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20730" windowHeight="11760" tabRatio="647" activeTab="3"/>
  </bookViews>
  <sheets>
    <sheet name="SA" sheetId="1" r:id="rId1"/>
    <sheet name="SRT" sheetId="2" r:id="rId2"/>
    <sheet name="SCCH" sheetId="3" r:id="rId3"/>
    <sheet name="ASR" sheetId="4" r:id="rId4"/>
  </sheets>
  <definedNames>
    <definedName name="_xlnm.Print_Area" localSheetId="3">'ASR'!$A$1:$P$19</definedName>
  </definedNames>
  <calcPr fullCalcOnLoad="1"/>
</workbook>
</file>

<file path=xl/comments2.xml><?xml version="1.0" encoding="utf-8"?>
<comments xmlns="http://schemas.openxmlformats.org/spreadsheetml/2006/main">
  <authors>
    <author>Metris</author>
  </authors>
  <commentList>
    <comment ref="S20" authorId="0">
      <text>
        <r>
          <rPr>
            <b/>
            <sz val="9"/>
            <rFont val="Tahoma"/>
            <family val="2"/>
          </rPr>
          <t>Metris:</t>
        </r>
        <r>
          <rPr>
            <sz val="9"/>
            <rFont val="Tahoma"/>
            <family val="2"/>
          </rPr>
          <t xml:space="preserve">
-30 Rnd.
Bodenfreiheit unterschritten</t>
        </r>
      </text>
    </comment>
  </commentList>
</comments>
</file>

<file path=xl/comments3.xml><?xml version="1.0" encoding="utf-8"?>
<comments xmlns="http://schemas.openxmlformats.org/spreadsheetml/2006/main">
  <authors>
    <author>Andreas</author>
  </authors>
  <commentList>
    <comment ref="S14" authorId="0">
      <text>
        <r>
          <rPr>
            <b/>
            <sz val="9"/>
            <rFont val="Tahoma"/>
            <family val="0"/>
          </rPr>
          <t>Andreas:</t>
        </r>
        <r>
          <rPr>
            <sz val="9"/>
            <rFont val="Tahoma"/>
            <family val="0"/>
          </rPr>
          <t xml:space="preserve">
-50 Rnd. Licht leuchtet nicht 10 sec. nach</t>
        </r>
      </text>
    </comment>
  </commentList>
</comments>
</file>

<file path=xl/sharedStrings.xml><?xml version="1.0" encoding="utf-8"?>
<sst xmlns="http://schemas.openxmlformats.org/spreadsheetml/2006/main" count="712" uniqueCount="121">
  <si>
    <t>Fahrzeug</t>
  </si>
  <si>
    <t>Platz</t>
  </si>
  <si>
    <t>Dieter Mayr</t>
  </si>
  <si>
    <t>Andreas Tögel</t>
  </si>
  <si>
    <t>Gesamt- runden</t>
  </si>
  <si>
    <t>Team</t>
  </si>
  <si>
    <t>METRIS</t>
  </si>
  <si>
    <t>FahrerIn</t>
  </si>
  <si>
    <t>1. Turn / Spurübersicht</t>
  </si>
  <si>
    <t>2. Turn / Spurübersicht</t>
  </si>
  <si>
    <t>Qualifying</t>
  </si>
  <si>
    <t>Zeit</t>
  </si>
  <si>
    <t>Rennleitung</t>
  </si>
  <si>
    <t>Teilergebnis</t>
  </si>
  <si>
    <t>Gruppe fährt fertig</t>
  </si>
  <si>
    <t>Fahrwerk</t>
  </si>
  <si>
    <t>Motor Nr.</t>
  </si>
  <si>
    <t>Leo Rebler</t>
  </si>
  <si>
    <t>18,5 V Bahnspannung</t>
  </si>
  <si>
    <t>Andi Tögel</t>
  </si>
  <si>
    <t>SCRV</t>
  </si>
  <si>
    <t>Concour punkte</t>
  </si>
  <si>
    <t>Slotmodus mit Regrouping</t>
  </si>
  <si>
    <t>Gesamtpunkte:</t>
  </si>
  <si>
    <t>▲4</t>
  </si>
  <si>
    <r>
      <t>►</t>
    </r>
    <r>
      <rPr>
        <b/>
        <sz val="8.65"/>
        <rFont val="Arial"/>
        <family val="2"/>
      </rPr>
      <t>NEU</t>
    </r>
  </si>
  <si>
    <t>◄</t>
  </si>
  <si>
    <t>▼3</t>
  </si>
  <si>
    <t>Gesamt-punkte</t>
  </si>
  <si>
    <t>noch kein Streich- resultat</t>
  </si>
  <si>
    <t>Einzelergebnisse</t>
  </si>
  <si>
    <t>SRT</t>
  </si>
  <si>
    <r>
      <t>Anm. d. V.:</t>
    </r>
    <r>
      <rPr>
        <sz val="10"/>
        <rFont val="Arial"/>
        <family val="2"/>
      </rPr>
      <t xml:space="preserve"> besteht ein Team nur aus einem Fahrer gibt es logischerweise nur halbe Punkte</t>
    </r>
  </si>
  <si>
    <t>Reihung bei Gleichstand nach Gesamtpunkten, dann nach bestem Ergebnis, dann nach früher gefahren.</t>
  </si>
  <si>
    <t>Roman Grunner</t>
  </si>
  <si>
    <t>Marko Neumayer</t>
  </si>
  <si>
    <t>BMW V12</t>
  </si>
  <si>
    <t>REVER5E</t>
  </si>
  <si>
    <t>Gerhard Fischer</t>
  </si>
  <si>
    <t>Walter Lemböck</t>
  </si>
  <si>
    <t>Andreas Trieb</t>
  </si>
  <si>
    <t>Oreca 03</t>
  </si>
  <si>
    <t>▲1</t>
  </si>
  <si>
    <t>▼1</t>
  </si>
  <si>
    <t>▲3</t>
  </si>
  <si>
    <t>Concour Gesamt</t>
  </si>
  <si>
    <t>Teamrennen 10 x 18 Minuten SRT</t>
  </si>
  <si>
    <t>ein Streicher</t>
  </si>
  <si>
    <t>Punkte</t>
  </si>
  <si>
    <t>ASR</t>
  </si>
  <si>
    <t>▲2</t>
  </si>
  <si>
    <t>SA</t>
  </si>
  <si>
    <t>SCCH</t>
  </si>
  <si>
    <t>Daniel Ruckenstuhl</t>
  </si>
  <si>
    <t>SMD</t>
  </si>
  <si>
    <t>Alfred Lippert</t>
  </si>
  <si>
    <t>Rene Mötz</t>
  </si>
  <si>
    <t>Kurt Reznicek</t>
  </si>
  <si>
    <t>Peter Siding</t>
  </si>
  <si>
    <t>METRIS           MK IV C</t>
  </si>
  <si>
    <t>SLOTANGELS</t>
  </si>
  <si>
    <t>▼4</t>
  </si>
  <si>
    <t>&gt;50m Bahnlänge</t>
  </si>
  <si>
    <t>Zytec</t>
  </si>
  <si>
    <t>METRIS           MG 5</t>
  </si>
  <si>
    <t>Hubert Schmid</t>
  </si>
  <si>
    <t>METRIS           MK IV 17</t>
  </si>
  <si>
    <r>
      <t>Meisterschaftsstand ESP 2019</t>
    </r>
    <r>
      <rPr>
        <b/>
        <sz val="15"/>
        <color indexed="10"/>
        <rFont val="Arial"/>
        <family val="2"/>
      </rPr>
      <t xml:space="preserve"> Team</t>
    </r>
  </si>
  <si>
    <r>
      <t>Meisterschaftsstand ESP 2019</t>
    </r>
    <r>
      <rPr>
        <b/>
        <sz val="15"/>
        <color indexed="10"/>
        <rFont val="Arial"/>
        <family val="2"/>
      </rPr>
      <t xml:space="preserve"> Fahrer</t>
    </r>
  </si>
  <si>
    <t>02.03.</t>
  </si>
  <si>
    <t>3. Turn / Spurübersicht</t>
  </si>
  <si>
    <t>27.04.</t>
  </si>
  <si>
    <t>29.06.</t>
  </si>
  <si>
    <t>14.09.</t>
  </si>
  <si>
    <t>25.05.</t>
  </si>
  <si>
    <t>30.03.</t>
  </si>
  <si>
    <t>12.10.</t>
  </si>
  <si>
    <t>30.11.</t>
  </si>
  <si>
    <t>Rever5e</t>
  </si>
  <si>
    <t>SlotAngels</t>
  </si>
  <si>
    <t>Metris</t>
  </si>
  <si>
    <t>MRT</t>
  </si>
  <si>
    <t>EAV</t>
  </si>
  <si>
    <t>Thomas Gebhardt</t>
  </si>
  <si>
    <t>Andi Trieb</t>
  </si>
  <si>
    <t>Mike Lang</t>
  </si>
  <si>
    <t>Andi Vanicek</t>
  </si>
  <si>
    <t>Erich Schörg</t>
  </si>
  <si>
    <t>Christian Melbinger</t>
  </si>
  <si>
    <t>Martin Binder</t>
  </si>
  <si>
    <t>Johann Kögler</t>
  </si>
  <si>
    <t>Joest           Porsche</t>
  </si>
  <si>
    <t>Ferrari           333SP</t>
  </si>
  <si>
    <t>METRIS           Gen. III</t>
  </si>
  <si>
    <t>Teamrennen 15 x 12 Minuten SLOTANGELS</t>
  </si>
  <si>
    <t>Endurance Slot Pokal 2019</t>
  </si>
  <si>
    <t>40m Bahnlänge</t>
  </si>
  <si>
    <t>Gerhard Neuhold</t>
  </si>
  <si>
    <t>Oreca 07</t>
  </si>
  <si>
    <t>Panoz</t>
  </si>
  <si>
    <t>Herbert Drkac</t>
  </si>
  <si>
    <t>▼5</t>
  </si>
  <si>
    <t>Oliver Braunsberger</t>
  </si>
  <si>
    <t>Fritz Hauk</t>
  </si>
  <si>
    <t>Wolfram Buchacher</t>
  </si>
  <si>
    <t>4. Turn / Spurübersicht</t>
  </si>
  <si>
    <t>5. Turn / Spurübersicht</t>
  </si>
  <si>
    <t>Helmut Schmidt</t>
  </si>
  <si>
    <t>Franz Lang</t>
  </si>
  <si>
    <t>Michael Reiffenstein</t>
  </si>
  <si>
    <t>Per Bosch</t>
  </si>
  <si>
    <t>MD 19/80</t>
  </si>
  <si>
    <t>BONT 001</t>
  </si>
  <si>
    <t>Teamrennen 25 x 12 Minuten SCCH</t>
  </si>
  <si>
    <r>
      <t>Anm. d. V.:</t>
    </r>
    <r>
      <rPr>
        <sz val="10"/>
        <rFont val="Arial"/>
        <family val="2"/>
      </rPr>
      <t xml:space="preserve"> Reihung bei Gleichstand nach Gesamtpunkten, dann nach bestem Ergebnis, dann nach früher gefahren.</t>
    </r>
  </si>
  <si>
    <t>▼2</t>
  </si>
  <si>
    <t>Teamrennen 10 x 18 Minuten ASR</t>
  </si>
  <si>
    <t>Marvin Schmidt</t>
  </si>
  <si>
    <t>Zytec 07</t>
  </si>
  <si>
    <t>Jaguar        XJR9</t>
  </si>
  <si>
    <t>▲6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</si>
</sst>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d/m"/>
    <numFmt numFmtId="166" formatCode="0.0"/>
    <numFmt numFmtId="167" formatCode="0.0000"/>
  </numFmts>
  <fonts count="8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8"/>
      <color indexed="12"/>
      <name val="Arial"/>
      <family val="2"/>
    </font>
    <font>
      <b/>
      <sz val="15"/>
      <color indexed="13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8.65"/>
      <name val="Arial"/>
      <family val="2"/>
    </font>
    <font>
      <b/>
      <sz val="15"/>
      <color indexed="12"/>
      <name val="Arial"/>
      <family val="2"/>
    </font>
    <font>
      <b/>
      <sz val="15"/>
      <color indexed="10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1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0"/>
    </font>
    <font>
      <b/>
      <sz val="13.5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6"/>
      <name val="Arial"/>
      <family val="2"/>
    </font>
    <font>
      <b/>
      <i/>
      <sz val="11"/>
      <color indexed="8"/>
      <name val="Calibri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4"/>
      <color indexed="9"/>
      <name val="Arial"/>
      <family val="2"/>
    </font>
    <font>
      <b/>
      <sz val="14"/>
      <color indexed="10"/>
      <name val="Arial"/>
      <family val="2"/>
    </font>
    <font>
      <b/>
      <sz val="15"/>
      <color indexed="11"/>
      <name val="Arial"/>
      <family val="2"/>
    </font>
    <font>
      <b/>
      <sz val="15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sz val="14"/>
      <color theme="0"/>
      <name val="Arial"/>
      <family val="2"/>
    </font>
    <font>
      <b/>
      <sz val="10"/>
      <color theme="0"/>
      <name val="Arial"/>
      <family val="2"/>
    </font>
    <font>
      <sz val="14"/>
      <color rgb="FFFF0000"/>
      <name val="Arial"/>
      <family val="2"/>
    </font>
    <font>
      <b/>
      <sz val="10"/>
      <color rgb="FFFFFF00"/>
      <name val="Arial"/>
      <family val="2"/>
    </font>
    <font>
      <sz val="14"/>
      <color theme="1"/>
      <name val="Arial"/>
      <family val="2"/>
    </font>
    <font>
      <b/>
      <sz val="15"/>
      <color rgb="FF00FF00"/>
      <name val="Arial"/>
      <family val="2"/>
    </font>
    <font>
      <b/>
      <sz val="14"/>
      <color rgb="FFFF0000"/>
      <name val="Arial"/>
      <family val="2"/>
    </font>
    <font>
      <b/>
      <sz val="15"/>
      <color rgb="FFFFFF00"/>
      <name val="Arial"/>
      <family val="2"/>
    </font>
    <font>
      <b/>
      <sz val="15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4" fillId="28" borderId="0" applyNumberFormat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1" fontId="14" fillId="34" borderId="11" xfId="0" applyNumberFormat="1" applyFont="1" applyFill="1" applyBorder="1" applyAlignment="1">
      <alignment horizontal="center" vertical="center"/>
    </xf>
    <xf numFmtId="1" fontId="14" fillId="34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6" fillId="35" borderId="11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6" fillId="36" borderId="11" xfId="0" applyNumberFormat="1" applyFont="1" applyFill="1" applyBorder="1" applyAlignment="1">
      <alignment horizontal="center" vertical="center"/>
    </xf>
    <xf numFmtId="1" fontId="13" fillId="37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38" borderId="0" xfId="0" applyFont="1" applyFill="1" applyAlignment="1">
      <alignment horizontal="center" vertical="center"/>
    </xf>
    <xf numFmtId="44" fontId="4" fillId="0" borderId="11" xfId="46" applyFont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1" fontId="14" fillId="34" borderId="15" xfId="0" applyNumberFormat="1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4" fillId="0" borderId="0" xfId="0" applyFont="1" applyFill="1" applyBorder="1" applyAlignment="1">
      <alignment horizontal="center"/>
    </xf>
    <xf numFmtId="0" fontId="9" fillId="38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44" fontId="4" fillId="0" borderId="11" xfId="46" applyFont="1" applyBorder="1" applyAlignment="1">
      <alignment vertical="center"/>
    </xf>
    <xf numFmtId="1" fontId="14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6" fontId="13" fillId="0" borderId="1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14" fillId="34" borderId="16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1" fillId="39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9" fillId="39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1" fontId="75" fillId="0" borderId="11" xfId="0" applyNumberFormat="1" applyFont="1" applyFill="1" applyBorder="1" applyAlignment="1">
      <alignment horizontal="center" vertical="center"/>
    </xf>
    <xf numFmtId="0" fontId="76" fillId="40" borderId="11" xfId="0" applyFont="1" applyFill="1" applyBorder="1" applyAlignment="1">
      <alignment horizontal="center" vertical="center" wrapText="1"/>
    </xf>
    <xf numFmtId="1" fontId="77" fillId="0" borderId="11" xfId="0" applyNumberFormat="1" applyFont="1" applyFill="1" applyBorder="1" applyAlignment="1">
      <alignment horizontal="center" vertical="center"/>
    </xf>
    <xf numFmtId="0" fontId="78" fillId="41" borderId="11" xfId="0" applyFont="1" applyFill="1" applyBorder="1" applyAlignment="1">
      <alignment horizontal="center" vertical="center" wrapText="1"/>
    </xf>
    <xf numFmtId="0" fontId="76" fillId="4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18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41" borderId="0" xfId="0" applyFont="1" applyFill="1" applyBorder="1" applyAlignment="1">
      <alignment horizontal="center" vertical="center"/>
    </xf>
    <xf numFmtId="0" fontId="3" fillId="43" borderId="11" xfId="0" applyFont="1" applyFill="1" applyBorder="1" applyAlignment="1">
      <alignment horizontal="center" vertical="center"/>
    </xf>
    <xf numFmtId="0" fontId="0" fillId="43" borderId="11" xfId="0" applyFont="1" applyFill="1" applyBorder="1" applyAlignment="1">
      <alignment horizontal="center" vertical="center"/>
    </xf>
    <xf numFmtId="0" fontId="29" fillId="38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0" fontId="77" fillId="44" borderId="11" xfId="0" applyFont="1" applyFill="1" applyBorder="1" applyAlignment="1">
      <alignment horizontal="center" vertical="center"/>
    </xf>
    <xf numFmtId="1" fontId="13" fillId="45" borderId="11" xfId="0" applyNumberFormat="1" applyFont="1" applyFill="1" applyBorder="1" applyAlignment="1">
      <alignment horizontal="center" vertical="center"/>
    </xf>
    <xf numFmtId="0" fontId="80" fillId="46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164" fontId="14" fillId="0" borderId="15" xfId="0" applyNumberFormat="1" applyFont="1" applyFill="1" applyBorder="1" applyAlignment="1">
      <alignment horizontal="center" vertical="center"/>
    </xf>
    <xf numFmtId="1" fontId="14" fillId="0" borderId="15" xfId="0" applyNumberFormat="1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>
      <alignment horizontal="center" vertical="center"/>
    </xf>
    <xf numFmtId="1" fontId="14" fillId="34" borderId="22" xfId="0" applyNumberFormat="1" applyFont="1" applyFill="1" applyBorder="1" applyAlignment="1">
      <alignment horizontal="center" vertical="center"/>
    </xf>
    <xf numFmtId="2" fontId="13" fillId="0" borderId="22" xfId="0" applyNumberFormat="1" applyFont="1" applyFill="1" applyBorder="1" applyAlignment="1">
      <alignment horizontal="center" vertical="center"/>
    </xf>
    <xf numFmtId="166" fontId="13" fillId="0" borderId="22" xfId="0" applyNumberFormat="1" applyFont="1" applyFill="1" applyBorder="1" applyAlignment="1">
      <alignment horizontal="center" vertical="center"/>
    </xf>
    <xf numFmtId="1" fontId="13" fillId="0" borderId="22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8" fillId="41" borderId="22" xfId="0" applyFont="1" applyFill="1" applyBorder="1" applyAlignment="1">
      <alignment horizontal="center" vertical="center" wrapText="1"/>
    </xf>
    <xf numFmtId="165" fontId="2" fillId="0" borderId="22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1" fontId="77" fillId="0" borderId="22" xfId="0" applyNumberFormat="1" applyFont="1" applyFill="1" applyBorder="1" applyAlignment="1">
      <alignment horizontal="center" vertical="center"/>
    </xf>
    <xf numFmtId="1" fontId="75" fillId="0" borderId="2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" fontId="13" fillId="0" borderId="16" xfId="0" applyNumberFormat="1" applyFont="1" applyFill="1" applyBorder="1" applyAlignment="1">
      <alignment horizontal="center" vertical="center"/>
    </xf>
    <xf numFmtId="1" fontId="6" fillId="36" borderId="16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80" fillId="40" borderId="0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1" fontId="14" fillId="0" borderId="23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15" fillId="0" borderId="16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4" fillId="44" borderId="22" xfId="0" applyFont="1" applyFill="1" applyBorder="1" applyAlignment="1">
      <alignment horizontal="center" vertical="center"/>
    </xf>
    <xf numFmtId="0" fontId="14" fillId="47" borderId="2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1" fillId="44" borderId="11" xfId="0" applyFont="1" applyFill="1" applyBorder="1" applyAlignment="1">
      <alignment horizontal="center" vertical="center"/>
    </xf>
    <xf numFmtId="0" fontId="82" fillId="41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4" fillId="48" borderId="22" xfId="0" applyFont="1" applyFill="1" applyBorder="1" applyAlignment="1">
      <alignment horizontal="center" vertical="center"/>
    </xf>
    <xf numFmtId="0" fontId="6" fillId="47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80" fillId="46" borderId="0" xfId="0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0" fontId="83" fillId="42" borderId="0" xfId="0" applyFont="1" applyFill="1" applyBorder="1" applyAlignment="1">
      <alignment horizontal="center" vertical="center"/>
    </xf>
    <xf numFmtId="0" fontId="14" fillId="37" borderId="22" xfId="0" applyFont="1" applyFill="1" applyBorder="1" applyAlignment="1">
      <alignment horizontal="center" vertical="center"/>
    </xf>
    <xf numFmtId="0" fontId="24" fillId="36" borderId="3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83" fillId="40" borderId="0" xfId="0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W63"/>
  <sheetViews>
    <sheetView zoomScale="70" zoomScaleNormal="70" zoomScalePageLayoutView="0" workbookViewId="0" topLeftCell="A1">
      <selection activeCell="A1" sqref="A1:AX59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0" customWidth="1"/>
    <col min="5" max="6" width="12.7109375" style="0" customWidth="1"/>
    <col min="16" max="16" width="5.8515625" style="0" customWidth="1"/>
    <col min="17" max="18" width="7.8515625" style="0" customWidth="1"/>
    <col min="19" max="19" width="12.57421875" style="0" customWidth="1"/>
    <col min="20" max="20" width="18.00390625" style="0" customWidth="1"/>
    <col min="21" max="21" width="26.57421875" style="0" bestFit="1" customWidth="1"/>
    <col min="22" max="22" width="18.421875" style="0" customWidth="1"/>
    <col min="23" max="23" width="14.7109375" style="0" customWidth="1"/>
    <col min="24" max="24" width="16.28125" style="0" customWidth="1"/>
    <col min="25" max="26" width="9.421875" style="0" customWidth="1"/>
    <col min="27" max="27" width="11.28125" style="0" bestFit="1" customWidth="1"/>
    <col min="28" max="28" width="11.421875" style="0" customWidth="1"/>
  </cols>
  <sheetData>
    <row r="1" spans="1:4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20.25" thickBot="1">
      <c r="A2" s="2"/>
      <c r="B2" s="217" t="s">
        <v>67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54"/>
      <c r="P2" s="2"/>
      <c r="Q2" s="2"/>
      <c r="R2" s="2"/>
      <c r="S2" s="2"/>
      <c r="T2" s="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35.25">
      <c r="A3" s="2"/>
      <c r="B3" s="194" t="s">
        <v>1</v>
      </c>
      <c r="C3" s="194"/>
      <c r="D3" s="195" t="s">
        <v>5</v>
      </c>
      <c r="E3" s="192" t="s">
        <v>28</v>
      </c>
      <c r="F3" s="218" t="s">
        <v>47</v>
      </c>
      <c r="G3" s="219" t="s">
        <v>30</v>
      </c>
      <c r="H3" s="219"/>
      <c r="I3" s="219"/>
      <c r="J3" s="219"/>
      <c r="K3" s="219"/>
      <c r="L3" s="219"/>
      <c r="M3" s="219"/>
      <c r="N3" s="219"/>
      <c r="O3" s="91" t="s">
        <v>45</v>
      </c>
      <c r="P3" s="2"/>
      <c r="Q3" s="2"/>
      <c r="R3" s="220" t="s">
        <v>95</v>
      </c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</row>
    <row r="4" spans="1:49" ht="16.5">
      <c r="A4" s="2"/>
      <c r="B4" s="194"/>
      <c r="C4" s="194"/>
      <c r="D4" s="195"/>
      <c r="E4" s="192"/>
      <c r="F4" s="218"/>
      <c r="G4" s="79" t="s">
        <v>51</v>
      </c>
      <c r="H4" s="18" t="s">
        <v>31</v>
      </c>
      <c r="I4" s="80" t="s">
        <v>52</v>
      </c>
      <c r="J4" s="18" t="s">
        <v>31</v>
      </c>
      <c r="K4" s="77" t="s">
        <v>49</v>
      </c>
      <c r="L4" s="80" t="s">
        <v>52</v>
      </c>
      <c r="M4" s="77" t="s">
        <v>49</v>
      </c>
      <c r="N4" s="79" t="s">
        <v>51</v>
      </c>
      <c r="O4" s="6"/>
      <c r="P4" s="2"/>
      <c r="Q4" s="2"/>
      <c r="R4" s="2"/>
      <c r="S4" s="3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8" customHeight="1" thickBot="1">
      <c r="A5" s="2"/>
      <c r="B5" s="20">
        <v>1</v>
      </c>
      <c r="C5" s="60" t="s">
        <v>25</v>
      </c>
      <c r="D5" s="26" t="s">
        <v>37</v>
      </c>
      <c r="E5" s="22">
        <f aca="true" t="shared" si="0" ref="E5:E12">SUM(G5:N5)-F5</f>
        <v>15</v>
      </c>
      <c r="F5" s="23">
        <v>0</v>
      </c>
      <c r="G5" s="103">
        <v>15</v>
      </c>
      <c r="H5" s="94"/>
      <c r="I5" s="78"/>
      <c r="J5" s="78"/>
      <c r="K5" s="22"/>
      <c r="L5" s="22"/>
      <c r="M5" s="22"/>
      <c r="N5" s="22"/>
      <c r="O5" s="22">
        <v>9</v>
      </c>
      <c r="P5" s="2"/>
      <c r="Q5" s="215" t="s">
        <v>94</v>
      </c>
      <c r="R5" s="215"/>
      <c r="S5" s="215"/>
      <c r="T5" s="215"/>
      <c r="U5" s="215"/>
      <c r="V5" s="215"/>
      <c r="W5" s="215"/>
      <c r="X5" s="85"/>
      <c r="Y5" s="216">
        <v>43526</v>
      </c>
      <c r="Z5" s="216"/>
      <c r="AA5" s="216"/>
      <c r="AB5" s="216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8" customHeight="1">
      <c r="A6" s="2"/>
      <c r="B6" s="14">
        <v>2</v>
      </c>
      <c r="C6" s="60" t="s">
        <v>25</v>
      </c>
      <c r="D6" s="26" t="s">
        <v>60</v>
      </c>
      <c r="E6" s="22">
        <f t="shared" si="0"/>
        <v>12</v>
      </c>
      <c r="F6" s="23">
        <v>0</v>
      </c>
      <c r="G6" s="104">
        <v>12</v>
      </c>
      <c r="H6" s="78"/>
      <c r="I6" s="22"/>
      <c r="J6" s="22"/>
      <c r="K6" s="22"/>
      <c r="L6" s="22"/>
      <c r="M6" s="22"/>
      <c r="N6" s="22"/>
      <c r="O6" s="102">
        <v>6.25</v>
      </c>
      <c r="P6" s="2"/>
      <c r="Q6" s="197" t="s">
        <v>1</v>
      </c>
      <c r="R6" s="199" t="s">
        <v>48</v>
      </c>
      <c r="S6" s="204" t="s">
        <v>4</v>
      </c>
      <c r="T6" s="210" t="s">
        <v>5</v>
      </c>
      <c r="U6" s="221" t="s">
        <v>7</v>
      </c>
      <c r="V6" s="221" t="s">
        <v>0</v>
      </c>
      <c r="W6" s="221" t="s">
        <v>15</v>
      </c>
      <c r="X6" s="223" t="s">
        <v>16</v>
      </c>
      <c r="Y6" s="211" t="s">
        <v>21</v>
      </c>
      <c r="Z6" s="197" t="s">
        <v>10</v>
      </c>
      <c r="AA6" s="198"/>
      <c r="AB6" s="197" t="s">
        <v>8</v>
      </c>
      <c r="AC6" s="199"/>
      <c r="AD6" s="199"/>
      <c r="AE6" s="199"/>
      <c r="AF6" s="199"/>
      <c r="AG6" s="225" t="s">
        <v>13</v>
      </c>
      <c r="AH6" s="226"/>
      <c r="AI6" s="197" t="s">
        <v>9</v>
      </c>
      <c r="AJ6" s="199"/>
      <c r="AK6" s="199"/>
      <c r="AL6" s="199"/>
      <c r="AM6" s="199"/>
      <c r="AN6" s="225" t="s">
        <v>13</v>
      </c>
      <c r="AO6" s="226"/>
      <c r="AP6" s="197" t="s">
        <v>70</v>
      </c>
      <c r="AQ6" s="199"/>
      <c r="AR6" s="199"/>
      <c r="AS6" s="199"/>
      <c r="AT6" s="199"/>
      <c r="AU6" s="225" t="s">
        <v>13</v>
      </c>
      <c r="AV6" s="226"/>
      <c r="AW6" s="2"/>
    </row>
    <row r="7" spans="1:49" ht="18" customHeight="1">
      <c r="A7" s="2"/>
      <c r="B7" s="14">
        <v>3</v>
      </c>
      <c r="C7" s="60" t="s">
        <v>25</v>
      </c>
      <c r="D7" s="26" t="s">
        <v>6</v>
      </c>
      <c r="E7" s="22">
        <f t="shared" si="0"/>
        <v>10</v>
      </c>
      <c r="F7" s="23">
        <v>0</v>
      </c>
      <c r="G7" s="24">
        <v>10</v>
      </c>
      <c r="H7" s="22"/>
      <c r="I7" s="22"/>
      <c r="J7" s="22"/>
      <c r="K7" s="22"/>
      <c r="L7" s="22"/>
      <c r="M7" s="22"/>
      <c r="N7" s="22"/>
      <c r="O7" s="102">
        <v>6.25</v>
      </c>
      <c r="P7" s="2"/>
      <c r="Q7" s="203"/>
      <c r="R7" s="209"/>
      <c r="S7" s="205"/>
      <c r="T7" s="172"/>
      <c r="U7" s="222"/>
      <c r="V7" s="222"/>
      <c r="W7" s="222"/>
      <c r="X7" s="224"/>
      <c r="Y7" s="212"/>
      <c r="Z7" s="67" t="s">
        <v>11</v>
      </c>
      <c r="AA7" s="100" t="s">
        <v>1</v>
      </c>
      <c r="AB7" s="101">
        <v>1</v>
      </c>
      <c r="AC7" s="13">
        <v>2</v>
      </c>
      <c r="AD7" s="69">
        <v>3</v>
      </c>
      <c r="AE7" s="70">
        <v>4</v>
      </c>
      <c r="AF7" s="86">
        <v>5</v>
      </c>
      <c r="AG7" s="227"/>
      <c r="AH7" s="228"/>
      <c r="AI7" s="88">
        <v>1</v>
      </c>
      <c r="AJ7" s="71">
        <v>2</v>
      </c>
      <c r="AK7" s="72">
        <v>3</v>
      </c>
      <c r="AL7" s="73">
        <v>4</v>
      </c>
      <c r="AM7" s="87">
        <v>5</v>
      </c>
      <c r="AN7" s="227"/>
      <c r="AO7" s="228"/>
      <c r="AP7" s="88">
        <v>1</v>
      </c>
      <c r="AQ7" s="71">
        <v>2</v>
      </c>
      <c r="AR7" s="72">
        <v>3</v>
      </c>
      <c r="AS7" s="73">
        <v>4</v>
      </c>
      <c r="AT7" s="87">
        <v>5</v>
      </c>
      <c r="AU7" s="227"/>
      <c r="AV7" s="228"/>
      <c r="AW7" s="2"/>
    </row>
    <row r="8" spans="1:49" ht="18" customHeight="1">
      <c r="A8" s="2"/>
      <c r="B8" s="14">
        <v>4</v>
      </c>
      <c r="C8" s="60" t="s">
        <v>25</v>
      </c>
      <c r="D8" s="27" t="s">
        <v>54</v>
      </c>
      <c r="E8" s="22">
        <f t="shared" si="0"/>
        <v>8</v>
      </c>
      <c r="F8" s="23">
        <v>0</v>
      </c>
      <c r="G8" s="22">
        <v>8</v>
      </c>
      <c r="H8" s="22"/>
      <c r="I8" s="22"/>
      <c r="J8" s="22"/>
      <c r="K8" s="22"/>
      <c r="L8" s="22"/>
      <c r="M8" s="22"/>
      <c r="N8" s="22"/>
      <c r="O8" s="22">
        <v>7</v>
      </c>
      <c r="P8" s="2"/>
      <c r="Q8" s="213">
        <v>1</v>
      </c>
      <c r="R8" s="214">
        <v>15</v>
      </c>
      <c r="S8" s="170">
        <f>AG8+AN8+AU8</f>
        <v>1107.6799999999998</v>
      </c>
      <c r="T8" s="206" t="s">
        <v>78</v>
      </c>
      <c r="U8" s="97" t="s">
        <v>35</v>
      </c>
      <c r="V8" s="189" t="s">
        <v>63</v>
      </c>
      <c r="W8" s="176" t="s">
        <v>59</v>
      </c>
      <c r="X8" s="182">
        <v>21</v>
      </c>
      <c r="Y8" s="183">
        <v>9</v>
      </c>
      <c r="Z8" s="8">
        <v>9.454</v>
      </c>
      <c r="AA8" s="201">
        <v>1</v>
      </c>
      <c r="AB8" s="4">
        <v>72</v>
      </c>
      <c r="AC8" s="6"/>
      <c r="AD8" s="6"/>
      <c r="AE8" s="5">
        <v>74</v>
      </c>
      <c r="AF8" s="42">
        <v>75.01</v>
      </c>
      <c r="AG8" s="164">
        <f>SUM(AB8:AF10)</f>
        <v>369.01</v>
      </c>
      <c r="AH8" s="201">
        <v>1</v>
      </c>
      <c r="AI8" s="4">
        <v>72</v>
      </c>
      <c r="AJ8" s="6"/>
      <c r="AK8" s="6"/>
      <c r="AL8" s="5">
        <v>75</v>
      </c>
      <c r="AM8" s="5">
        <v>75</v>
      </c>
      <c r="AN8" s="164">
        <f>SUM(AI8:AM10)</f>
        <v>369.01</v>
      </c>
      <c r="AO8" s="201">
        <v>1</v>
      </c>
      <c r="AP8" s="5">
        <v>72</v>
      </c>
      <c r="AQ8" s="6"/>
      <c r="AR8" s="6"/>
      <c r="AS8" s="5">
        <v>74</v>
      </c>
      <c r="AT8" s="5">
        <v>76</v>
      </c>
      <c r="AU8" s="164">
        <f>SUM(AP8:AT10)</f>
        <v>369.65999999999997</v>
      </c>
      <c r="AV8" s="201">
        <v>1</v>
      </c>
      <c r="AW8" s="2"/>
    </row>
    <row r="9" spans="1:49" ht="18" customHeight="1">
      <c r="A9" s="2"/>
      <c r="B9" s="14">
        <v>5</v>
      </c>
      <c r="C9" s="60" t="s">
        <v>25</v>
      </c>
      <c r="D9" s="26" t="s">
        <v>81</v>
      </c>
      <c r="E9" s="22">
        <f t="shared" si="0"/>
        <v>6</v>
      </c>
      <c r="F9" s="23">
        <v>0</v>
      </c>
      <c r="G9" s="22">
        <v>6</v>
      </c>
      <c r="H9" s="22"/>
      <c r="I9" s="22"/>
      <c r="J9" s="22"/>
      <c r="K9" s="22"/>
      <c r="L9" s="22"/>
      <c r="M9" s="22"/>
      <c r="N9" s="22"/>
      <c r="O9" s="57">
        <v>6.5</v>
      </c>
      <c r="P9" s="2"/>
      <c r="Q9" s="213"/>
      <c r="R9" s="214"/>
      <c r="S9" s="170"/>
      <c r="T9" s="207"/>
      <c r="U9" s="97" t="s">
        <v>34</v>
      </c>
      <c r="V9" s="190"/>
      <c r="W9" s="177"/>
      <c r="X9" s="182"/>
      <c r="Y9" s="183"/>
      <c r="Z9" s="7"/>
      <c r="AA9" s="201"/>
      <c r="AB9" s="7"/>
      <c r="AC9" s="5">
        <v>73</v>
      </c>
      <c r="AD9" s="5">
        <v>75</v>
      </c>
      <c r="AE9" s="6"/>
      <c r="AF9" s="6"/>
      <c r="AG9" s="164"/>
      <c r="AH9" s="201"/>
      <c r="AI9" s="7"/>
      <c r="AJ9" s="42">
        <v>73.01</v>
      </c>
      <c r="AK9" s="5">
        <v>74</v>
      </c>
      <c r="AL9" s="6"/>
      <c r="AM9" s="6"/>
      <c r="AN9" s="164"/>
      <c r="AO9" s="201"/>
      <c r="AP9" s="6"/>
      <c r="AQ9" s="42">
        <v>73.66</v>
      </c>
      <c r="AR9" s="5">
        <v>74</v>
      </c>
      <c r="AS9" s="6"/>
      <c r="AT9" s="6"/>
      <c r="AU9" s="164"/>
      <c r="AV9" s="201"/>
      <c r="AW9" s="2"/>
    </row>
    <row r="10" spans="1:49" ht="18" customHeight="1">
      <c r="A10" s="2"/>
      <c r="B10" s="14">
        <v>6</v>
      </c>
      <c r="C10" s="60" t="s">
        <v>25</v>
      </c>
      <c r="D10" s="26" t="s">
        <v>82</v>
      </c>
      <c r="E10" s="22">
        <f t="shared" si="0"/>
        <v>5</v>
      </c>
      <c r="F10" s="23">
        <v>0</v>
      </c>
      <c r="G10" s="94">
        <v>5</v>
      </c>
      <c r="H10" s="94"/>
      <c r="I10" s="22"/>
      <c r="J10" s="22"/>
      <c r="K10" s="22"/>
      <c r="L10" s="22"/>
      <c r="M10" s="22"/>
      <c r="N10" s="22"/>
      <c r="O10" s="57">
        <v>3.5</v>
      </c>
      <c r="P10" s="2"/>
      <c r="Q10" s="213"/>
      <c r="R10" s="214"/>
      <c r="S10" s="170"/>
      <c r="T10" s="208"/>
      <c r="U10" s="97"/>
      <c r="V10" s="191"/>
      <c r="W10" s="181"/>
      <c r="X10" s="182"/>
      <c r="Y10" s="183"/>
      <c r="Z10" s="7"/>
      <c r="AA10" s="201"/>
      <c r="AB10" s="7"/>
      <c r="AC10" s="6"/>
      <c r="AD10" s="6"/>
      <c r="AE10" s="6"/>
      <c r="AF10" s="6"/>
      <c r="AG10" s="164"/>
      <c r="AH10" s="201"/>
      <c r="AI10" s="7"/>
      <c r="AJ10" s="6"/>
      <c r="AK10" s="6"/>
      <c r="AL10" s="6"/>
      <c r="AM10" s="6"/>
      <c r="AN10" s="164"/>
      <c r="AO10" s="201"/>
      <c r="AP10" s="6"/>
      <c r="AQ10" s="6"/>
      <c r="AR10" s="6"/>
      <c r="AS10" s="6"/>
      <c r="AT10" s="6"/>
      <c r="AU10" s="164"/>
      <c r="AV10" s="201"/>
      <c r="AW10" s="2"/>
    </row>
    <row r="11" spans="1:49" ht="18" customHeight="1">
      <c r="A11" s="2"/>
      <c r="B11" s="14">
        <v>7</v>
      </c>
      <c r="C11" s="60" t="s">
        <v>25</v>
      </c>
      <c r="D11" s="26" t="s">
        <v>20</v>
      </c>
      <c r="E11" s="22">
        <f t="shared" si="0"/>
        <v>4</v>
      </c>
      <c r="F11" s="23">
        <v>0</v>
      </c>
      <c r="G11" s="22">
        <v>4</v>
      </c>
      <c r="H11" s="22"/>
      <c r="I11" s="22"/>
      <c r="J11" s="22"/>
      <c r="K11" s="22"/>
      <c r="L11" s="22"/>
      <c r="M11" s="22"/>
      <c r="N11" s="22"/>
      <c r="O11" s="22">
        <v>2</v>
      </c>
      <c r="P11" s="2"/>
      <c r="Q11" s="213">
        <v>2</v>
      </c>
      <c r="R11" s="230">
        <v>12</v>
      </c>
      <c r="S11" s="170">
        <f>AG11+AN11+AU11</f>
        <v>1084.01</v>
      </c>
      <c r="T11" s="172" t="s">
        <v>79</v>
      </c>
      <c r="U11" s="98" t="s">
        <v>39</v>
      </c>
      <c r="V11" s="189" t="s">
        <v>91</v>
      </c>
      <c r="W11" s="176" t="s">
        <v>59</v>
      </c>
      <c r="X11" s="182">
        <v>34</v>
      </c>
      <c r="Y11" s="183">
        <v>6.25</v>
      </c>
      <c r="Z11" s="8">
        <v>9.638</v>
      </c>
      <c r="AA11" s="202">
        <v>2</v>
      </c>
      <c r="AB11" s="4">
        <v>71</v>
      </c>
      <c r="AC11" s="42">
        <v>72.69</v>
      </c>
      <c r="AD11" s="6"/>
      <c r="AE11" s="6"/>
      <c r="AF11" s="6"/>
      <c r="AG11" s="164">
        <f>SUM(AB11:AF13)</f>
        <v>361.69</v>
      </c>
      <c r="AH11" s="202">
        <v>2</v>
      </c>
      <c r="AI11" s="4">
        <v>71</v>
      </c>
      <c r="AJ11" s="5">
        <v>73</v>
      </c>
      <c r="AK11" s="6"/>
      <c r="AL11" s="6"/>
      <c r="AM11" s="6"/>
      <c r="AN11" s="164">
        <f>SUM(AI11:AM13)</f>
        <v>360.96</v>
      </c>
      <c r="AO11" s="202">
        <v>2</v>
      </c>
      <c r="AP11" s="4">
        <v>72</v>
      </c>
      <c r="AQ11" s="5">
        <v>71</v>
      </c>
      <c r="AR11" s="6"/>
      <c r="AS11" s="6"/>
      <c r="AT11" s="6"/>
      <c r="AU11" s="164">
        <f>SUM(AP11:AT13)</f>
        <v>361.36</v>
      </c>
      <c r="AV11" s="229">
        <v>3</v>
      </c>
      <c r="AW11" s="2"/>
    </row>
    <row r="12" spans="1:49" ht="18" customHeight="1">
      <c r="A12" s="2"/>
      <c r="B12" s="14">
        <v>8</v>
      </c>
      <c r="C12" s="60" t="s">
        <v>25</v>
      </c>
      <c r="D12" s="26" t="s">
        <v>52</v>
      </c>
      <c r="E12" s="22">
        <f t="shared" si="0"/>
        <v>3</v>
      </c>
      <c r="F12" s="23">
        <v>0</v>
      </c>
      <c r="G12" s="22">
        <v>3</v>
      </c>
      <c r="H12" s="22"/>
      <c r="I12" s="22"/>
      <c r="J12" s="22"/>
      <c r="K12" s="22"/>
      <c r="L12" s="22"/>
      <c r="M12" s="22"/>
      <c r="N12" s="22"/>
      <c r="O12" s="57">
        <v>4.5</v>
      </c>
      <c r="P12" s="2"/>
      <c r="Q12" s="213"/>
      <c r="R12" s="230"/>
      <c r="S12" s="170"/>
      <c r="T12" s="172"/>
      <c r="U12" s="98" t="s">
        <v>38</v>
      </c>
      <c r="V12" s="190"/>
      <c r="W12" s="177"/>
      <c r="X12" s="182"/>
      <c r="Y12" s="183"/>
      <c r="Z12" s="7"/>
      <c r="AA12" s="202"/>
      <c r="AB12" s="7"/>
      <c r="AC12" s="6"/>
      <c r="AD12" s="5">
        <v>73</v>
      </c>
      <c r="AE12" s="5">
        <v>73</v>
      </c>
      <c r="AF12" s="6"/>
      <c r="AG12" s="164"/>
      <c r="AH12" s="202"/>
      <c r="AI12" s="7"/>
      <c r="AJ12" s="6"/>
      <c r="AK12" s="6"/>
      <c r="AL12" s="42">
        <v>71.96</v>
      </c>
      <c r="AM12" s="5">
        <v>71</v>
      </c>
      <c r="AN12" s="164"/>
      <c r="AO12" s="202"/>
      <c r="AP12" s="6"/>
      <c r="AQ12" s="6"/>
      <c r="AR12" s="6"/>
      <c r="AS12" s="42">
        <v>73.36</v>
      </c>
      <c r="AT12" s="5">
        <v>72</v>
      </c>
      <c r="AU12" s="164"/>
      <c r="AV12" s="229"/>
      <c r="AW12" s="2"/>
    </row>
    <row r="13" spans="1:49" ht="18" customHeight="1">
      <c r="A13" s="2"/>
      <c r="B13" s="14">
        <v>9</v>
      </c>
      <c r="C13" s="11"/>
      <c r="D13" s="26"/>
      <c r="E13" s="22"/>
      <c r="F13" s="23">
        <f>E13</f>
        <v>0</v>
      </c>
      <c r="G13" s="74"/>
      <c r="H13" s="74"/>
      <c r="I13" s="57"/>
      <c r="J13" s="22"/>
      <c r="K13" s="22"/>
      <c r="L13" s="22"/>
      <c r="M13" s="22"/>
      <c r="N13" s="22"/>
      <c r="O13" s="22"/>
      <c r="P13" s="2"/>
      <c r="Q13" s="213"/>
      <c r="R13" s="230"/>
      <c r="S13" s="170"/>
      <c r="T13" s="172"/>
      <c r="U13" s="98" t="s">
        <v>83</v>
      </c>
      <c r="V13" s="191"/>
      <c r="W13" s="181"/>
      <c r="X13" s="182"/>
      <c r="Y13" s="183"/>
      <c r="Z13" s="7"/>
      <c r="AA13" s="202"/>
      <c r="AB13" s="7"/>
      <c r="AC13" s="6"/>
      <c r="AD13" s="6"/>
      <c r="AE13" s="6"/>
      <c r="AF13" s="5">
        <v>72</v>
      </c>
      <c r="AG13" s="164"/>
      <c r="AH13" s="202"/>
      <c r="AI13" s="7"/>
      <c r="AJ13" s="6"/>
      <c r="AK13" s="5">
        <v>74</v>
      </c>
      <c r="AL13" s="6"/>
      <c r="AM13" s="6"/>
      <c r="AN13" s="164"/>
      <c r="AO13" s="202"/>
      <c r="AP13" s="7"/>
      <c r="AQ13" s="6"/>
      <c r="AR13" s="5">
        <v>73</v>
      </c>
      <c r="AS13" s="6"/>
      <c r="AT13" s="6"/>
      <c r="AU13" s="164"/>
      <c r="AV13" s="229"/>
      <c r="AW13" s="2"/>
    </row>
    <row r="14" spans="1:49" ht="18" customHeight="1">
      <c r="A14" s="2"/>
      <c r="B14" s="14">
        <v>10</v>
      </c>
      <c r="C14" s="12"/>
      <c r="D14" s="27"/>
      <c r="E14" s="22"/>
      <c r="F14" s="23">
        <f>E14</f>
        <v>0</v>
      </c>
      <c r="G14" s="22"/>
      <c r="H14" s="22"/>
      <c r="I14" s="22"/>
      <c r="J14" s="22"/>
      <c r="K14" s="22"/>
      <c r="L14" s="22"/>
      <c r="M14" s="22"/>
      <c r="N14" s="22"/>
      <c r="O14" s="22"/>
      <c r="P14" s="2"/>
      <c r="Q14" s="213">
        <v>3</v>
      </c>
      <c r="R14" s="196">
        <v>10</v>
      </c>
      <c r="S14" s="170">
        <f>AG14+AN14+AU14</f>
        <v>1076.8799999999999</v>
      </c>
      <c r="T14" s="206" t="s">
        <v>80</v>
      </c>
      <c r="U14" s="97" t="s">
        <v>19</v>
      </c>
      <c r="V14" s="189" t="s">
        <v>92</v>
      </c>
      <c r="W14" s="176" t="s">
        <v>66</v>
      </c>
      <c r="X14" s="182">
        <v>68</v>
      </c>
      <c r="Y14" s="183">
        <v>6.25</v>
      </c>
      <c r="Z14" s="43">
        <v>9.97</v>
      </c>
      <c r="AA14" s="179">
        <v>4</v>
      </c>
      <c r="AB14" s="7"/>
      <c r="AC14" s="6"/>
      <c r="AD14" s="5">
        <v>70</v>
      </c>
      <c r="AE14" s="6"/>
      <c r="AF14" s="6"/>
      <c r="AG14" s="164">
        <f>SUM(AB14:AF16)</f>
        <v>357.08</v>
      </c>
      <c r="AH14" s="229">
        <v>3</v>
      </c>
      <c r="AI14" s="7"/>
      <c r="AJ14" s="5">
        <v>69</v>
      </c>
      <c r="AK14" s="5">
        <v>72</v>
      </c>
      <c r="AL14" s="6"/>
      <c r="AM14" s="6"/>
      <c r="AN14" s="164">
        <f>SUM(AI14:AM16)</f>
        <v>357.97</v>
      </c>
      <c r="AO14" s="229">
        <v>3</v>
      </c>
      <c r="AP14" s="6"/>
      <c r="AQ14" s="6"/>
      <c r="AR14" s="5">
        <v>73</v>
      </c>
      <c r="AS14" s="5">
        <v>72</v>
      </c>
      <c r="AT14" s="6"/>
      <c r="AU14" s="164">
        <f>SUM(AP14:AT16)</f>
        <v>361.83</v>
      </c>
      <c r="AV14" s="202">
        <v>2</v>
      </c>
      <c r="AW14" s="2"/>
    </row>
    <row r="15" spans="1:49" ht="18" customHeight="1">
      <c r="A15" s="2"/>
      <c r="B15" s="14">
        <v>11</v>
      </c>
      <c r="C15" s="12"/>
      <c r="D15" s="27"/>
      <c r="E15" s="22"/>
      <c r="F15" s="23">
        <f>E15</f>
        <v>0</v>
      </c>
      <c r="G15" s="22"/>
      <c r="H15" s="22"/>
      <c r="I15" s="22"/>
      <c r="J15" s="22"/>
      <c r="K15" s="22"/>
      <c r="L15" s="22"/>
      <c r="M15" s="22"/>
      <c r="N15" s="22"/>
      <c r="O15" s="22"/>
      <c r="P15" s="2"/>
      <c r="Q15" s="213"/>
      <c r="R15" s="196"/>
      <c r="S15" s="170"/>
      <c r="T15" s="207"/>
      <c r="U15" s="97" t="s">
        <v>84</v>
      </c>
      <c r="V15" s="190"/>
      <c r="W15" s="177"/>
      <c r="X15" s="182"/>
      <c r="Y15" s="183"/>
      <c r="Z15" s="7"/>
      <c r="AA15" s="179"/>
      <c r="AB15" s="7"/>
      <c r="AC15" s="6"/>
      <c r="AD15" s="6"/>
      <c r="AE15" s="5">
        <v>71</v>
      </c>
      <c r="AF15" s="42">
        <v>73.08</v>
      </c>
      <c r="AG15" s="164"/>
      <c r="AH15" s="229"/>
      <c r="AI15" s="7"/>
      <c r="AJ15" s="6"/>
      <c r="AK15" s="6"/>
      <c r="AL15" s="5">
        <v>72</v>
      </c>
      <c r="AM15" s="5">
        <v>73</v>
      </c>
      <c r="AN15" s="164"/>
      <c r="AO15" s="229"/>
      <c r="AP15" s="6"/>
      <c r="AQ15" s="6"/>
      <c r="AR15" s="6"/>
      <c r="AS15" s="6"/>
      <c r="AT15" s="5">
        <v>71</v>
      </c>
      <c r="AU15" s="164"/>
      <c r="AV15" s="202"/>
      <c r="AW15" s="2"/>
    </row>
    <row r="16" spans="1:49" ht="18" customHeight="1">
      <c r="A16" s="2"/>
      <c r="B16" s="14">
        <v>12</v>
      </c>
      <c r="C16" s="60"/>
      <c r="D16" s="27"/>
      <c r="E16" s="22"/>
      <c r="F16" s="23">
        <f>E16</f>
        <v>0</v>
      </c>
      <c r="G16" s="68"/>
      <c r="H16" s="68"/>
      <c r="I16" s="22"/>
      <c r="J16" s="22"/>
      <c r="K16" s="22"/>
      <c r="L16" s="22"/>
      <c r="M16" s="22"/>
      <c r="N16" s="22"/>
      <c r="O16" s="22"/>
      <c r="P16" s="2"/>
      <c r="Q16" s="213"/>
      <c r="R16" s="196"/>
      <c r="S16" s="170"/>
      <c r="T16" s="208"/>
      <c r="U16" s="97" t="s">
        <v>85</v>
      </c>
      <c r="V16" s="191"/>
      <c r="W16" s="181"/>
      <c r="X16" s="182"/>
      <c r="Y16" s="183"/>
      <c r="Z16" s="7"/>
      <c r="AA16" s="179"/>
      <c r="AB16" s="4">
        <v>71</v>
      </c>
      <c r="AC16" s="5">
        <v>72</v>
      </c>
      <c r="AD16" s="6"/>
      <c r="AE16" s="6"/>
      <c r="AF16" s="6"/>
      <c r="AG16" s="164"/>
      <c r="AH16" s="229"/>
      <c r="AI16" s="75">
        <v>71.97</v>
      </c>
      <c r="AJ16" s="6"/>
      <c r="AK16" s="6"/>
      <c r="AL16" s="6"/>
      <c r="AM16" s="6"/>
      <c r="AN16" s="164"/>
      <c r="AO16" s="229"/>
      <c r="AP16" s="42">
        <v>72.83</v>
      </c>
      <c r="AQ16" s="5">
        <v>73</v>
      </c>
      <c r="AR16" s="6"/>
      <c r="AS16" s="6"/>
      <c r="AT16" s="6"/>
      <c r="AU16" s="164"/>
      <c r="AV16" s="202"/>
      <c r="AW16" s="2"/>
    </row>
    <row r="17" spans="1:49" ht="18.75" customHeight="1">
      <c r="A17" s="2"/>
      <c r="B17" s="14"/>
      <c r="C17" s="58"/>
      <c r="D17" s="27"/>
      <c r="E17" s="22"/>
      <c r="F17" s="23"/>
      <c r="G17" s="22"/>
      <c r="H17" s="22"/>
      <c r="I17" s="22"/>
      <c r="J17" s="22"/>
      <c r="K17" s="22"/>
      <c r="L17" s="22"/>
      <c r="M17" s="22"/>
      <c r="N17" s="22"/>
      <c r="O17" s="22"/>
      <c r="P17" s="2"/>
      <c r="Q17" s="166">
        <v>4</v>
      </c>
      <c r="R17" s="168">
        <v>8</v>
      </c>
      <c r="S17" s="170">
        <f>AG17+AN17+AU17</f>
        <v>1045.14</v>
      </c>
      <c r="T17" s="200" t="s">
        <v>54</v>
      </c>
      <c r="U17" s="97" t="s">
        <v>2</v>
      </c>
      <c r="V17" s="174" t="s">
        <v>36</v>
      </c>
      <c r="W17" s="176" t="s">
        <v>66</v>
      </c>
      <c r="X17" s="182">
        <v>53</v>
      </c>
      <c r="Y17" s="183">
        <v>7</v>
      </c>
      <c r="Z17" s="7"/>
      <c r="AA17" s="179">
        <v>5</v>
      </c>
      <c r="AB17" s="7"/>
      <c r="AC17" s="5">
        <v>69</v>
      </c>
      <c r="AD17" s="42">
        <v>70.87</v>
      </c>
      <c r="AE17" s="6"/>
      <c r="AF17" s="5">
        <v>70</v>
      </c>
      <c r="AG17" s="164">
        <f>SUM(AB17:AF19)</f>
        <v>348.87</v>
      </c>
      <c r="AH17" s="162">
        <v>5</v>
      </c>
      <c r="AI17" s="4">
        <v>66</v>
      </c>
      <c r="AJ17" s="6"/>
      <c r="AK17" s="6"/>
      <c r="AL17" s="5">
        <v>71</v>
      </c>
      <c r="AM17" s="6"/>
      <c r="AN17" s="164">
        <f>SUM(AI17:AM19)</f>
        <v>347.35</v>
      </c>
      <c r="AO17" s="162">
        <v>4</v>
      </c>
      <c r="AP17" s="5">
        <v>70</v>
      </c>
      <c r="AQ17" s="6"/>
      <c r="AR17" s="6"/>
      <c r="AS17" s="5">
        <v>71</v>
      </c>
      <c r="AT17" s="6"/>
      <c r="AU17" s="164">
        <f>SUM(AP17:AT19)</f>
        <v>348.92</v>
      </c>
      <c r="AV17" s="162">
        <v>5</v>
      </c>
      <c r="AW17" s="2"/>
    </row>
    <row r="18" spans="1:49" ht="18.75" customHeight="1">
      <c r="A18" s="2"/>
      <c r="B18" s="11"/>
      <c r="C18" s="12"/>
      <c r="D18" s="13" t="s">
        <v>23</v>
      </c>
      <c r="E18" s="10">
        <f>SUM(E5:E17)</f>
        <v>63</v>
      </c>
      <c r="F18" s="14"/>
      <c r="G18" s="14"/>
      <c r="H18" s="14"/>
      <c r="I18" s="15" t="s">
        <v>24</v>
      </c>
      <c r="J18" s="60" t="s">
        <v>25</v>
      </c>
      <c r="K18" s="11" t="s">
        <v>26</v>
      </c>
      <c r="L18" s="11"/>
      <c r="M18" s="12" t="s">
        <v>27</v>
      </c>
      <c r="N18" s="12"/>
      <c r="O18" s="12"/>
      <c r="P18" s="2"/>
      <c r="Q18" s="166"/>
      <c r="R18" s="168"/>
      <c r="S18" s="170"/>
      <c r="T18" s="200"/>
      <c r="U18" s="97" t="s">
        <v>55</v>
      </c>
      <c r="V18" s="174"/>
      <c r="W18" s="177"/>
      <c r="X18" s="182"/>
      <c r="Y18" s="183"/>
      <c r="Z18" s="43">
        <v>10.004</v>
      </c>
      <c r="AA18" s="179"/>
      <c r="AB18" s="4">
        <v>68</v>
      </c>
      <c r="AC18" s="6"/>
      <c r="AD18" s="6"/>
      <c r="AE18" s="5">
        <v>71</v>
      </c>
      <c r="AF18" s="6"/>
      <c r="AG18" s="164"/>
      <c r="AH18" s="162"/>
      <c r="AI18" s="7"/>
      <c r="AJ18" s="5">
        <v>69</v>
      </c>
      <c r="AK18" s="42">
        <v>70.35</v>
      </c>
      <c r="AL18" s="6"/>
      <c r="AM18" s="42">
        <v>71</v>
      </c>
      <c r="AN18" s="164"/>
      <c r="AO18" s="162"/>
      <c r="AP18" s="6"/>
      <c r="AQ18" s="5">
        <v>67</v>
      </c>
      <c r="AR18" s="5">
        <v>70</v>
      </c>
      <c r="AS18" s="6"/>
      <c r="AT18" s="42">
        <v>70.92</v>
      </c>
      <c r="AU18" s="164"/>
      <c r="AV18" s="162"/>
      <c r="AW18" s="2"/>
    </row>
    <row r="19" spans="1:49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66"/>
      <c r="R19" s="168"/>
      <c r="S19" s="170"/>
      <c r="T19" s="200"/>
      <c r="U19" s="97"/>
      <c r="V19" s="174"/>
      <c r="W19" s="181"/>
      <c r="X19" s="182"/>
      <c r="Y19" s="183"/>
      <c r="Z19" s="7"/>
      <c r="AA19" s="179"/>
      <c r="AB19" s="7"/>
      <c r="AC19" s="6"/>
      <c r="AD19" s="6"/>
      <c r="AE19" s="6"/>
      <c r="AF19" s="6"/>
      <c r="AG19" s="164"/>
      <c r="AH19" s="162"/>
      <c r="AI19" s="7"/>
      <c r="AJ19" s="6"/>
      <c r="AK19" s="6"/>
      <c r="AL19" s="6"/>
      <c r="AM19" s="6"/>
      <c r="AN19" s="164"/>
      <c r="AO19" s="162"/>
      <c r="AP19" s="7"/>
      <c r="AQ19" s="6"/>
      <c r="AR19" s="6"/>
      <c r="AS19" s="6"/>
      <c r="AT19" s="6"/>
      <c r="AU19" s="164"/>
      <c r="AV19" s="162"/>
      <c r="AW19" s="2"/>
    </row>
    <row r="20" spans="1:49" ht="18" customHeight="1">
      <c r="A20" s="2"/>
      <c r="B20" s="231" t="s">
        <v>68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"/>
      <c r="P20" s="2"/>
      <c r="Q20" s="166">
        <v>5</v>
      </c>
      <c r="R20" s="168">
        <v>6</v>
      </c>
      <c r="S20" s="170">
        <f>AG20+AN20+AU20</f>
        <v>1044.91</v>
      </c>
      <c r="T20" s="200" t="s">
        <v>81</v>
      </c>
      <c r="U20" s="97" t="s">
        <v>56</v>
      </c>
      <c r="V20" s="174" t="s">
        <v>41</v>
      </c>
      <c r="W20" s="176" t="s">
        <v>66</v>
      </c>
      <c r="X20" s="182">
        <v>25</v>
      </c>
      <c r="Y20" s="183">
        <v>6.5</v>
      </c>
      <c r="Z20" s="7"/>
      <c r="AA20" s="179">
        <v>8</v>
      </c>
      <c r="AB20" s="4">
        <v>68</v>
      </c>
      <c r="AC20" s="6"/>
      <c r="AD20" s="5">
        <v>71</v>
      </c>
      <c r="AE20" s="42">
        <v>72.94</v>
      </c>
      <c r="AF20" s="6"/>
      <c r="AG20" s="164">
        <f>SUM(AB20:AF22)</f>
        <v>350.94</v>
      </c>
      <c r="AH20" s="162">
        <v>4</v>
      </c>
      <c r="AI20" s="4">
        <v>68</v>
      </c>
      <c r="AJ20" s="6"/>
      <c r="AK20" s="6"/>
      <c r="AL20" s="5">
        <v>73</v>
      </c>
      <c r="AM20" s="6"/>
      <c r="AN20" s="164">
        <f>SUM(AI20:AM22)</f>
        <v>341.29</v>
      </c>
      <c r="AO20" s="162">
        <v>5</v>
      </c>
      <c r="AP20" s="5">
        <v>69</v>
      </c>
      <c r="AQ20" s="6"/>
      <c r="AR20" s="42">
        <v>72.68</v>
      </c>
      <c r="AS20" s="5">
        <v>72</v>
      </c>
      <c r="AT20" s="6"/>
      <c r="AU20" s="164">
        <f>SUM(AP20:AT22)</f>
        <v>352.68</v>
      </c>
      <c r="AV20" s="162">
        <v>4</v>
      </c>
      <c r="AW20" s="2"/>
    </row>
    <row r="21" spans="1:49" ht="18" customHeight="1">
      <c r="A21" s="2"/>
      <c r="B21" s="194" t="s">
        <v>1</v>
      </c>
      <c r="C21" s="194"/>
      <c r="D21" s="195" t="s">
        <v>7</v>
      </c>
      <c r="E21" s="192" t="s">
        <v>28</v>
      </c>
      <c r="F21" s="193" t="s">
        <v>29</v>
      </c>
      <c r="G21" s="192" t="s">
        <v>30</v>
      </c>
      <c r="H21" s="192"/>
      <c r="I21" s="192"/>
      <c r="J21" s="192"/>
      <c r="K21" s="192"/>
      <c r="L21" s="192"/>
      <c r="M21" s="192"/>
      <c r="N21" s="192"/>
      <c r="O21" s="2"/>
      <c r="P21" s="2"/>
      <c r="Q21" s="166"/>
      <c r="R21" s="168"/>
      <c r="S21" s="170"/>
      <c r="T21" s="200"/>
      <c r="U21" s="97" t="s">
        <v>57</v>
      </c>
      <c r="V21" s="174"/>
      <c r="W21" s="177"/>
      <c r="X21" s="182"/>
      <c r="Y21" s="183"/>
      <c r="Z21" s="43">
        <v>10.244</v>
      </c>
      <c r="AA21" s="179"/>
      <c r="AB21" s="7"/>
      <c r="AC21" s="5">
        <v>70</v>
      </c>
      <c r="AD21" s="6"/>
      <c r="AE21" s="6"/>
      <c r="AF21" s="5">
        <v>69</v>
      </c>
      <c r="AG21" s="164"/>
      <c r="AH21" s="162"/>
      <c r="AI21" s="7"/>
      <c r="AJ21" s="5">
        <v>70</v>
      </c>
      <c r="AK21" s="5">
        <v>72</v>
      </c>
      <c r="AL21" s="6"/>
      <c r="AM21" s="42">
        <v>58.29</v>
      </c>
      <c r="AN21" s="164"/>
      <c r="AO21" s="162"/>
      <c r="AP21" s="6"/>
      <c r="AQ21" s="5">
        <v>71</v>
      </c>
      <c r="AR21" s="6"/>
      <c r="AS21" s="6"/>
      <c r="AT21" s="5">
        <v>68</v>
      </c>
      <c r="AU21" s="164"/>
      <c r="AV21" s="162"/>
      <c r="AW21" s="2"/>
    </row>
    <row r="22" spans="1:49" ht="18" customHeight="1">
      <c r="A22" s="2"/>
      <c r="B22" s="194"/>
      <c r="C22" s="194"/>
      <c r="D22" s="195"/>
      <c r="E22" s="192"/>
      <c r="F22" s="193"/>
      <c r="G22" s="79" t="s">
        <v>51</v>
      </c>
      <c r="H22" s="18" t="s">
        <v>31</v>
      </c>
      <c r="I22" s="80" t="s">
        <v>52</v>
      </c>
      <c r="J22" s="18" t="s">
        <v>31</v>
      </c>
      <c r="K22" s="77" t="s">
        <v>49</v>
      </c>
      <c r="L22" s="80" t="s">
        <v>52</v>
      </c>
      <c r="M22" s="77" t="s">
        <v>49</v>
      </c>
      <c r="N22" s="79" t="s">
        <v>51</v>
      </c>
      <c r="O22" s="2"/>
      <c r="P22" s="2"/>
      <c r="Q22" s="166"/>
      <c r="R22" s="168"/>
      <c r="S22" s="170"/>
      <c r="T22" s="200"/>
      <c r="U22" s="97"/>
      <c r="V22" s="174"/>
      <c r="W22" s="181"/>
      <c r="X22" s="182"/>
      <c r="Y22" s="183"/>
      <c r="Z22" s="7"/>
      <c r="AA22" s="179"/>
      <c r="AB22" s="7"/>
      <c r="AC22" s="6"/>
      <c r="AD22" s="6"/>
      <c r="AE22" s="6"/>
      <c r="AF22" s="6"/>
      <c r="AG22" s="164"/>
      <c r="AH22" s="162"/>
      <c r="AI22" s="7"/>
      <c r="AJ22" s="6"/>
      <c r="AK22" s="6"/>
      <c r="AL22" s="6"/>
      <c r="AM22" s="6"/>
      <c r="AN22" s="164"/>
      <c r="AO22" s="162"/>
      <c r="AP22" s="6"/>
      <c r="AQ22" s="6"/>
      <c r="AR22" s="6"/>
      <c r="AS22" s="6"/>
      <c r="AT22" s="6"/>
      <c r="AU22" s="164"/>
      <c r="AV22" s="162"/>
      <c r="AW22" s="2"/>
    </row>
    <row r="23" spans="1:49" ht="16.5" customHeight="1">
      <c r="A23" s="2"/>
      <c r="B23" s="194"/>
      <c r="C23" s="194"/>
      <c r="D23" s="195"/>
      <c r="E23" s="192"/>
      <c r="F23" s="193"/>
      <c r="G23" s="19" t="s">
        <v>69</v>
      </c>
      <c r="H23" s="19" t="s">
        <v>75</v>
      </c>
      <c r="I23" s="19" t="s">
        <v>71</v>
      </c>
      <c r="J23" s="19" t="s">
        <v>74</v>
      </c>
      <c r="K23" s="19" t="s">
        <v>72</v>
      </c>
      <c r="L23" s="19" t="s">
        <v>73</v>
      </c>
      <c r="M23" s="19" t="s">
        <v>76</v>
      </c>
      <c r="N23" s="19" t="s">
        <v>77</v>
      </c>
      <c r="O23" s="2"/>
      <c r="P23" s="2"/>
      <c r="Q23" s="166">
        <v>6</v>
      </c>
      <c r="R23" s="168">
        <v>5</v>
      </c>
      <c r="S23" s="170">
        <f>AG23+AN23+AU23</f>
        <v>1017.89</v>
      </c>
      <c r="T23" s="172" t="s">
        <v>82</v>
      </c>
      <c r="U23" s="98" t="s">
        <v>58</v>
      </c>
      <c r="V23" s="174" t="s">
        <v>36</v>
      </c>
      <c r="W23" s="176" t="s">
        <v>59</v>
      </c>
      <c r="X23" s="182">
        <v>16</v>
      </c>
      <c r="Y23" s="183">
        <v>3.5</v>
      </c>
      <c r="Z23" s="8">
        <v>9.706</v>
      </c>
      <c r="AA23" s="229">
        <v>3</v>
      </c>
      <c r="AB23" s="75">
        <v>69.64</v>
      </c>
      <c r="AC23" s="5">
        <v>70</v>
      </c>
      <c r="AD23" s="5">
        <v>71</v>
      </c>
      <c r="AE23" s="6"/>
      <c r="AF23" s="6"/>
      <c r="AG23" s="164">
        <f>SUM(AB23:AF25)</f>
        <v>342.64</v>
      </c>
      <c r="AH23" s="162">
        <v>6</v>
      </c>
      <c r="AI23" s="4">
        <v>68</v>
      </c>
      <c r="AJ23" s="6"/>
      <c r="AK23" s="5">
        <v>72</v>
      </c>
      <c r="AL23" s="42">
        <v>71</v>
      </c>
      <c r="AM23" s="6"/>
      <c r="AN23" s="164">
        <f>SUM(AI23:AM25)</f>
        <v>336.87</v>
      </c>
      <c r="AO23" s="162">
        <v>7</v>
      </c>
      <c r="AP23" s="4">
        <v>69</v>
      </c>
      <c r="AQ23" s="6"/>
      <c r="AR23" s="5">
        <v>71</v>
      </c>
      <c r="AS23" s="5">
        <v>69</v>
      </c>
      <c r="AT23" s="6"/>
      <c r="AU23" s="164">
        <f>SUM(AP23:AT25)</f>
        <v>338.38</v>
      </c>
      <c r="AV23" s="162">
        <v>6</v>
      </c>
      <c r="AW23" s="2"/>
    </row>
    <row r="24" spans="1:49" ht="16.5" customHeight="1">
      <c r="A24" s="2"/>
      <c r="B24" s="95"/>
      <c r="C24" s="96"/>
      <c r="D24" s="89"/>
      <c r="E24" s="90"/>
      <c r="F24" s="92"/>
      <c r="G24" s="19"/>
      <c r="H24" s="19"/>
      <c r="I24" s="19"/>
      <c r="J24" s="19"/>
      <c r="K24" s="19"/>
      <c r="L24" s="19"/>
      <c r="M24" s="19"/>
      <c r="N24" s="19"/>
      <c r="O24" s="2"/>
      <c r="P24" s="2"/>
      <c r="Q24" s="166"/>
      <c r="R24" s="168"/>
      <c r="S24" s="170"/>
      <c r="T24" s="172"/>
      <c r="U24" s="98" t="s">
        <v>86</v>
      </c>
      <c r="V24" s="174"/>
      <c r="W24" s="177"/>
      <c r="X24" s="182"/>
      <c r="Y24" s="183"/>
      <c r="Z24" s="7"/>
      <c r="AA24" s="229"/>
      <c r="AB24" s="7"/>
      <c r="AC24" s="6"/>
      <c r="AD24" s="6"/>
      <c r="AE24" s="5">
        <v>67</v>
      </c>
      <c r="AF24" s="5">
        <v>65</v>
      </c>
      <c r="AG24" s="164"/>
      <c r="AH24" s="162"/>
      <c r="AI24" s="7"/>
      <c r="AJ24" s="5">
        <v>62</v>
      </c>
      <c r="AK24" s="6"/>
      <c r="AL24" s="6"/>
      <c r="AM24" s="42">
        <v>63.87</v>
      </c>
      <c r="AN24" s="164"/>
      <c r="AO24" s="162"/>
      <c r="AP24" s="7"/>
      <c r="AQ24" s="5">
        <v>64</v>
      </c>
      <c r="AR24" s="6"/>
      <c r="AS24" s="6"/>
      <c r="AT24" s="42">
        <v>65.38</v>
      </c>
      <c r="AU24" s="164"/>
      <c r="AV24" s="162"/>
      <c r="AW24" s="2"/>
    </row>
    <row r="25" spans="1:49" ht="17.25" customHeight="1">
      <c r="A25" s="2"/>
      <c r="B25" s="83">
        <v>1</v>
      </c>
      <c r="C25" s="60" t="s">
        <v>25</v>
      </c>
      <c r="D25" s="21" t="s">
        <v>35</v>
      </c>
      <c r="E25" s="22">
        <f>SUM(G25:N25)</f>
        <v>15</v>
      </c>
      <c r="F25" s="23"/>
      <c r="G25" s="103">
        <v>15</v>
      </c>
      <c r="H25" s="22"/>
      <c r="I25" s="78"/>
      <c r="J25" s="78"/>
      <c r="K25" s="78"/>
      <c r="L25" s="78"/>
      <c r="M25" s="78"/>
      <c r="N25" s="78"/>
      <c r="O25" s="2"/>
      <c r="P25" s="2"/>
      <c r="Q25" s="166"/>
      <c r="R25" s="168"/>
      <c r="S25" s="170"/>
      <c r="T25" s="172"/>
      <c r="U25" s="98"/>
      <c r="V25" s="174"/>
      <c r="W25" s="181"/>
      <c r="X25" s="182"/>
      <c r="Y25" s="183"/>
      <c r="Z25" s="7"/>
      <c r="AA25" s="229"/>
      <c r="AB25" s="7"/>
      <c r="AC25" s="6"/>
      <c r="AD25" s="6"/>
      <c r="AE25" s="6"/>
      <c r="AF25" s="6"/>
      <c r="AG25" s="164"/>
      <c r="AH25" s="162"/>
      <c r="AI25" s="7"/>
      <c r="AJ25" s="6"/>
      <c r="AK25" s="6"/>
      <c r="AL25" s="6"/>
      <c r="AM25" s="6"/>
      <c r="AN25" s="164"/>
      <c r="AO25" s="162"/>
      <c r="AP25" s="7"/>
      <c r="AQ25" s="6"/>
      <c r="AR25" s="6"/>
      <c r="AS25" s="6"/>
      <c r="AT25" s="6"/>
      <c r="AU25" s="164"/>
      <c r="AV25" s="162"/>
      <c r="AW25" s="2"/>
    </row>
    <row r="26" spans="1:49" ht="18" customHeight="1">
      <c r="A26" s="2"/>
      <c r="B26" s="83">
        <v>1</v>
      </c>
      <c r="C26" s="60" t="s">
        <v>25</v>
      </c>
      <c r="D26" s="21" t="s">
        <v>34</v>
      </c>
      <c r="E26" s="22">
        <f aca="true" t="shared" si="1" ref="E26:E44">SUM(G26:N26)</f>
        <v>15</v>
      </c>
      <c r="F26" s="23"/>
      <c r="G26" s="103">
        <v>15</v>
      </c>
      <c r="H26" s="22"/>
      <c r="I26" s="22"/>
      <c r="J26" s="22"/>
      <c r="K26" s="22"/>
      <c r="L26" s="22"/>
      <c r="M26" s="22"/>
      <c r="N26" s="22"/>
      <c r="O26" s="2"/>
      <c r="P26" s="2"/>
      <c r="Q26" s="166">
        <v>7</v>
      </c>
      <c r="R26" s="168">
        <v>4</v>
      </c>
      <c r="S26" s="170">
        <f>AG26+AN26+AU26</f>
        <v>994.23</v>
      </c>
      <c r="T26" s="172" t="s">
        <v>20</v>
      </c>
      <c r="U26" s="98" t="s">
        <v>87</v>
      </c>
      <c r="V26" s="189" t="s">
        <v>63</v>
      </c>
      <c r="W26" s="176" t="s">
        <v>93</v>
      </c>
      <c r="X26" s="182">
        <v>30</v>
      </c>
      <c r="Y26" s="183">
        <v>2</v>
      </c>
      <c r="Z26" s="7"/>
      <c r="AA26" s="179">
        <v>7</v>
      </c>
      <c r="AB26" s="7"/>
      <c r="AC26" s="6"/>
      <c r="AD26" s="5">
        <v>66</v>
      </c>
      <c r="AE26" s="5">
        <v>66</v>
      </c>
      <c r="AF26" s="6"/>
      <c r="AG26" s="164">
        <f>SUM(AB26:AF28)</f>
        <v>334.63</v>
      </c>
      <c r="AH26" s="162">
        <v>7</v>
      </c>
      <c r="AI26" s="7"/>
      <c r="AJ26" s="6"/>
      <c r="AK26" s="5">
        <v>66</v>
      </c>
      <c r="AL26" s="6"/>
      <c r="AM26" s="6"/>
      <c r="AN26" s="164">
        <f>SUM(AI26:AM28)</f>
        <v>338.03</v>
      </c>
      <c r="AO26" s="162">
        <v>6</v>
      </c>
      <c r="AP26" s="7"/>
      <c r="AQ26" s="6"/>
      <c r="AR26" s="5">
        <v>60</v>
      </c>
      <c r="AS26" s="5">
        <v>58</v>
      </c>
      <c r="AT26" s="6"/>
      <c r="AU26" s="164">
        <f>SUM(AP26:AT28)</f>
        <v>321.57</v>
      </c>
      <c r="AV26" s="162">
        <v>8</v>
      </c>
      <c r="AW26" s="2"/>
    </row>
    <row r="27" spans="1:49" ht="18" customHeight="1">
      <c r="A27" s="2"/>
      <c r="B27" s="83">
        <v>1</v>
      </c>
      <c r="C27" s="60" t="s">
        <v>25</v>
      </c>
      <c r="D27" s="21" t="s">
        <v>39</v>
      </c>
      <c r="E27" s="22">
        <f t="shared" si="1"/>
        <v>12</v>
      </c>
      <c r="F27" s="23"/>
      <c r="G27" s="104">
        <v>12</v>
      </c>
      <c r="H27" s="22"/>
      <c r="I27" s="22"/>
      <c r="J27" s="22"/>
      <c r="K27" s="22"/>
      <c r="L27" s="22"/>
      <c r="M27" s="22"/>
      <c r="N27" s="22"/>
      <c r="O27" s="2"/>
      <c r="P27" s="2"/>
      <c r="Q27" s="166"/>
      <c r="R27" s="168"/>
      <c r="S27" s="170"/>
      <c r="T27" s="172"/>
      <c r="U27" s="98" t="s">
        <v>88</v>
      </c>
      <c r="V27" s="190"/>
      <c r="W27" s="177"/>
      <c r="X27" s="182"/>
      <c r="Y27" s="183"/>
      <c r="Z27" s="43">
        <v>10.211</v>
      </c>
      <c r="AA27" s="179"/>
      <c r="AB27" s="7"/>
      <c r="AC27" s="5">
        <v>67</v>
      </c>
      <c r="AD27" s="6"/>
      <c r="AE27" s="6"/>
      <c r="AF27" s="42">
        <v>68.63</v>
      </c>
      <c r="AG27" s="164"/>
      <c r="AH27" s="162"/>
      <c r="AI27" s="7"/>
      <c r="AJ27" s="5">
        <v>68</v>
      </c>
      <c r="AK27" s="6"/>
      <c r="AL27" s="6"/>
      <c r="AM27" s="42">
        <v>69.03</v>
      </c>
      <c r="AN27" s="164"/>
      <c r="AO27" s="162"/>
      <c r="AP27" s="7"/>
      <c r="AQ27" s="6"/>
      <c r="AR27" s="6"/>
      <c r="AS27" s="6"/>
      <c r="AT27" s="42">
        <v>69.57</v>
      </c>
      <c r="AU27" s="164"/>
      <c r="AV27" s="162"/>
      <c r="AW27" s="2"/>
    </row>
    <row r="28" spans="1:49" ht="18.75" customHeight="1">
      <c r="A28" s="2"/>
      <c r="B28" s="83">
        <v>2</v>
      </c>
      <c r="C28" s="60" t="s">
        <v>25</v>
      </c>
      <c r="D28" s="21" t="s">
        <v>38</v>
      </c>
      <c r="E28" s="22">
        <f t="shared" si="1"/>
        <v>12</v>
      </c>
      <c r="F28" s="23"/>
      <c r="G28" s="104">
        <v>12</v>
      </c>
      <c r="H28" s="22"/>
      <c r="I28" s="22"/>
      <c r="J28" s="22"/>
      <c r="K28" s="22"/>
      <c r="L28" s="22"/>
      <c r="M28" s="22"/>
      <c r="N28" s="22"/>
      <c r="O28" s="2"/>
      <c r="P28" s="2"/>
      <c r="Q28" s="166"/>
      <c r="R28" s="168"/>
      <c r="S28" s="170"/>
      <c r="T28" s="172"/>
      <c r="U28" s="98" t="s">
        <v>89</v>
      </c>
      <c r="V28" s="191"/>
      <c r="W28" s="181"/>
      <c r="X28" s="182"/>
      <c r="Y28" s="183"/>
      <c r="Z28" s="7"/>
      <c r="AA28" s="179"/>
      <c r="AB28" s="4">
        <v>67</v>
      </c>
      <c r="AC28" s="6"/>
      <c r="AD28" s="6"/>
      <c r="AE28" s="6"/>
      <c r="AF28" s="6"/>
      <c r="AG28" s="164"/>
      <c r="AH28" s="162"/>
      <c r="AI28" s="4">
        <v>66</v>
      </c>
      <c r="AJ28" s="6"/>
      <c r="AK28" s="6"/>
      <c r="AL28" s="5">
        <v>69</v>
      </c>
      <c r="AM28" s="6"/>
      <c r="AN28" s="164"/>
      <c r="AO28" s="162"/>
      <c r="AP28" s="4">
        <v>67</v>
      </c>
      <c r="AQ28" s="5">
        <v>67</v>
      </c>
      <c r="AR28" s="6"/>
      <c r="AS28" s="6"/>
      <c r="AT28" s="6"/>
      <c r="AU28" s="164"/>
      <c r="AV28" s="162"/>
      <c r="AW28" s="2"/>
    </row>
    <row r="29" spans="1:49" ht="18" customHeight="1">
      <c r="A29" s="2"/>
      <c r="B29" s="83">
        <v>2</v>
      </c>
      <c r="C29" s="60" t="s">
        <v>25</v>
      </c>
      <c r="D29" s="21" t="s">
        <v>83</v>
      </c>
      <c r="E29" s="22">
        <f t="shared" si="1"/>
        <v>12</v>
      </c>
      <c r="F29" s="23"/>
      <c r="G29" s="104">
        <v>12</v>
      </c>
      <c r="H29" s="22"/>
      <c r="I29" s="22"/>
      <c r="J29" s="22"/>
      <c r="K29" s="22"/>
      <c r="L29" s="22"/>
      <c r="M29" s="22"/>
      <c r="N29" s="22"/>
      <c r="O29" s="2"/>
      <c r="P29" s="2"/>
      <c r="Q29" s="166">
        <v>8</v>
      </c>
      <c r="R29" s="168">
        <v>3</v>
      </c>
      <c r="S29" s="170">
        <f>AG29+AN29+AU29</f>
        <v>974.35</v>
      </c>
      <c r="T29" s="172" t="s">
        <v>52</v>
      </c>
      <c r="U29" s="98" t="s">
        <v>65</v>
      </c>
      <c r="V29" s="174" t="s">
        <v>36</v>
      </c>
      <c r="W29" s="176" t="s">
        <v>66</v>
      </c>
      <c r="X29" s="182">
        <v>55</v>
      </c>
      <c r="Y29" s="183">
        <v>4.5</v>
      </c>
      <c r="Z29" s="7"/>
      <c r="AA29" s="179">
        <v>6</v>
      </c>
      <c r="AB29" s="7"/>
      <c r="AC29" s="6"/>
      <c r="AD29" s="5">
        <v>61</v>
      </c>
      <c r="AE29" s="5">
        <v>67</v>
      </c>
      <c r="AF29" s="42">
        <v>63.83</v>
      </c>
      <c r="AG29" s="164">
        <f>SUM(AB29:AF31)</f>
        <v>324.83</v>
      </c>
      <c r="AH29" s="162">
        <v>8</v>
      </c>
      <c r="AI29" s="7"/>
      <c r="AJ29" s="6"/>
      <c r="AK29" s="6"/>
      <c r="AL29" s="42">
        <v>66</v>
      </c>
      <c r="AM29" s="42">
        <v>65.55</v>
      </c>
      <c r="AN29" s="164">
        <f>SUM(AI29:AM31)</f>
        <v>313.55</v>
      </c>
      <c r="AO29" s="162">
        <v>8</v>
      </c>
      <c r="AP29" s="7"/>
      <c r="AQ29" s="6"/>
      <c r="AR29" s="6"/>
      <c r="AS29" s="42">
        <v>72</v>
      </c>
      <c r="AT29" s="42">
        <v>64.97</v>
      </c>
      <c r="AU29" s="164">
        <f>SUM(AP29:AT31)</f>
        <v>335.97</v>
      </c>
      <c r="AV29" s="162">
        <v>7</v>
      </c>
      <c r="AW29" s="2"/>
    </row>
    <row r="30" spans="1:49" ht="18" customHeight="1">
      <c r="A30" s="2"/>
      <c r="B30" s="83">
        <v>2</v>
      </c>
      <c r="C30" s="60" t="s">
        <v>25</v>
      </c>
      <c r="D30" s="21" t="s">
        <v>3</v>
      </c>
      <c r="E30" s="22">
        <f t="shared" si="1"/>
        <v>10</v>
      </c>
      <c r="F30" s="23"/>
      <c r="G30" s="24">
        <v>10</v>
      </c>
      <c r="H30" s="22"/>
      <c r="I30" s="22"/>
      <c r="J30" s="22"/>
      <c r="K30" s="22"/>
      <c r="L30" s="22"/>
      <c r="M30" s="22"/>
      <c r="N30" s="22"/>
      <c r="O30" s="2"/>
      <c r="P30" s="2"/>
      <c r="Q30" s="166"/>
      <c r="R30" s="168"/>
      <c r="S30" s="170"/>
      <c r="T30" s="172"/>
      <c r="U30" s="98" t="s">
        <v>90</v>
      </c>
      <c r="V30" s="174"/>
      <c r="W30" s="177"/>
      <c r="X30" s="182"/>
      <c r="Y30" s="183"/>
      <c r="Z30" s="43">
        <v>10.009</v>
      </c>
      <c r="AA30" s="179"/>
      <c r="AB30" s="4">
        <v>64</v>
      </c>
      <c r="AC30" s="5">
        <v>69</v>
      </c>
      <c r="AD30" s="6"/>
      <c r="AE30" s="6"/>
      <c r="AF30" s="6"/>
      <c r="AG30" s="164"/>
      <c r="AH30" s="162"/>
      <c r="AI30" s="5">
        <v>66</v>
      </c>
      <c r="AJ30" s="5">
        <v>66</v>
      </c>
      <c r="AK30" s="5">
        <v>50</v>
      </c>
      <c r="AL30" s="6"/>
      <c r="AM30" s="6"/>
      <c r="AN30" s="164"/>
      <c r="AO30" s="162"/>
      <c r="AP30" s="5">
        <v>62</v>
      </c>
      <c r="AQ30" s="5">
        <v>68</v>
      </c>
      <c r="AR30" s="5">
        <v>69</v>
      </c>
      <c r="AS30" s="6"/>
      <c r="AT30" s="6"/>
      <c r="AU30" s="164"/>
      <c r="AV30" s="162"/>
      <c r="AW30" s="2"/>
    </row>
    <row r="31" spans="1:49" ht="18.75" customHeight="1" thickBot="1">
      <c r="A31" s="2"/>
      <c r="B31" s="83">
        <v>3</v>
      </c>
      <c r="C31" s="60" t="s">
        <v>25</v>
      </c>
      <c r="D31" s="21" t="s">
        <v>40</v>
      </c>
      <c r="E31" s="22">
        <f t="shared" si="1"/>
        <v>10</v>
      </c>
      <c r="F31" s="23"/>
      <c r="G31" s="24">
        <v>10</v>
      </c>
      <c r="H31" s="78"/>
      <c r="I31" s="22"/>
      <c r="J31" s="78"/>
      <c r="K31" s="22"/>
      <c r="L31" s="22"/>
      <c r="M31" s="22"/>
      <c r="N31" s="22"/>
      <c r="O31" s="2"/>
      <c r="P31" s="2"/>
      <c r="Q31" s="167"/>
      <c r="R31" s="169"/>
      <c r="S31" s="171"/>
      <c r="T31" s="173"/>
      <c r="U31" s="99"/>
      <c r="V31" s="175"/>
      <c r="W31" s="178"/>
      <c r="X31" s="187"/>
      <c r="Y31" s="188"/>
      <c r="Z31" s="44"/>
      <c r="AA31" s="180"/>
      <c r="AB31" s="44"/>
      <c r="AC31" s="66"/>
      <c r="AD31" s="66"/>
      <c r="AE31" s="66"/>
      <c r="AF31" s="66"/>
      <c r="AG31" s="165"/>
      <c r="AH31" s="163"/>
      <c r="AI31" s="44"/>
      <c r="AJ31" s="66"/>
      <c r="AK31" s="66"/>
      <c r="AL31" s="66"/>
      <c r="AM31" s="66"/>
      <c r="AN31" s="165"/>
      <c r="AO31" s="163"/>
      <c r="AP31" s="44"/>
      <c r="AQ31" s="66"/>
      <c r="AR31" s="66"/>
      <c r="AS31" s="66"/>
      <c r="AT31" s="66"/>
      <c r="AU31" s="165"/>
      <c r="AV31" s="163"/>
      <c r="AW31" s="2"/>
    </row>
    <row r="32" spans="1:49" ht="18" customHeight="1">
      <c r="A32" s="2"/>
      <c r="B32" s="83">
        <v>3</v>
      </c>
      <c r="C32" s="60" t="s">
        <v>25</v>
      </c>
      <c r="D32" s="81" t="s">
        <v>85</v>
      </c>
      <c r="E32" s="22">
        <f t="shared" si="1"/>
        <v>10</v>
      </c>
      <c r="F32" s="23"/>
      <c r="G32" s="24">
        <v>10</v>
      </c>
      <c r="H32" s="22"/>
      <c r="I32" s="22"/>
      <c r="J32" s="22"/>
      <c r="K32" s="22"/>
      <c r="L32" s="22"/>
      <c r="M32" s="22"/>
      <c r="N32" s="2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8" ht="18" customHeight="1">
      <c r="A33" s="2"/>
      <c r="B33" s="83">
        <v>3</v>
      </c>
      <c r="C33" s="60" t="s">
        <v>25</v>
      </c>
      <c r="D33" s="21" t="s">
        <v>2</v>
      </c>
      <c r="E33" s="22">
        <f t="shared" si="1"/>
        <v>8</v>
      </c>
      <c r="F33" s="23"/>
      <c r="G33" s="22">
        <v>8</v>
      </c>
      <c r="H33" s="22"/>
      <c r="I33" s="22"/>
      <c r="J33" s="22"/>
      <c r="K33" s="22"/>
      <c r="L33" s="22"/>
      <c r="M33" s="22"/>
      <c r="N33" s="2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1"/>
      <c r="AC33" s="46"/>
      <c r="AD33" s="46"/>
      <c r="AE33" s="46"/>
      <c r="AF33" s="46"/>
      <c r="AG33" s="46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</row>
    <row r="34" spans="1:48" ht="18" customHeight="1">
      <c r="A34" s="2"/>
      <c r="B34" s="83">
        <v>7</v>
      </c>
      <c r="C34" s="60" t="s">
        <v>25</v>
      </c>
      <c r="D34" s="21" t="s">
        <v>55</v>
      </c>
      <c r="E34" s="22">
        <f t="shared" si="1"/>
        <v>8</v>
      </c>
      <c r="F34" s="23"/>
      <c r="G34" s="22">
        <v>8</v>
      </c>
      <c r="H34" s="78"/>
      <c r="I34" s="78"/>
      <c r="J34" s="22"/>
      <c r="K34" s="22"/>
      <c r="L34" s="22"/>
      <c r="M34" s="22"/>
      <c r="N34" s="76"/>
      <c r="O34" s="2"/>
      <c r="P34" s="2"/>
      <c r="Q34" s="2"/>
      <c r="R34" s="2"/>
      <c r="S34" s="48" t="s">
        <v>12</v>
      </c>
      <c r="T34" s="40"/>
      <c r="U34" s="40"/>
      <c r="V34" s="2"/>
      <c r="W34" s="55" t="s">
        <v>22</v>
      </c>
      <c r="X34" s="49"/>
      <c r="Y34" s="49"/>
      <c r="Z34" s="49"/>
      <c r="AA34" s="2"/>
      <c r="AB34" s="1"/>
      <c r="AC34" s="46"/>
      <c r="AD34" s="46"/>
      <c r="AE34" s="46"/>
      <c r="AF34" s="46"/>
      <c r="AG34" s="46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</row>
    <row r="35" spans="1:48" ht="18" customHeight="1">
      <c r="A35" s="2"/>
      <c r="B35" s="84">
        <v>8</v>
      </c>
      <c r="C35" s="60" t="s">
        <v>25</v>
      </c>
      <c r="D35" s="21" t="s">
        <v>56</v>
      </c>
      <c r="E35" s="22">
        <f t="shared" si="1"/>
        <v>6</v>
      </c>
      <c r="F35" s="23"/>
      <c r="G35" s="22">
        <v>6</v>
      </c>
      <c r="H35" s="22"/>
      <c r="I35" s="22"/>
      <c r="J35" s="22"/>
      <c r="K35" s="22"/>
      <c r="L35" s="22"/>
      <c r="M35" s="22"/>
      <c r="N35" s="76"/>
      <c r="O35" s="2"/>
      <c r="P35" s="2"/>
      <c r="Q35" s="2"/>
      <c r="R35" s="2"/>
      <c r="S35" s="51" t="s">
        <v>19</v>
      </c>
      <c r="T35" s="41"/>
      <c r="U35" s="41"/>
      <c r="V35" s="2"/>
      <c r="W35" s="55" t="s">
        <v>14</v>
      </c>
      <c r="X35" s="49"/>
      <c r="Y35" s="49"/>
      <c r="Z35" s="49"/>
      <c r="AA35" s="2"/>
      <c r="AB35" s="1"/>
      <c r="AC35" s="46"/>
      <c r="AD35" s="46"/>
      <c r="AE35" s="46"/>
      <c r="AF35" s="46"/>
      <c r="AG35" s="46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</row>
    <row r="36" spans="1:48" ht="18" customHeight="1">
      <c r="A36" s="2"/>
      <c r="B36" s="84">
        <v>8</v>
      </c>
      <c r="C36" s="60" t="s">
        <v>25</v>
      </c>
      <c r="D36" s="21" t="s">
        <v>57</v>
      </c>
      <c r="E36" s="22">
        <f t="shared" si="1"/>
        <v>6</v>
      </c>
      <c r="F36" s="23"/>
      <c r="G36" s="22">
        <v>6</v>
      </c>
      <c r="H36" s="22"/>
      <c r="I36" s="22"/>
      <c r="J36" s="22"/>
      <c r="K36" s="22"/>
      <c r="L36" s="22"/>
      <c r="M36" s="22"/>
      <c r="N36" s="22"/>
      <c r="O36" s="2"/>
      <c r="P36" s="2"/>
      <c r="Q36" s="2"/>
      <c r="R36" s="2"/>
      <c r="S36" s="51" t="s">
        <v>35</v>
      </c>
      <c r="T36" s="41"/>
      <c r="U36" s="41"/>
      <c r="V36" s="2"/>
      <c r="W36" s="55" t="s">
        <v>18</v>
      </c>
      <c r="X36" s="49"/>
      <c r="Y36" s="49"/>
      <c r="Z36" s="49"/>
      <c r="AA36" s="2"/>
      <c r="AB36" s="1"/>
      <c r="AC36" s="46"/>
      <c r="AD36" s="46"/>
      <c r="AE36" s="46"/>
      <c r="AF36" s="46"/>
      <c r="AG36" s="46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</row>
    <row r="37" spans="1:48" ht="18" customHeight="1">
      <c r="A37" s="2"/>
      <c r="B37" s="83">
        <v>8</v>
      </c>
      <c r="C37" s="60" t="s">
        <v>25</v>
      </c>
      <c r="D37" s="21" t="s">
        <v>58</v>
      </c>
      <c r="E37" s="22">
        <f t="shared" si="1"/>
        <v>5</v>
      </c>
      <c r="F37" s="23"/>
      <c r="G37" s="22">
        <v>5</v>
      </c>
      <c r="H37" s="22"/>
      <c r="I37" s="76"/>
      <c r="J37" s="22"/>
      <c r="K37" s="22"/>
      <c r="L37" s="22"/>
      <c r="M37" s="22"/>
      <c r="N37" s="22"/>
      <c r="O37" s="2"/>
      <c r="P37" s="2"/>
      <c r="Q37" s="2"/>
      <c r="R37" s="2"/>
      <c r="S37" s="51" t="s">
        <v>39</v>
      </c>
      <c r="T37" s="41"/>
      <c r="U37" s="41"/>
      <c r="V37" s="2"/>
      <c r="W37" s="55" t="s">
        <v>62</v>
      </c>
      <c r="X37" s="49"/>
      <c r="Y37" s="49"/>
      <c r="Z37" s="49"/>
      <c r="AA37" s="2"/>
      <c r="AB37" s="1"/>
      <c r="AC37" s="46"/>
      <c r="AD37" s="46"/>
      <c r="AE37" s="46"/>
      <c r="AF37" s="46"/>
      <c r="AG37" s="46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</row>
    <row r="38" spans="1:48" ht="18" customHeight="1">
      <c r="A38" s="2"/>
      <c r="B38" s="83">
        <v>9</v>
      </c>
      <c r="C38" s="60" t="s">
        <v>25</v>
      </c>
      <c r="D38" s="65" t="s">
        <v>86</v>
      </c>
      <c r="E38" s="22">
        <f t="shared" si="1"/>
        <v>5</v>
      </c>
      <c r="F38" s="23"/>
      <c r="G38" s="22">
        <v>5</v>
      </c>
      <c r="H38" s="22"/>
      <c r="I38" s="22"/>
      <c r="J38" s="22"/>
      <c r="K38" s="76"/>
      <c r="L38" s="76"/>
      <c r="M38" s="76"/>
      <c r="N38" s="2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1"/>
      <c r="AC38" s="46"/>
      <c r="AD38" s="46"/>
      <c r="AE38" s="46"/>
      <c r="AF38" s="46"/>
      <c r="AG38" s="46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</row>
    <row r="39" spans="1:48" ht="18" customHeight="1">
      <c r="A39" s="2"/>
      <c r="B39" s="83">
        <v>9</v>
      </c>
      <c r="C39" s="60" t="s">
        <v>25</v>
      </c>
      <c r="D39" s="21" t="s">
        <v>87</v>
      </c>
      <c r="E39" s="22">
        <f t="shared" si="1"/>
        <v>4</v>
      </c>
      <c r="F39" s="23"/>
      <c r="G39" s="22">
        <v>4</v>
      </c>
      <c r="H39" s="22"/>
      <c r="I39" s="22"/>
      <c r="J39" s="22"/>
      <c r="K39" s="76"/>
      <c r="L39" s="76"/>
      <c r="M39" s="76"/>
      <c r="N39" s="22"/>
      <c r="O39" s="2"/>
      <c r="P39" s="2"/>
      <c r="Q39" s="30"/>
      <c r="R39" s="30"/>
      <c r="S39" s="30"/>
      <c r="T39" s="37"/>
      <c r="U39" s="37"/>
      <c r="V39" s="37"/>
      <c r="W39" s="32"/>
      <c r="X39" s="33"/>
      <c r="Y39" s="34"/>
      <c r="Z39" s="32"/>
      <c r="AA39" s="32"/>
      <c r="AB39" s="35"/>
      <c r="AC39" s="46"/>
      <c r="AD39" s="46"/>
      <c r="AE39" s="46"/>
      <c r="AF39" s="46"/>
      <c r="AG39" s="46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</row>
    <row r="40" spans="1:48" ht="18">
      <c r="A40" s="2"/>
      <c r="B40" s="83">
        <v>9</v>
      </c>
      <c r="C40" s="60" t="s">
        <v>25</v>
      </c>
      <c r="D40" s="65" t="s">
        <v>88</v>
      </c>
      <c r="E40" s="22">
        <f t="shared" si="1"/>
        <v>4</v>
      </c>
      <c r="F40" s="23"/>
      <c r="G40" s="22">
        <v>4</v>
      </c>
      <c r="H40" s="22"/>
      <c r="I40" s="22"/>
      <c r="J40" s="22"/>
      <c r="K40" s="22"/>
      <c r="L40" s="22"/>
      <c r="M40" s="22"/>
      <c r="N40" s="22"/>
      <c r="O40" s="2"/>
      <c r="P40" s="2"/>
      <c r="Q40" s="30"/>
      <c r="R40" s="30"/>
      <c r="S40" s="30"/>
      <c r="T40" s="37"/>
      <c r="U40" s="37"/>
      <c r="V40" s="37"/>
      <c r="W40" s="32"/>
      <c r="X40" s="33"/>
      <c r="Y40" s="34"/>
      <c r="Z40" s="32"/>
      <c r="AA40" s="32"/>
      <c r="AB40" s="35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8" customHeight="1">
      <c r="A41" s="2"/>
      <c r="B41" s="83">
        <v>9</v>
      </c>
      <c r="C41" s="60" t="s">
        <v>25</v>
      </c>
      <c r="D41" s="21" t="s">
        <v>89</v>
      </c>
      <c r="E41" s="22">
        <f t="shared" si="1"/>
        <v>4</v>
      </c>
      <c r="F41" s="23"/>
      <c r="G41" s="22">
        <v>4</v>
      </c>
      <c r="H41" s="22"/>
      <c r="I41" s="22"/>
      <c r="J41" s="22"/>
      <c r="K41" s="22"/>
      <c r="L41" s="22"/>
      <c r="M41" s="22"/>
      <c r="N41" s="22"/>
      <c r="O41" s="2"/>
      <c r="P41" s="2"/>
      <c r="Q41" s="30"/>
      <c r="R41" s="30"/>
      <c r="S41" s="30"/>
      <c r="T41" s="37"/>
      <c r="U41" s="37"/>
      <c r="V41" s="37"/>
      <c r="W41" s="32"/>
      <c r="X41" s="33"/>
      <c r="Y41" s="34"/>
      <c r="Z41" s="32"/>
      <c r="AA41" s="32"/>
      <c r="AB41" s="35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8">
      <c r="A42" s="2"/>
      <c r="B42" s="83">
        <v>10</v>
      </c>
      <c r="C42" s="60" t="s">
        <v>25</v>
      </c>
      <c r="D42" s="21" t="s">
        <v>65</v>
      </c>
      <c r="E42" s="22">
        <f t="shared" si="1"/>
        <v>3</v>
      </c>
      <c r="F42" s="23"/>
      <c r="G42" s="22">
        <v>3</v>
      </c>
      <c r="H42" s="22"/>
      <c r="I42" s="22"/>
      <c r="J42" s="22"/>
      <c r="K42" s="22"/>
      <c r="L42" s="22"/>
      <c r="M42" s="22"/>
      <c r="N42" s="22"/>
      <c r="O42" s="2"/>
      <c r="P42" s="2"/>
      <c r="Q42" s="30"/>
      <c r="R42" s="30"/>
      <c r="S42" s="30"/>
      <c r="T42" s="37"/>
      <c r="U42" s="37"/>
      <c r="V42" s="37"/>
      <c r="W42" s="36"/>
      <c r="X42" s="36"/>
      <c r="Y42" s="36"/>
      <c r="Z42" s="36"/>
      <c r="AA42" s="36"/>
      <c r="AB42" s="36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8">
      <c r="A43" s="2"/>
      <c r="B43" s="83">
        <v>11</v>
      </c>
      <c r="C43" s="60" t="s">
        <v>25</v>
      </c>
      <c r="D43" s="21" t="s">
        <v>90</v>
      </c>
      <c r="E43" s="22">
        <f t="shared" si="1"/>
        <v>3</v>
      </c>
      <c r="F43" s="23"/>
      <c r="G43" s="22">
        <v>3</v>
      </c>
      <c r="H43" s="22"/>
      <c r="I43" s="22"/>
      <c r="J43" s="22"/>
      <c r="K43" s="22"/>
      <c r="L43" s="22"/>
      <c r="M43" s="22"/>
      <c r="N43" s="22"/>
      <c r="O43" s="2"/>
      <c r="P43" s="2"/>
      <c r="Q43" s="30"/>
      <c r="R43" s="30"/>
      <c r="S43" s="30"/>
      <c r="T43" s="30"/>
      <c r="U43" s="30"/>
      <c r="V43" s="61"/>
      <c r="W43" s="61"/>
      <c r="X43" s="61"/>
      <c r="Y43" s="61"/>
      <c r="Z43" s="62"/>
      <c r="AA43" s="62"/>
      <c r="AB43" s="52"/>
      <c r="AC43" s="52"/>
      <c r="AD43" s="52"/>
      <c r="AE43" s="52"/>
      <c r="AF43" s="52"/>
      <c r="AG43" s="184"/>
      <c r="AH43" s="186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</row>
    <row r="44" spans="1:48" ht="18" customHeight="1">
      <c r="A44" s="2"/>
      <c r="B44" s="83">
        <v>12</v>
      </c>
      <c r="C44" s="16"/>
      <c r="D44" s="21"/>
      <c r="E44" s="22">
        <f t="shared" si="1"/>
        <v>0</v>
      </c>
      <c r="F44" s="23"/>
      <c r="G44" s="22"/>
      <c r="H44" s="22"/>
      <c r="I44" s="22"/>
      <c r="J44" s="22"/>
      <c r="K44" s="22"/>
      <c r="L44" s="22"/>
      <c r="M44" s="22"/>
      <c r="N44" s="22"/>
      <c r="O44" s="2"/>
      <c r="P44" s="2"/>
      <c r="Q44" s="30"/>
      <c r="R44" s="30"/>
      <c r="S44" s="30"/>
      <c r="T44" s="30"/>
      <c r="U44" s="30"/>
      <c r="Z44" s="52"/>
      <c r="AA44" s="52"/>
      <c r="AB44" s="52"/>
      <c r="AC44" s="52"/>
      <c r="AD44" s="52"/>
      <c r="AE44" s="52"/>
      <c r="AF44" s="52"/>
      <c r="AG44" s="184"/>
      <c r="AH44" s="186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</row>
    <row r="45" spans="1:48" ht="18">
      <c r="A45" s="2"/>
      <c r="B45" s="84">
        <v>13</v>
      </c>
      <c r="C45" s="82"/>
      <c r="D45" s="21"/>
      <c r="E45" s="22">
        <f>SUM(G44:N44)</f>
        <v>0</v>
      </c>
      <c r="F45" s="23"/>
      <c r="G45" s="22"/>
      <c r="H45" s="22"/>
      <c r="I45" s="22"/>
      <c r="J45" s="22"/>
      <c r="K45" s="22"/>
      <c r="L45" s="22"/>
      <c r="M45" s="22"/>
      <c r="N45" s="22"/>
      <c r="O45" s="2"/>
      <c r="P45" s="2"/>
      <c r="Q45" s="30"/>
      <c r="R45" s="30"/>
      <c r="S45" s="30"/>
      <c r="T45" s="30"/>
      <c r="U45" s="63"/>
      <c r="V45" s="63"/>
      <c r="W45" s="63"/>
      <c r="X45" s="63"/>
      <c r="Y45" s="63"/>
      <c r="Z45" s="52"/>
      <c r="AA45" s="52"/>
      <c r="AB45" s="52"/>
      <c r="AC45" s="52"/>
      <c r="AD45" s="52"/>
      <c r="AE45" s="52"/>
      <c r="AF45" s="52"/>
      <c r="AG45" s="184"/>
      <c r="AH45" s="186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</row>
    <row r="46" spans="1:48" ht="18">
      <c r="A46" s="2"/>
      <c r="B46" s="84"/>
      <c r="C46" s="12"/>
      <c r="D46" s="21"/>
      <c r="E46" s="22">
        <f>SUM(G45:N45)</f>
        <v>0</v>
      </c>
      <c r="F46" s="23"/>
      <c r="G46" s="22"/>
      <c r="H46" s="22"/>
      <c r="I46" s="22"/>
      <c r="J46" s="22"/>
      <c r="K46" s="76"/>
      <c r="L46" s="76"/>
      <c r="M46" s="76"/>
      <c r="N46" s="22"/>
      <c r="O46" s="2"/>
      <c r="P46" s="2"/>
      <c r="Q46" s="30"/>
      <c r="R46" s="30"/>
      <c r="S46" s="30"/>
      <c r="T46" s="30"/>
      <c r="U46" s="63"/>
      <c r="V46" s="63"/>
      <c r="W46" s="63"/>
      <c r="X46" s="63"/>
      <c r="Y46" s="63"/>
      <c r="Z46" s="62"/>
      <c r="AA46" s="62"/>
      <c r="AB46" s="52"/>
      <c r="AC46" s="52"/>
      <c r="AD46" s="52"/>
      <c r="AE46" s="52"/>
      <c r="AF46" s="52"/>
      <c r="AG46" s="184"/>
      <c r="AH46" s="186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</row>
    <row r="47" spans="1:48" ht="18">
      <c r="A47" s="2"/>
      <c r="B47" s="84"/>
      <c r="C47" s="16"/>
      <c r="D47" s="21"/>
      <c r="E47" s="22">
        <f>SUM(G46:N46)</f>
        <v>0</v>
      </c>
      <c r="F47" s="23"/>
      <c r="G47" s="22"/>
      <c r="H47" s="22"/>
      <c r="I47" s="22"/>
      <c r="J47" s="22"/>
      <c r="K47" s="76"/>
      <c r="L47" s="76"/>
      <c r="M47" s="76"/>
      <c r="N47" s="22"/>
      <c r="O47" s="2"/>
      <c r="P47" s="2"/>
      <c r="Q47" s="30"/>
      <c r="R47" s="30"/>
      <c r="S47" s="30"/>
      <c r="T47" s="30"/>
      <c r="U47" s="30"/>
      <c r="V47" s="30"/>
      <c r="W47" s="30"/>
      <c r="X47" s="30"/>
      <c r="Y47" s="30"/>
      <c r="Z47" s="62"/>
      <c r="AA47" s="62"/>
      <c r="AB47" s="52"/>
      <c r="AC47" s="52"/>
      <c r="AD47" s="52"/>
      <c r="AE47" s="52"/>
      <c r="AF47" s="52"/>
      <c r="AG47" s="186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</row>
    <row r="48" spans="1:48" ht="18">
      <c r="A48" s="2"/>
      <c r="B48" s="84"/>
      <c r="C48" s="16"/>
      <c r="D48" s="21"/>
      <c r="E48" s="22">
        <f>SUM(G47:N47)</f>
        <v>0</v>
      </c>
      <c r="F48" s="23"/>
      <c r="G48" s="22"/>
      <c r="H48" s="22"/>
      <c r="I48" s="22"/>
      <c r="J48" s="22"/>
      <c r="K48" s="22"/>
      <c r="L48" s="22"/>
      <c r="M48" s="22"/>
      <c r="N48" s="22"/>
      <c r="O48" s="2"/>
      <c r="P48" s="2"/>
      <c r="Q48" s="30"/>
      <c r="R48" s="30"/>
      <c r="S48" s="30"/>
      <c r="T48" s="30"/>
      <c r="U48" s="56"/>
      <c r="V48" s="56"/>
      <c r="W48" s="56"/>
      <c r="X48" s="56"/>
      <c r="Y48" s="56"/>
      <c r="Z48" s="52"/>
      <c r="AA48" s="52"/>
      <c r="AB48" s="52"/>
      <c r="AC48" s="52"/>
      <c r="AD48" s="52"/>
      <c r="AE48" s="52"/>
      <c r="AF48" s="52"/>
      <c r="AG48" s="186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</row>
    <row r="49" spans="1:48" ht="18">
      <c r="A49" s="2"/>
      <c r="B49" s="84"/>
      <c r="C49" s="16"/>
      <c r="D49" s="21"/>
      <c r="E49" s="22">
        <f>SUM(G48:N48)</f>
        <v>0</v>
      </c>
      <c r="F49" s="23"/>
      <c r="G49" s="22"/>
      <c r="H49" s="22"/>
      <c r="I49" s="22"/>
      <c r="J49" s="22"/>
      <c r="K49" s="22"/>
      <c r="L49" s="28"/>
      <c r="M49" s="28"/>
      <c r="N49" s="28"/>
      <c r="O49" s="2"/>
      <c r="P49" s="2"/>
      <c r="Q49" s="30"/>
      <c r="R49" s="30"/>
      <c r="S49" s="30"/>
      <c r="T49" s="30"/>
      <c r="U49" s="30"/>
      <c r="V49" s="30"/>
      <c r="W49" s="30"/>
      <c r="X49" s="30"/>
      <c r="Y49" s="30"/>
      <c r="Z49" s="62"/>
      <c r="AA49" s="62"/>
      <c r="AB49" s="52"/>
      <c r="AC49" s="52"/>
      <c r="AD49" s="52"/>
      <c r="AE49" s="52"/>
      <c r="AF49" s="52"/>
      <c r="AG49" s="184"/>
      <c r="AH49" s="186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</row>
    <row r="50" spans="1:48" ht="18">
      <c r="A50" s="2"/>
      <c r="B50" s="14"/>
      <c r="C50" s="16"/>
      <c r="D50" s="26"/>
      <c r="E50" s="22"/>
      <c r="F50" s="23"/>
      <c r="G50" s="22"/>
      <c r="H50" s="22"/>
      <c r="I50" s="22"/>
      <c r="J50" s="22"/>
      <c r="K50" s="22"/>
      <c r="L50" s="28"/>
      <c r="M50" s="28"/>
      <c r="N50" s="28"/>
      <c r="O50" s="2"/>
      <c r="P50" s="2"/>
      <c r="Q50" s="30"/>
      <c r="R50" s="30"/>
      <c r="S50" s="30"/>
      <c r="T50" s="30"/>
      <c r="U50" s="30"/>
      <c r="V50" s="30"/>
      <c r="W50" s="30"/>
      <c r="X50" s="30"/>
      <c r="Y50" s="30"/>
      <c r="Z50" s="52"/>
      <c r="AA50" s="52"/>
      <c r="AB50" s="52"/>
      <c r="AC50" s="52"/>
      <c r="AD50" s="52"/>
      <c r="AE50" s="52"/>
      <c r="AF50" s="52"/>
      <c r="AG50" s="184"/>
      <c r="AH50" s="186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</row>
    <row r="51" spans="1:48" ht="18">
      <c r="A51" s="2"/>
      <c r="B51" s="14"/>
      <c r="C51" s="16"/>
      <c r="D51" s="26"/>
      <c r="E51" s="22"/>
      <c r="F51" s="23"/>
      <c r="G51" s="22"/>
      <c r="H51" s="22"/>
      <c r="I51" s="22"/>
      <c r="J51" s="22"/>
      <c r="K51" s="22"/>
      <c r="L51" s="28"/>
      <c r="M51" s="28"/>
      <c r="N51" s="28"/>
      <c r="O51" s="2"/>
      <c r="P51" s="2"/>
      <c r="Q51" s="30"/>
      <c r="R51" s="30"/>
      <c r="S51" s="30"/>
      <c r="T51" s="30"/>
      <c r="U51" s="30"/>
      <c r="V51" s="30"/>
      <c r="W51" s="30"/>
      <c r="X51" s="30"/>
      <c r="Y51" s="30"/>
      <c r="Z51" s="52"/>
      <c r="AA51" s="52"/>
      <c r="AB51" s="52"/>
      <c r="AC51" s="52"/>
      <c r="AD51" s="52"/>
      <c r="AE51" s="52"/>
      <c r="AF51" s="52"/>
      <c r="AG51" s="184"/>
      <c r="AH51" s="185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</row>
    <row r="52" spans="1:48" ht="18">
      <c r="A52" s="2"/>
      <c r="B52" s="14"/>
      <c r="C52" s="16"/>
      <c r="D52" s="26"/>
      <c r="E52" s="22"/>
      <c r="F52" s="23"/>
      <c r="G52" s="14"/>
      <c r="H52" s="14"/>
      <c r="I52" s="14"/>
      <c r="J52" s="14"/>
      <c r="K52" s="14"/>
      <c r="L52" s="29"/>
      <c r="M52" s="29"/>
      <c r="N52" s="29"/>
      <c r="O52" s="2"/>
      <c r="P52" s="2"/>
      <c r="Q52" s="30"/>
      <c r="R52" s="30"/>
      <c r="S52" s="30"/>
      <c r="T52" s="30"/>
      <c r="U52" s="30"/>
      <c r="V52" s="30"/>
      <c r="W52" s="30"/>
      <c r="X52" s="30"/>
      <c r="Y52" s="30"/>
      <c r="Z52" s="62"/>
      <c r="AA52" s="62"/>
      <c r="AB52" s="52"/>
      <c r="AC52" s="52"/>
      <c r="AD52" s="52"/>
      <c r="AE52" s="52"/>
      <c r="AF52" s="52"/>
      <c r="AG52" s="184"/>
      <c r="AH52" s="185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</row>
    <row r="53" spans="1:48" ht="16.5">
      <c r="A53" s="25"/>
      <c r="B53" s="11"/>
      <c r="C53" s="12"/>
      <c r="D53" s="13" t="s">
        <v>23</v>
      </c>
      <c r="E53" s="10">
        <f>SUM(E25:E44)</f>
        <v>152</v>
      </c>
      <c r="F53" s="14"/>
      <c r="G53" s="2"/>
      <c r="H53" s="2"/>
      <c r="I53" s="2"/>
      <c r="J53" s="2"/>
      <c r="K53" s="2"/>
      <c r="L53" s="2"/>
      <c r="M53" s="2"/>
      <c r="N53" s="2"/>
      <c r="O53" s="2"/>
      <c r="P53" s="2"/>
      <c r="Q53" s="30"/>
      <c r="R53" s="30"/>
      <c r="S53" s="30"/>
      <c r="T53" s="30"/>
      <c r="U53" s="30"/>
      <c r="V53" s="30"/>
      <c r="W53" s="30"/>
      <c r="X53" s="30"/>
      <c r="Y53" s="30"/>
      <c r="Z53" s="62"/>
      <c r="AA53" s="62"/>
      <c r="AB53" s="52"/>
      <c r="AC53" s="52"/>
      <c r="AD53" s="52"/>
      <c r="AE53" s="52"/>
      <c r="AF53" s="52"/>
      <c r="AG53" s="184"/>
      <c r="AH53" s="185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</row>
    <row r="54" spans="1:48" ht="16.5">
      <c r="A54" s="25"/>
      <c r="B54" s="17"/>
      <c r="C54" s="17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2"/>
      <c r="P54" s="2"/>
      <c r="Q54" s="30"/>
      <c r="R54" s="30"/>
      <c r="S54" s="30"/>
      <c r="T54" s="30"/>
      <c r="U54" s="30"/>
      <c r="V54" s="30"/>
      <c r="W54" s="30"/>
      <c r="X54" s="30"/>
      <c r="Y54" s="30"/>
      <c r="Z54" s="52"/>
      <c r="AA54" s="52"/>
      <c r="AB54" s="52"/>
      <c r="AC54" s="52"/>
      <c r="AD54" s="52"/>
      <c r="AE54" s="52"/>
      <c r="AF54" s="52"/>
      <c r="AG54" s="184"/>
      <c r="AH54" s="185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</row>
    <row r="55" spans="1:48" ht="16.5">
      <c r="A55" s="25"/>
      <c r="B55" s="53" t="s">
        <v>32</v>
      </c>
      <c r="C55" s="53"/>
      <c r="D55" s="1"/>
      <c r="E55" s="1"/>
      <c r="F55" s="1"/>
      <c r="G55" s="9"/>
      <c r="H55" s="9"/>
      <c r="I55" s="9"/>
      <c r="J55" s="9"/>
      <c r="K55" s="9"/>
      <c r="L55" s="9"/>
      <c r="M55" s="9"/>
      <c r="N55" s="9"/>
      <c r="O55" s="2"/>
      <c r="P55" s="2"/>
      <c r="Q55" s="30"/>
      <c r="R55" s="30"/>
      <c r="S55" s="30"/>
      <c r="T55" s="30"/>
      <c r="U55" s="30"/>
      <c r="V55" s="30"/>
      <c r="W55" s="30"/>
      <c r="X55" s="30"/>
      <c r="Y55" s="30"/>
      <c r="Z55" s="62"/>
      <c r="AA55" s="62"/>
      <c r="AB55" s="52"/>
      <c r="AC55" s="52"/>
      <c r="AD55" s="52"/>
      <c r="AE55" s="52"/>
      <c r="AF55" s="52"/>
      <c r="AG55" s="184"/>
      <c r="AH55" s="185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</row>
    <row r="56" spans="1:48" ht="16.5">
      <c r="A56" s="25"/>
      <c r="B56" s="9" t="s">
        <v>33</v>
      </c>
      <c r="C56" s="9"/>
      <c r="D56" s="9"/>
      <c r="E56" s="9"/>
      <c r="F56" s="9"/>
      <c r="G56" s="2"/>
      <c r="H56" s="2"/>
      <c r="I56" s="2"/>
      <c r="J56" s="2"/>
      <c r="K56" s="2"/>
      <c r="L56" s="2"/>
      <c r="M56" s="2"/>
      <c r="N56" s="2"/>
      <c r="O56" s="2"/>
      <c r="P56" s="2"/>
      <c r="Q56" s="30"/>
      <c r="R56" s="30"/>
      <c r="S56" s="30"/>
      <c r="T56" s="30"/>
      <c r="U56" s="30"/>
      <c r="V56" s="30"/>
      <c r="W56" s="30"/>
      <c r="X56" s="30"/>
      <c r="Y56" s="30"/>
      <c r="Z56" s="52"/>
      <c r="AA56" s="52"/>
      <c r="AB56" s="52"/>
      <c r="AC56" s="52"/>
      <c r="AD56" s="52"/>
      <c r="AE56" s="52"/>
      <c r="AF56" s="52"/>
      <c r="AG56" s="184"/>
      <c r="AH56" s="185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</row>
    <row r="57" spans="1:48" ht="16.5">
      <c r="A57" s="25"/>
      <c r="B57" s="17"/>
      <c r="C57" s="17"/>
      <c r="D57" s="2"/>
      <c r="E57" s="2"/>
      <c r="F57" s="2"/>
      <c r="O57" s="2"/>
      <c r="P57" s="2"/>
      <c r="Q57" s="30"/>
      <c r="R57" s="30"/>
      <c r="S57" s="30"/>
      <c r="T57" s="30"/>
      <c r="U57" s="30"/>
      <c r="V57" s="30"/>
      <c r="W57" s="30"/>
      <c r="X57" s="30"/>
      <c r="Y57" s="30"/>
      <c r="Z57" s="62"/>
      <c r="AA57" s="62"/>
      <c r="AB57" s="52"/>
      <c r="AC57" s="52"/>
      <c r="AD57" s="52"/>
      <c r="AE57" s="52"/>
      <c r="AF57" s="52"/>
      <c r="AG57" s="93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</row>
    <row r="58" spans="4:49" ht="16.5">
      <c r="D58" s="1"/>
      <c r="R58" s="30"/>
      <c r="S58" s="30"/>
      <c r="T58" s="30"/>
      <c r="U58" s="30"/>
      <c r="V58" s="30"/>
      <c r="W58" s="30"/>
      <c r="X58" s="30"/>
      <c r="Y58" s="30"/>
      <c r="Z58" s="30"/>
      <c r="AA58" s="52"/>
      <c r="AB58" s="52"/>
      <c r="AC58" s="52"/>
      <c r="AD58" s="52"/>
      <c r="AE58" s="52"/>
      <c r="AF58" s="52"/>
      <c r="AG58" s="52"/>
      <c r="AH58" s="93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</row>
    <row r="59" spans="4:49" ht="18">
      <c r="D59" s="1"/>
      <c r="R59" s="31"/>
      <c r="S59" s="31"/>
      <c r="T59" s="64"/>
      <c r="U59" s="31"/>
      <c r="V59" s="37"/>
      <c r="W59" s="38"/>
      <c r="X59" s="37"/>
      <c r="Y59" s="37"/>
      <c r="Z59" s="37"/>
      <c r="AA59" s="37"/>
      <c r="AB59" s="37"/>
      <c r="AC59" s="37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4:49" ht="18">
      <c r="D60" s="1"/>
      <c r="R60" s="31"/>
      <c r="S60" s="31"/>
      <c r="T60" s="64"/>
      <c r="U60" s="31"/>
      <c r="V60" s="37"/>
      <c r="W60" s="38"/>
      <c r="X60" s="37"/>
      <c r="Y60" s="37"/>
      <c r="Z60" s="37"/>
      <c r="AA60" s="37"/>
      <c r="AB60" s="37"/>
      <c r="AC60" s="37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4:49" ht="18">
      <c r="D61" s="1"/>
      <c r="R61" s="31"/>
      <c r="S61" s="31"/>
      <c r="T61" s="64"/>
      <c r="U61" s="31"/>
      <c r="V61" s="37"/>
      <c r="W61" s="38"/>
      <c r="X61" s="37"/>
      <c r="Y61" s="37"/>
      <c r="Z61" s="37"/>
      <c r="AA61" s="37"/>
      <c r="AB61" s="37"/>
      <c r="AC61" s="37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4:49" ht="18">
      <c r="D62" s="1"/>
      <c r="R62" s="31"/>
      <c r="S62" s="31"/>
      <c r="T62" s="64"/>
      <c r="U62" s="31"/>
      <c r="V62" s="37"/>
      <c r="W62" s="38"/>
      <c r="X62" s="37"/>
      <c r="Y62" s="37"/>
      <c r="Z62" s="37"/>
      <c r="AA62" s="37"/>
      <c r="AB62" s="37"/>
      <c r="AC62" s="37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8:49" ht="18">
      <c r="R63" s="31"/>
      <c r="S63" s="31"/>
      <c r="T63" s="64"/>
      <c r="U63" s="39"/>
      <c r="V63" s="37"/>
      <c r="W63" s="38"/>
      <c r="X63" s="37"/>
      <c r="Y63" s="37"/>
      <c r="Z63" s="37"/>
      <c r="AA63" s="37"/>
      <c r="AB63" s="37"/>
      <c r="AC63" s="37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</sheetData>
  <sheetProtection/>
  <mergeCells count="164">
    <mergeCell ref="AV8:AV10"/>
    <mergeCell ref="AO11:AO13"/>
    <mergeCell ref="AU11:AU13"/>
    <mergeCell ref="X17:X19"/>
    <mergeCell ref="AU17:AU19"/>
    <mergeCell ref="AN17:AN19"/>
    <mergeCell ref="AO14:AO16"/>
    <mergeCell ref="AN23:AN25"/>
    <mergeCell ref="AO23:AO25"/>
    <mergeCell ref="AU23:AU25"/>
    <mergeCell ref="AN14:AN16"/>
    <mergeCell ref="AN20:AN22"/>
    <mergeCell ref="AO20:AO22"/>
    <mergeCell ref="AU20:AU22"/>
    <mergeCell ref="AV20:AV22"/>
    <mergeCell ref="AA23:AA25"/>
    <mergeCell ref="AU14:AU16"/>
    <mergeCell ref="AO17:AO19"/>
    <mergeCell ref="AV17:AV19"/>
    <mergeCell ref="AN11:AN13"/>
    <mergeCell ref="T14:T16"/>
    <mergeCell ref="V14:V16"/>
    <mergeCell ref="W14:W16"/>
    <mergeCell ref="Q11:Q13"/>
    <mergeCell ref="S11:S13"/>
    <mergeCell ref="AH14:AH16"/>
    <mergeCell ref="Q14:Q16"/>
    <mergeCell ref="S14:S16"/>
    <mergeCell ref="X14:X16"/>
    <mergeCell ref="Y11:Y13"/>
    <mergeCell ref="T11:T13"/>
    <mergeCell ref="AA14:AA16"/>
    <mergeCell ref="Y14:Y16"/>
    <mergeCell ref="R11:R13"/>
    <mergeCell ref="V11:V13"/>
    <mergeCell ref="AG14:AG16"/>
    <mergeCell ref="AH11:AH13"/>
    <mergeCell ref="Q5:W5"/>
    <mergeCell ref="Y5:AB5"/>
    <mergeCell ref="W17:W19"/>
    <mergeCell ref="B2:N2"/>
    <mergeCell ref="B3:C4"/>
    <mergeCell ref="D3:D4"/>
    <mergeCell ref="E3:E4"/>
    <mergeCell ref="F3:F4"/>
    <mergeCell ref="G3:N3"/>
    <mergeCell ref="R3:AW3"/>
    <mergeCell ref="U6:U7"/>
    <mergeCell ref="V6:V7"/>
    <mergeCell ref="W6:W7"/>
    <mergeCell ref="X6:X7"/>
    <mergeCell ref="AG6:AH7"/>
    <mergeCell ref="AV14:AV16"/>
    <mergeCell ref="AI6:AM6"/>
    <mergeCell ref="AN6:AO7"/>
    <mergeCell ref="AP6:AT6"/>
    <mergeCell ref="AU6:AV7"/>
    <mergeCell ref="AV11:AV13"/>
    <mergeCell ref="AN8:AN10"/>
    <mergeCell ref="AO8:AO10"/>
    <mergeCell ref="AU8:AU10"/>
    <mergeCell ref="Q6:Q7"/>
    <mergeCell ref="S6:S7"/>
    <mergeCell ref="Y8:Y10"/>
    <mergeCell ref="T8:T10"/>
    <mergeCell ref="V8:V10"/>
    <mergeCell ref="W8:W10"/>
    <mergeCell ref="X8:X10"/>
    <mergeCell ref="R6:R7"/>
    <mergeCell ref="T6:T7"/>
    <mergeCell ref="Y6:Y7"/>
    <mergeCell ref="Q8:Q10"/>
    <mergeCell ref="S8:S10"/>
    <mergeCell ref="R8:R10"/>
    <mergeCell ref="AG8:AG10"/>
    <mergeCell ref="AA8:AA10"/>
    <mergeCell ref="AA17:AA19"/>
    <mergeCell ref="AG17:AG19"/>
    <mergeCell ref="AH8:AH10"/>
    <mergeCell ref="AA11:AA13"/>
    <mergeCell ref="AG11:AG13"/>
    <mergeCell ref="W11:W13"/>
    <mergeCell ref="X11:X13"/>
    <mergeCell ref="R14:R16"/>
    <mergeCell ref="V17:V19"/>
    <mergeCell ref="S17:S19"/>
    <mergeCell ref="Z6:AA6"/>
    <mergeCell ref="AB6:AF6"/>
    <mergeCell ref="T23:T25"/>
    <mergeCell ref="T20:T22"/>
    <mergeCell ref="R20:R22"/>
    <mergeCell ref="AA20:AA22"/>
    <mergeCell ref="W23:W25"/>
    <mergeCell ref="R17:R19"/>
    <mergeCell ref="T17:T19"/>
    <mergeCell ref="Y17:Y19"/>
    <mergeCell ref="X20:X22"/>
    <mergeCell ref="Y20:Y22"/>
    <mergeCell ref="AH17:AH19"/>
    <mergeCell ref="B21:C23"/>
    <mergeCell ref="D21:D23"/>
    <mergeCell ref="G21:N21"/>
    <mergeCell ref="V20:V22"/>
    <mergeCell ref="W20:W22"/>
    <mergeCell ref="B20:N20"/>
    <mergeCell ref="Q17:Q19"/>
    <mergeCell ref="R26:R28"/>
    <mergeCell ref="S26:S28"/>
    <mergeCell ref="T26:T28"/>
    <mergeCell ref="V26:V28"/>
    <mergeCell ref="AU26:AU28"/>
    <mergeCell ref="AV26:AV28"/>
    <mergeCell ref="Q26:Q28"/>
    <mergeCell ref="AH23:AH25"/>
    <mergeCell ref="E21:E23"/>
    <mergeCell ref="F21:F23"/>
    <mergeCell ref="AV23:AV25"/>
    <mergeCell ref="AN26:AN28"/>
    <mergeCell ref="AO26:AO28"/>
    <mergeCell ref="X23:X25"/>
    <mergeCell ref="Y23:Y25"/>
    <mergeCell ref="R23:R25"/>
    <mergeCell ref="AG20:AG22"/>
    <mergeCell ref="Q20:Q22"/>
    <mergeCell ref="S20:S22"/>
    <mergeCell ref="Q23:Q25"/>
    <mergeCell ref="S23:S25"/>
    <mergeCell ref="AG23:AG25"/>
    <mergeCell ref="V23:V25"/>
    <mergeCell ref="AH20:AH22"/>
    <mergeCell ref="AV29:AV31"/>
    <mergeCell ref="W26:W28"/>
    <mergeCell ref="X26:X28"/>
    <mergeCell ref="Y26:Y28"/>
    <mergeCell ref="AA26:AA28"/>
    <mergeCell ref="AG26:AG28"/>
    <mergeCell ref="AH26:AH28"/>
    <mergeCell ref="AG55:AG56"/>
    <mergeCell ref="AH55:AH56"/>
    <mergeCell ref="AH51:AH52"/>
    <mergeCell ref="AG45:AG46"/>
    <mergeCell ref="AH45:AH46"/>
    <mergeCell ref="AG47:AG48"/>
    <mergeCell ref="AG51:AG52"/>
    <mergeCell ref="AG49:AG50"/>
    <mergeCell ref="AH49:AH50"/>
    <mergeCell ref="AG53:AG54"/>
    <mergeCell ref="AH53:AH54"/>
    <mergeCell ref="AG43:AG44"/>
    <mergeCell ref="AH43:AH44"/>
    <mergeCell ref="X29:X31"/>
    <mergeCell ref="Y29:Y31"/>
    <mergeCell ref="AH29:AH31"/>
    <mergeCell ref="AN29:AN31"/>
    <mergeCell ref="AO29:AO31"/>
    <mergeCell ref="AU29:AU31"/>
    <mergeCell ref="Q29:Q31"/>
    <mergeCell ref="R29:R31"/>
    <mergeCell ref="S29:S31"/>
    <mergeCell ref="T29:T31"/>
    <mergeCell ref="V29:V31"/>
    <mergeCell ref="W29:W31"/>
    <mergeCell ref="AA29:AA31"/>
    <mergeCell ref="AG29:AG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AP61"/>
  <sheetViews>
    <sheetView zoomScale="70" zoomScaleNormal="70" zoomScalePageLayoutView="0" workbookViewId="0" topLeftCell="A1">
      <selection activeCell="T11" sqref="T11:U13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1" customWidth="1"/>
    <col min="5" max="6" width="12.7109375" style="0" customWidth="1"/>
    <col min="13" max="13" width="9.8515625" style="0" customWidth="1"/>
    <col min="14" max="14" width="9.7109375" style="0" customWidth="1"/>
    <col min="15" max="15" width="11.28125" style="0" customWidth="1"/>
    <col min="16" max="16" width="5.00390625" style="0" customWidth="1"/>
    <col min="17" max="18" width="8.00390625" style="0" customWidth="1"/>
    <col min="19" max="19" width="12.7109375" style="0" customWidth="1"/>
    <col min="20" max="20" width="18.00390625" style="0" customWidth="1"/>
    <col min="21" max="21" width="26.57421875" style="0" customWidth="1"/>
    <col min="22" max="22" width="18.421875" style="0" customWidth="1"/>
    <col min="23" max="23" width="14.7109375" style="0" customWidth="1"/>
    <col min="24" max="24" width="16.28125" style="0" customWidth="1"/>
    <col min="25" max="25" width="9.421875" style="0" customWidth="1"/>
    <col min="26" max="26" width="11.28125" style="0" customWidth="1"/>
  </cols>
  <sheetData>
    <row r="1" spans="1:4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20.25" customHeight="1" thickBot="1">
      <c r="A2" s="2"/>
      <c r="B2" s="217" t="s">
        <v>67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54"/>
      <c r="P2" s="2"/>
      <c r="Q2" s="2"/>
      <c r="R2" s="2"/>
      <c r="S2" s="2"/>
      <c r="T2" s="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45" customHeight="1">
      <c r="A3" s="2"/>
      <c r="B3" s="194" t="s">
        <v>1</v>
      </c>
      <c r="C3" s="194"/>
      <c r="D3" s="195" t="s">
        <v>5</v>
      </c>
      <c r="E3" s="192" t="s">
        <v>28</v>
      </c>
      <c r="F3" s="218" t="s">
        <v>47</v>
      </c>
      <c r="G3" s="219" t="s">
        <v>30</v>
      </c>
      <c r="H3" s="219"/>
      <c r="I3" s="219"/>
      <c r="J3" s="219"/>
      <c r="K3" s="219"/>
      <c r="L3" s="219"/>
      <c r="M3" s="219"/>
      <c r="N3" s="219"/>
      <c r="O3" s="91" t="s">
        <v>45</v>
      </c>
      <c r="P3" s="2"/>
      <c r="Q3" s="2"/>
      <c r="R3" s="220" t="s">
        <v>95</v>
      </c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</row>
    <row r="4" spans="1:42" ht="12.75" customHeight="1">
      <c r="A4" s="2"/>
      <c r="B4" s="194"/>
      <c r="C4" s="194"/>
      <c r="D4" s="195"/>
      <c r="E4" s="192"/>
      <c r="F4" s="218"/>
      <c r="G4" s="79" t="s">
        <v>51</v>
      </c>
      <c r="H4" s="18" t="s">
        <v>31</v>
      </c>
      <c r="I4" s="80" t="s">
        <v>52</v>
      </c>
      <c r="J4" s="18" t="s">
        <v>31</v>
      </c>
      <c r="K4" s="77" t="s">
        <v>49</v>
      </c>
      <c r="L4" s="80" t="s">
        <v>52</v>
      </c>
      <c r="M4" s="77" t="s">
        <v>49</v>
      </c>
      <c r="N4" s="79" t="s">
        <v>51</v>
      </c>
      <c r="O4" s="6"/>
      <c r="P4" s="2"/>
      <c r="Q4" s="2"/>
      <c r="R4" s="2"/>
      <c r="S4" s="3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8" customHeight="1" thickBot="1">
      <c r="A5" s="2"/>
      <c r="B5" s="20">
        <v>1</v>
      </c>
      <c r="C5" s="15" t="s">
        <v>42</v>
      </c>
      <c r="D5" s="26" t="s">
        <v>60</v>
      </c>
      <c r="E5" s="22">
        <f aca="true" t="shared" si="0" ref="E5:E12">SUM(G5:N5)-F5</f>
        <v>24</v>
      </c>
      <c r="F5" s="23">
        <v>0</v>
      </c>
      <c r="G5" s="104">
        <v>12</v>
      </c>
      <c r="H5" s="104">
        <v>12</v>
      </c>
      <c r="I5" s="22"/>
      <c r="J5" s="22"/>
      <c r="K5" s="22"/>
      <c r="L5" s="22"/>
      <c r="M5" s="22"/>
      <c r="N5" s="22"/>
      <c r="O5" s="102">
        <v>8.75</v>
      </c>
      <c r="P5" s="2"/>
      <c r="Q5" s="234" t="s">
        <v>46</v>
      </c>
      <c r="R5" s="234"/>
      <c r="S5" s="234"/>
      <c r="T5" s="234"/>
      <c r="U5" s="234"/>
      <c r="V5" s="234"/>
      <c r="W5" s="234"/>
      <c r="X5" s="105"/>
      <c r="Y5" s="216">
        <v>43554</v>
      </c>
      <c r="Z5" s="216"/>
      <c r="AA5" s="216"/>
      <c r="AB5" s="216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8" customHeight="1">
      <c r="A6" s="2"/>
      <c r="B6" s="14">
        <v>2</v>
      </c>
      <c r="C6" s="15" t="s">
        <v>50</v>
      </c>
      <c r="D6" s="106" t="s">
        <v>54</v>
      </c>
      <c r="E6" s="22">
        <f t="shared" si="0"/>
        <v>23</v>
      </c>
      <c r="F6" s="23">
        <v>0</v>
      </c>
      <c r="G6" s="22">
        <v>8</v>
      </c>
      <c r="H6" s="103">
        <v>15</v>
      </c>
      <c r="I6" s="22"/>
      <c r="J6" s="22"/>
      <c r="K6" s="22"/>
      <c r="L6" s="22"/>
      <c r="M6" s="22"/>
      <c r="N6" s="22"/>
      <c r="O6" s="57">
        <v>12.5</v>
      </c>
      <c r="P6" s="2"/>
      <c r="Q6" s="197" t="s">
        <v>1</v>
      </c>
      <c r="R6" s="199" t="s">
        <v>48</v>
      </c>
      <c r="S6" s="204" t="s">
        <v>4</v>
      </c>
      <c r="T6" s="210" t="s">
        <v>5</v>
      </c>
      <c r="U6" s="221" t="s">
        <v>7</v>
      </c>
      <c r="V6" s="221" t="s">
        <v>0</v>
      </c>
      <c r="W6" s="221" t="s">
        <v>15</v>
      </c>
      <c r="X6" s="223" t="s">
        <v>16</v>
      </c>
      <c r="Y6" s="235" t="s">
        <v>21</v>
      </c>
      <c r="Z6" s="197" t="s">
        <v>10</v>
      </c>
      <c r="AA6" s="198"/>
      <c r="AB6" s="197" t="s">
        <v>8</v>
      </c>
      <c r="AC6" s="199"/>
      <c r="AD6" s="199"/>
      <c r="AE6" s="199"/>
      <c r="AF6" s="199"/>
      <c r="AG6" s="225" t="s">
        <v>13</v>
      </c>
      <c r="AH6" s="226"/>
      <c r="AI6" s="197" t="s">
        <v>9</v>
      </c>
      <c r="AJ6" s="199"/>
      <c r="AK6" s="199"/>
      <c r="AL6" s="199"/>
      <c r="AM6" s="199"/>
      <c r="AN6" s="225" t="s">
        <v>13</v>
      </c>
      <c r="AO6" s="226"/>
      <c r="AP6" s="2"/>
    </row>
    <row r="7" spans="1:42" ht="18" customHeight="1">
      <c r="A7" s="2"/>
      <c r="B7" s="14">
        <v>3</v>
      </c>
      <c r="C7" s="11" t="s">
        <v>26</v>
      </c>
      <c r="D7" s="26" t="s">
        <v>6</v>
      </c>
      <c r="E7" s="22">
        <f t="shared" si="0"/>
        <v>20</v>
      </c>
      <c r="F7" s="23">
        <v>0</v>
      </c>
      <c r="G7" s="24">
        <v>10</v>
      </c>
      <c r="H7" s="24">
        <v>10</v>
      </c>
      <c r="I7" s="22"/>
      <c r="J7" s="22"/>
      <c r="K7" s="22"/>
      <c r="L7" s="22"/>
      <c r="M7" s="22"/>
      <c r="N7" s="22"/>
      <c r="O7" s="102">
        <v>9.75</v>
      </c>
      <c r="P7" s="2"/>
      <c r="Q7" s="203"/>
      <c r="R7" s="209"/>
      <c r="S7" s="205"/>
      <c r="T7" s="172"/>
      <c r="U7" s="222"/>
      <c r="V7" s="222"/>
      <c r="W7" s="222"/>
      <c r="X7" s="224"/>
      <c r="Y7" s="236"/>
      <c r="Z7" s="67" t="s">
        <v>11</v>
      </c>
      <c r="AA7" s="100" t="s">
        <v>1</v>
      </c>
      <c r="AB7" s="101">
        <v>1</v>
      </c>
      <c r="AC7" s="13">
        <v>2</v>
      </c>
      <c r="AD7" s="69">
        <v>3</v>
      </c>
      <c r="AE7" s="70">
        <v>4</v>
      </c>
      <c r="AF7" s="86">
        <v>5</v>
      </c>
      <c r="AG7" s="227"/>
      <c r="AH7" s="228"/>
      <c r="AI7" s="88">
        <v>1</v>
      </c>
      <c r="AJ7" s="71">
        <v>2</v>
      </c>
      <c r="AK7" s="72">
        <v>3</v>
      </c>
      <c r="AL7" s="73">
        <v>4</v>
      </c>
      <c r="AM7" s="87">
        <v>5</v>
      </c>
      <c r="AN7" s="227"/>
      <c r="AO7" s="228"/>
      <c r="AP7" s="2"/>
    </row>
    <row r="8" spans="1:42" ht="18" customHeight="1">
      <c r="A8" s="2"/>
      <c r="B8" s="14">
        <v>4</v>
      </c>
      <c r="C8" s="12" t="s">
        <v>27</v>
      </c>
      <c r="D8" s="26" t="s">
        <v>37</v>
      </c>
      <c r="E8" s="22">
        <f t="shared" si="0"/>
        <v>15</v>
      </c>
      <c r="F8" s="23">
        <v>0</v>
      </c>
      <c r="G8" s="103">
        <v>15</v>
      </c>
      <c r="H8" s="94"/>
      <c r="I8" s="78"/>
      <c r="J8" s="78"/>
      <c r="K8" s="22"/>
      <c r="L8" s="22"/>
      <c r="M8" s="22"/>
      <c r="N8" s="22"/>
      <c r="O8" s="22">
        <v>9</v>
      </c>
      <c r="P8" s="2"/>
      <c r="Q8" s="213">
        <v>1</v>
      </c>
      <c r="R8" s="214">
        <v>15</v>
      </c>
      <c r="S8" s="170">
        <f>AG8+AN8</f>
        <v>1520.3200000000002</v>
      </c>
      <c r="T8" s="200" t="s">
        <v>54</v>
      </c>
      <c r="U8" s="97" t="s">
        <v>2</v>
      </c>
      <c r="V8" s="174" t="s">
        <v>36</v>
      </c>
      <c r="W8" s="176" t="s">
        <v>59</v>
      </c>
      <c r="X8" s="182">
        <v>21</v>
      </c>
      <c r="Y8" s="232">
        <v>5.5</v>
      </c>
      <c r="Z8" s="7"/>
      <c r="AA8" s="201">
        <v>1</v>
      </c>
      <c r="AB8" s="75">
        <v>152.22</v>
      </c>
      <c r="AC8" s="6"/>
      <c r="AD8" s="5">
        <v>154</v>
      </c>
      <c r="AE8" s="5">
        <v>151</v>
      </c>
      <c r="AF8" s="6"/>
      <c r="AG8" s="164">
        <f>SUM(AB8:AF10)</f>
        <v>756.22</v>
      </c>
      <c r="AH8" s="201">
        <v>1</v>
      </c>
      <c r="AI8" s="7"/>
      <c r="AJ8" s="6"/>
      <c r="AK8" s="5">
        <v>156</v>
      </c>
      <c r="AL8" s="5">
        <v>152</v>
      </c>
      <c r="AM8" s="6"/>
      <c r="AN8" s="164">
        <f>SUM(AI8:AM10)</f>
        <v>764.1</v>
      </c>
      <c r="AO8" s="201">
        <v>1</v>
      </c>
      <c r="AP8" s="2"/>
    </row>
    <row r="9" spans="1:42" ht="18" customHeight="1">
      <c r="A9" s="2"/>
      <c r="B9" s="14">
        <v>5</v>
      </c>
      <c r="C9" s="15" t="s">
        <v>44</v>
      </c>
      <c r="D9" s="26" t="s">
        <v>52</v>
      </c>
      <c r="E9" s="22">
        <f t="shared" si="0"/>
        <v>11</v>
      </c>
      <c r="F9" s="23">
        <v>0</v>
      </c>
      <c r="G9" s="22">
        <v>3</v>
      </c>
      <c r="H9" s="22">
        <v>8</v>
      </c>
      <c r="I9" s="22"/>
      <c r="J9" s="22"/>
      <c r="K9" s="22"/>
      <c r="L9" s="22"/>
      <c r="M9" s="22"/>
      <c r="N9" s="22"/>
      <c r="O9" s="57">
        <v>9.5</v>
      </c>
      <c r="P9" s="2"/>
      <c r="Q9" s="213"/>
      <c r="R9" s="214"/>
      <c r="S9" s="170"/>
      <c r="T9" s="200"/>
      <c r="U9" s="97" t="s">
        <v>55</v>
      </c>
      <c r="V9" s="174"/>
      <c r="W9" s="177"/>
      <c r="X9" s="182"/>
      <c r="Y9" s="232"/>
      <c r="Z9" s="8">
        <v>6.875</v>
      </c>
      <c r="AA9" s="201"/>
      <c r="AB9" s="7"/>
      <c r="AC9" s="5">
        <v>154</v>
      </c>
      <c r="AD9" s="6"/>
      <c r="AE9" s="6"/>
      <c r="AF9" s="5">
        <v>145</v>
      </c>
      <c r="AG9" s="164"/>
      <c r="AH9" s="201"/>
      <c r="AI9" s="59">
        <v>153</v>
      </c>
      <c r="AJ9" s="42">
        <v>155.1</v>
      </c>
      <c r="AK9" s="6"/>
      <c r="AL9" s="6"/>
      <c r="AM9" s="5">
        <v>148</v>
      </c>
      <c r="AN9" s="164"/>
      <c r="AO9" s="201"/>
      <c r="AP9" s="2"/>
    </row>
    <row r="10" spans="1:42" ht="18" customHeight="1">
      <c r="A10" s="2"/>
      <c r="B10" s="14">
        <v>6</v>
      </c>
      <c r="C10" s="11" t="s">
        <v>26</v>
      </c>
      <c r="D10" s="26" t="s">
        <v>82</v>
      </c>
      <c r="E10" s="22">
        <f t="shared" si="0"/>
        <v>10</v>
      </c>
      <c r="F10" s="23">
        <v>0</v>
      </c>
      <c r="G10" s="94">
        <v>5</v>
      </c>
      <c r="H10" s="94">
        <v>5</v>
      </c>
      <c r="I10" s="22"/>
      <c r="J10" s="22"/>
      <c r="K10" s="22"/>
      <c r="L10" s="22"/>
      <c r="M10" s="22"/>
      <c r="N10" s="22"/>
      <c r="O10" s="22">
        <v>10</v>
      </c>
      <c r="P10" s="2"/>
      <c r="Q10" s="213"/>
      <c r="R10" s="214"/>
      <c r="S10" s="170"/>
      <c r="T10" s="200"/>
      <c r="U10" s="97"/>
      <c r="V10" s="174"/>
      <c r="W10" s="181"/>
      <c r="X10" s="182"/>
      <c r="Y10" s="232"/>
      <c r="Z10" s="7"/>
      <c r="AA10" s="201"/>
      <c r="AB10" s="7"/>
      <c r="AC10" s="6"/>
      <c r="AD10" s="6"/>
      <c r="AE10" s="6"/>
      <c r="AF10" s="6"/>
      <c r="AG10" s="164"/>
      <c r="AH10" s="201"/>
      <c r="AI10" s="7"/>
      <c r="AJ10" s="6"/>
      <c r="AK10" s="6"/>
      <c r="AL10" s="6"/>
      <c r="AM10" s="6"/>
      <c r="AN10" s="164"/>
      <c r="AO10" s="201"/>
      <c r="AP10" s="2"/>
    </row>
    <row r="11" spans="1:42" ht="18" customHeight="1">
      <c r="A11" s="2"/>
      <c r="B11" s="14">
        <v>7</v>
      </c>
      <c r="C11" s="11" t="s">
        <v>26</v>
      </c>
      <c r="D11" s="26" t="s">
        <v>20</v>
      </c>
      <c r="E11" s="22">
        <f t="shared" si="0"/>
        <v>10</v>
      </c>
      <c r="F11" s="23">
        <v>0</v>
      </c>
      <c r="G11" s="22">
        <v>4</v>
      </c>
      <c r="H11" s="22">
        <v>6</v>
      </c>
      <c r="I11" s="22"/>
      <c r="J11" s="22"/>
      <c r="K11" s="22"/>
      <c r="L11" s="22"/>
      <c r="M11" s="22"/>
      <c r="N11" s="22"/>
      <c r="O11" s="22">
        <v>5.5</v>
      </c>
      <c r="P11" s="2"/>
      <c r="Q11" s="213">
        <v>2</v>
      </c>
      <c r="R11" s="230">
        <v>12</v>
      </c>
      <c r="S11" s="170">
        <f>AG11+AN11</f>
        <v>1510.3</v>
      </c>
      <c r="T11" s="172" t="s">
        <v>79</v>
      </c>
      <c r="U11" s="98" t="s">
        <v>39</v>
      </c>
      <c r="V11" s="189" t="s">
        <v>98</v>
      </c>
      <c r="W11" s="176" t="s">
        <v>59</v>
      </c>
      <c r="X11" s="182">
        <v>68</v>
      </c>
      <c r="Y11" s="232">
        <v>2.5</v>
      </c>
      <c r="Z11" s="8">
        <v>6.924</v>
      </c>
      <c r="AA11" s="202">
        <v>2</v>
      </c>
      <c r="AB11" s="4">
        <v>149</v>
      </c>
      <c r="AC11" s="6"/>
      <c r="AD11" s="6"/>
      <c r="AE11" s="5">
        <v>150</v>
      </c>
      <c r="AF11" s="5">
        <v>147</v>
      </c>
      <c r="AG11" s="164">
        <f>SUM(AB11:AF13)</f>
        <v>750.02</v>
      </c>
      <c r="AH11" s="202">
        <v>2</v>
      </c>
      <c r="AI11" s="4">
        <v>153</v>
      </c>
      <c r="AJ11" s="6"/>
      <c r="AK11" s="6"/>
      <c r="AL11" s="42">
        <v>154.28</v>
      </c>
      <c r="AM11" s="5">
        <v>148</v>
      </c>
      <c r="AN11" s="164">
        <f>SUM(AI11:AM13)</f>
        <v>760.28</v>
      </c>
      <c r="AO11" s="202">
        <v>2</v>
      </c>
      <c r="AP11" s="2"/>
    </row>
    <row r="12" spans="1:42" ht="18" customHeight="1">
      <c r="A12" s="2"/>
      <c r="B12" s="14">
        <v>8</v>
      </c>
      <c r="C12" s="12" t="s">
        <v>27</v>
      </c>
      <c r="D12" s="26" t="s">
        <v>81</v>
      </c>
      <c r="E12" s="22">
        <f t="shared" si="0"/>
        <v>6</v>
      </c>
      <c r="F12" s="23">
        <v>0</v>
      </c>
      <c r="G12" s="22">
        <v>6</v>
      </c>
      <c r="H12" s="22"/>
      <c r="I12" s="22"/>
      <c r="J12" s="22"/>
      <c r="K12" s="22"/>
      <c r="L12" s="22"/>
      <c r="M12" s="22"/>
      <c r="N12" s="22"/>
      <c r="O12" s="57">
        <v>6.5</v>
      </c>
      <c r="P12" s="2"/>
      <c r="Q12" s="213"/>
      <c r="R12" s="230"/>
      <c r="S12" s="170"/>
      <c r="T12" s="172"/>
      <c r="U12" s="98" t="s">
        <v>38</v>
      </c>
      <c r="V12" s="190"/>
      <c r="W12" s="177"/>
      <c r="X12" s="182"/>
      <c r="Y12" s="232"/>
      <c r="Z12" s="7"/>
      <c r="AA12" s="202"/>
      <c r="AB12" s="7"/>
      <c r="AC12" s="42">
        <v>153.02</v>
      </c>
      <c r="AD12" s="5">
        <v>151</v>
      </c>
      <c r="AE12" s="6"/>
      <c r="AF12" s="6"/>
      <c r="AG12" s="164"/>
      <c r="AH12" s="202"/>
      <c r="AI12" s="7"/>
      <c r="AJ12" s="5">
        <v>152</v>
      </c>
      <c r="AK12" s="5">
        <v>153</v>
      </c>
      <c r="AL12" s="6"/>
      <c r="AM12" s="6"/>
      <c r="AN12" s="164"/>
      <c r="AO12" s="202"/>
      <c r="AP12" s="2"/>
    </row>
    <row r="13" spans="1:42" ht="18" customHeight="1">
      <c r="A13" s="2"/>
      <c r="B13" s="14">
        <v>9</v>
      </c>
      <c r="C13" s="11"/>
      <c r="D13" s="26"/>
      <c r="E13" s="22"/>
      <c r="F13" s="23">
        <f>E13</f>
        <v>0</v>
      </c>
      <c r="G13" s="74"/>
      <c r="H13" s="74"/>
      <c r="I13" s="57"/>
      <c r="J13" s="22"/>
      <c r="K13" s="22"/>
      <c r="L13" s="22"/>
      <c r="M13" s="22"/>
      <c r="N13" s="22"/>
      <c r="O13" s="22"/>
      <c r="P13" s="2"/>
      <c r="Q13" s="213"/>
      <c r="R13" s="230"/>
      <c r="S13" s="170"/>
      <c r="T13" s="172"/>
      <c r="U13" s="98"/>
      <c r="V13" s="191"/>
      <c r="W13" s="181"/>
      <c r="X13" s="182"/>
      <c r="Y13" s="232"/>
      <c r="Z13" s="7"/>
      <c r="AA13" s="202"/>
      <c r="AB13" s="7"/>
      <c r="AC13" s="6"/>
      <c r="AD13" s="6"/>
      <c r="AE13" s="6"/>
      <c r="AF13" s="6"/>
      <c r="AG13" s="164"/>
      <c r="AH13" s="202"/>
      <c r="AI13" s="7"/>
      <c r="AJ13" s="6"/>
      <c r="AK13" s="6"/>
      <c r="AL13" s="6"/>
      <c r="AM13" s="6"/>
      <c r="AN13" s="164"/>
      <c r="AO13" s="202"/>
      <c r="AP13" s="2"/>
    </row>
    <row r="14" spans="1:42" ht="18" customHeight="1">
      <c r="A14" s="2"/>
      <c r="B14" s="14">
        <v>10</v>
      </c>
      <c r="C14" s="12"/>
      <c r="D14" s="27"/>
      <c r="E14" s="22"/>
      <c r="F14" s="23">
        <f>E14</f>
        <v>0</v>
      </c>
      <c r="G14" s="22"/>
      <c r="H14" s="22"/>
      <c r="I14" s="22"/>
      <c r="J14" s="22"/>
      <c r="K14" s="22"/>
      <c r="L14" s="22"/>
      <c r="M14" s="22"/>
      <c r="N14" s="22"/>
      <c r="O14" s="22"/>
      <c r="P14" s="2"/>
      <c r="Q14" s="213">
        <v>3</v>
      </c>
      <c r="R14" s="196">
        <v>10</v>
      </c>
      <c r="S14" s="170">
        <f>AG14+AN14</f>
        <v>1473.9099999999999</v>
      </c>
      <c r="T14" s="206" t="s">
        <v>80</v>
      </c>
      <c r="U14" s="97" t="s">
        <v>19</v>
      </c>
      <c r="V14" s="189" t="s">
        <v>92</v>
      </c>
      <c r="W14" s="176" t="s">
        <v>64</v>
      </c>
      <c r="X14" s="182">
        <v>25</v>
      </c>
      <c r="Y14" s="232">
        <v>3.5</v>
      </c>
      <c r="Z14" s="7"/>
      <c r="AA14" s="179">
        <v>6</v>
      </c>
      <c r="AB14" s="7"/>
      <c r="AC14" s="6"/>
      <c r="AD14" s="6"/>
      <c r="AE14" s="42">
        <v>147.78</v>
      </c>
      <c r="AF14" s="5">
        <v>145</v>
      </c>
      <c r="AG14" s="164">
        <f>SUM(AB14:AF16)</f>
        <v>734.78</v>
      </c>
      <c r="AH14" s="162">
        <v>4</v>
      </c>
      <c r="AI14" s="7"/>
      <c r="AJ14" s="6"/>
      <c r="AK14" s="6"/>
      <c r="AL14" s="5">
        <v>147</v>
      </c>
      <c r="AM14" s="42">
        <v>145.13</v>
      </c>
      <c r="AN14" s="164">
        <f>SUM(AI14:AM16)</f>
        <v>739.13</v>
      </c>
      <c r="AO14" s="229">
        <v>3</v>
      </c>
      <c r="AP14" s="2"/>
    </row>
    <row r="15" spans="1:42" ht="18" customHeight="1">
      <c r="A15" s="2"/>
      <c r="B15" s="14">
        <v>11</v>
      </c>
      <c r="C15" s="12"/>
      <c r="D15" s="27"/>
      <c r="E15" s="22"/>
      <c r="F15" s="23">
        <f>E15</f>
        <v>0</v>
      </c>
      <c r="G15" s="22"/>
      <c r="H15" s="22"/>
      <c r="I15" s="22"/>
      <c r="J15" s="22"/>
      <c r="K15" s="22"/>
      <c r="L15" s="22"/>
      <c r="M15" s="22"/>
      <c r="N15" s="22"/>
      <c r="O15" s="22"/>
      <c r="P15" s="2"/>
      <c r="Q15" s="213"/>
      <c r="R15" s="196"/>
      <c r="S15" s="170"/>
      <c r="T15" s="207"/>
      <c r="U15" s="97" t="s">
        <v>84</v>
      </c>
      <c r="V15" s="190"/>
      <c r="W15" s="177"/>
      <c r="X15" s="182"/>
      <c r="Y15" s="232"/>
      <c r="Z15" s="43">
        <v>7.146</v>
      </c>
      <c r="AA15" s="179"/>
      <c r="AB15" s="4">
        <v>144</v>
      </c>
      <c r="AC15" s="5">
        <v>148</v>
      </c>
      <c r="AD15" s="5">
        <v>150</v>
      </c>
      <c r="AE15" s="6"/>
      <c r="AF15" s="6"/>
      <c r="AG15" s="164"/>
      <c r="AH15" s="162"/>
      <c r="AI15" s="4">
        <v>148</v>
      </c>
      <c r="AJ15" s="5">
        <v>149</v>
      </c>
      <c r="AK15" s="5">
        <v>150</v>
      </c>
      <c r="AL15" s="6"/>
      <c r="AM15" s="6"/>
      <c r="AN15" s="164"/>
      <c r="AO15" s="229"/>
      <c r="AP15" s="2"/>
    </row>
    <row r="16" spans="1:42" ht="18" customHeight="1">
      <c r="A16" s="2"/>
      <c r="B16" s="14">
        <v>12</v>
      </c>
      <c r="C16" s="60"/>
      <c r="D16" s="27"/>
      <c r="E16" s="22"/>
      <c r="F16" s="23">
        <f>E16</f>
        <v>0</v>
      </c>
      <c r="G16" s="68"/>
      <c r="H16" s="68"/>
      <c r="I16" s="22"/>
      <c r="J16" s="22"/>
      <c r="K16" s="22"/>
      <c r="L16" s="22"/>
      <c r="M16" s="22"/>
      <c r="N16" s="22"/>
      <c r="O16" s="22"/>
      <c r="P16" s="2"/>
      <c r="Q16" s="213"/>
      <c r="R16" s="196"/>
      <c r="S16" s="170"/>
      <c r="T16" s="208"/>
      <c r="U16" s="97"/>
      <c r="V16" s="191"/>
      <c r="W16" s="181"/>
      <c r="X16" s="182"/>
      <c r="Y16" s="232"/>
      <c r="Z16" s="7"/>
      <c r="AA16" s="179"/>
      <c r="AB16" s="7"/>
      <c r="AC16" s="6"/>
      <c r="AD16" s="6"/>
      <c r="AE16" s="6"/>
      <c r="AF16" s="6"/>
      <c r="AG16" s="164"/>
      <c r="AH16" s="162"/>
      <c r="AI16" s="7"/>
      <c r="AJ16" s="6"/>
      <c r="AK16" s="6"/>
      <c r="AL16" s="6"/>
      <c r="AM16" s="6"/>
      <c r="AN16" s="164"/>
      <c r="AO16" s="229"/>
      <c r="AP16" s="2"/>
    </row>
    <row r="17" spans="1:42" ht="18" customHeight="1">
      <c r="A17" s="2"/>
      <c r="B17" s="14"/>
      <c r="C17" s="58"/>
      <c r="D17" s="27"/>
      <c r="E17" s="22"/>
      <c r="F17" s="23"/>
      <c r="G17" s="22"/>
      <c r="H17" s="22"/>
      <c r="I17" s="22"/>
      <c r="J17" s="22"/>
      <c r="K17" s="22"/>
      <c r="L17" s="22"/>
      <c r="M17" s="22"/>
      <c r="N17" s="22"/>
      <c r="O17" s="22"/>
      <c r="P17" s="2"/>
      <c r="Q17" s="166">
        <v>4</v>
      </c>
      <c r="R17" s="168">
        <v>8</v>
      </c>
      <c r="S17" s="170">
        <f>AG17+AN17</f>
        <v>1452.4299999999998</v>
      </c>
      <c r="T17" s="200" t="s">
        <v>52</v>
      </c>
      <c r="U17" s="112" t="s">
        <v>17</v>
      </c>
      <c r="V17" s="174" t="s">
        <v>36</v>
      </c>
      <c r="W17" s="176" t="s">
        <v>66</v>
      </c>
      <c r="X17" s="182">
        <v>53</v>
      </c>
      <c r="Y17" s="232"/>
      <c r="Z17" s="7"/>
      <c r="AA17" s="179">
        <v>4</v>
      </c>
      <c r="AB17" s="4">
        <v>149</v>
      </c>
      <c r="AC17" s="6"/>
      <c r="AD17" s="6"/>
      <c r="AE17" s="6"/>
      <c r="AF17" s="5">
        <v>144</v>
      </c>
      <c r="AG17" s="164">
        <f>SUM(AB17:AF19)</f>
        <v>706.66</v>
      </c>
      <c r="AH17" s="162">
        <v>5</v>
      </c>
      <c r="AI17" s="4">
        <v>151</v>
      </c>
      <c r="AJ17" s="6"/>
      <c r="AK17" s="6"/>
      <c r="AL17" s="6"/>
      <c r="AM17" s="5">
        <v>147</v>
      </c>
      <c r="AN17" s="164">
        <f>SUM(AI17:AM19)</f>
        <v>745.77</v>
      </c>
      <c r="AO17" s="162">
        <v>4</v>
      </c>
      <c r="AP17" s="2"/>
    </row>
    <row r="18" spans="1:42" ht="18" customHeight="1">
      <c r="A18" s="2"/>
      <c r="B18" s="11"/>
      <c r="C18" s="12"/>
      <c r="D18" s="13" t="s">
        <v>23</v>
      </c>
      <c r="E18" s="10">
        <f>SUM(E5:E17)</f>
        <v>119</v>
      </c>
      <c r="F18" s="14"/>
      <c r="G18" s="14"/>
      <c r="H18" s="14"/>
      <c r="I18" s="15" t="s">
        <v>24</v>
      </c>
      <c r="J18" s="60" t="s">
        <v>25</v>
      </c>
      <c r="K18" s="11" t="s">
        <v>26</v>
      </c>
      <c r="L18" s="11"/>
      <c r="M18" s="12" t="s">
        <v>27</v>
      </c>
      <c r="N18" s="12"/>
      <c r="O18" s="12"/>
      <c r="P18" s="2"/>
      <c r="Q18" s="166"/>
      <c r="R18" s="168"/>
      <c r="S18" s="170"/>
      <c r="T18" s="200"/>
      <c r="U18" s="98" t="s">
        <v>65</v>
      </c>
      <c r="V18" s="174"/>
      <c r="W18" s="177"/>
      <c r="X18" s="182"/>
      <c r="Y18" s="232"/>
      <c r="Z18" s="7"/>
      <c r="AA18" s="179"/>
      <c r="AB18" s="7"/>
      <c r="AC18" s="6"/>
      <c r="AD18" s="42">
        <v>126.66</v>
      </c>
      <c r="AE18" s="5">
        <v>142</v>
      </c>
      <c r="AF18" s="6"/>
      <c r="AG18" s="164"/>
      <c r="AH18" s="162"/>
      <c r="AI18" s="7"/>
      <c r="AJ18" s="6"/>
      <c r="AK18" s="6"/>
      <c r="AL18" s="42">
        <v>143</v>
      </c>
      <c r="AM18" s="6"/>
      <c r="AN18" s="164"/>
      <c r="AO18" s="162"/>
      <c r="AP18" s="2"/>
    </row>
    <row r="19" spans="1:42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66"/>
      <c r="R19" s="168"/>
      <c r="S19" s="170"/>
      <c r="T19" s="200"/>
      <c r="U19" s="111" t="s">
        <v>53</v>
      </c>
      <c r="V19" s="174"/>
      <c r="W19" s="181"/>
      <c r="X19" s="182"/>
      <c r="Y19" s="232"/>
      <c r="Z19" s="43">
        <v>7.035</v>
      </c>
      <c r="AA19" s="179"/>
      <c r="AB19" s="7"/>
      <c r="AC19" s="5">
        <v>145</v>
      </c>
      <c r="AD19" s="6"/>
      <c r="AE19" s="6"/>
      <c r="AF19" s="6"/>
      <c r="AG19" s="164"/>
      <c r="AH19" s="162"/>
      <c r="AI19" s="7"/>
      <c r="AJ19" s="5">
        <v>154</v>
      </c>
      <c r="AK19" s="42">
        <v>150.77</v>
      </c>
      <c r="AL19" s="6"/>
      <c r="AM19" s="6"/>
      <c r="AN19" s="164"/>
      <c r="AO19" s="162"/>
      <c r="AP19" s="2"/>
    </row>
    <row r="20" spans="1:42" ht="18" customHeight="1">
      <c r="A20" s="2"/>
      <c r="B20" s="231" t="s">
        <v>68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"/>
      <c r="P20" s="2"/>
      <c r="Q20" s="166">
        <v>5</v>
      </c>
      <c r="R20" s="168">
        <v>6</v>
      </c>
      <c r="S20" s="170">
        <f>AG20+AN20-30</f>
        <v>1451.28</v>
      </c>
      <c r="T20" s="172" t="s">
        <v>20</v>
      </c>
      <c r="U20" s="98" t="s">
        <v>88</v>
      </c>
      <c r="V20" s="174" t="s">
        <v>99</v>
      </c>
      <c r="W20" s="176" t="s">
        <v>59</v>
      </c>
      <c r="X20" s="182">
        <v>16</v>
      </c>
      <c r="Y20" s="232">
        <v>3.5</v>
      </c>
      <c r="Z20" s="43">
        <v>6.961</v>
      </c>
      <c r="AA20" s="229">
        <v>3</v>
      </c>
      <c r="AB20" s="4">
        <v>146</v>
      </c>
      <c r="AC20" s="6"/>
      <c r="AD20" s="6"/>
      <c r="AE20" s="5">
        <v>147</v>
      </c>
      <c r="AF20" s="42">
        <v>145.12</v>
      </c>
      <c r="AG20" s="164">
        <f>SUM(AB20:AF22)</f>
        <v>739.12</v>
      </c>
      <c r="AH20" s="229">
        <v>3</v>
      </c>
      <c r="AI20" s="75">
        <v>149.16</v>
      </c>
      <c r="AJ20" s="6"/>
      <c r="AK20" s="5">
        <v>153</v>
      </c>
      <c r="AL20" s="5">
        <v>149</v>
      </c>
      <c r="AM20" s="6"/>
      <c r="AN20" s="164">
        <f>SUM(AI20:AM22)</f>
        <v>742.16</v>
      </c>
      <c r="AO20" s="162">
        <v>5</v>
      </c>
      <c r="AP20" s="2"/>
    </row>
    <row r="21" spans="1:42" ht="18" customHeight="1">
      <c r="A21" s="2"/>
      <c r="B21" s="194" t="s">
        <v>1</v>
      </c>
      <c r="C21" s="194"/>
      <c r="D21" s="195" t="s">
        <v>7</v>
      </c>
      <c r="E21" s="192" t="s">
        <v>28</v>
      </c>
      <c r="F21" s="193" t="s">
        <v>29</v>
      </c>
      <c r="G21" s="192" t="s">
        <v>30</v>
      </c>
      <c r="H21" s="192"/>
      <c r="I21" s="192"/>
      <c r="J21" s="192"/>
      <c r="K21" s="192"/>
      <c r="L21" s="192"/>
      <c r="M21" s="192"/>
      <c r="N21" s="192"/>
      <c r="O21" s="2"/>
      <c r="P21" s="2"/>
      <c r="Q21" s="166"/>
      <c r="R21" s="168"/>
      <c r="S21" s="170"/>
      <c r="T21" s="172"/>
      <c r="U21" s="98" t="s">
        <v>89</v>
      </c>
      <c r="V21" s="174"/>
      <c r="W21" s="177"/>
      <c r="X21" s="182"/>
      <c r="Y21" s="232"/>
      <c r="Z21" s="7"/>
      <c r="AA21" s="229"/>
      <c r="AB21" s="7"/>
      <c r="AC21" s="5">
        <v>149</v>
      </c>
      <c r="AD21" s="5">
        <v>152</v>
      </c>
      <c r="AE21" s="6"/>
      <c r="AF21" s="6"/>
      <c r="AG21" s="164"/>
      <c r="AH21" s="229"/>
      <c r="AI21" s="7"/>
      <c r="AJ21" s="5">
        <v>150</v>
      </c>
      <c r="AK21" s="6"/>
      <c r="AL21" s="6"/>
      <c r="AM21" s="42">
        <v>141</v>
      </c>
      <c r="AN21" s="164"/>
      <c r="AO21" s="162"/>
      <c r="AP21" s="2"/>
    </row>
    <row r="22" spans="1:42" ht="18" customHeight="1">
      <c r="A22" s="2"/>
      <c r="B22" s="194"/>
      <c r="C22" s="194"/>
      <c r="D22" s="195"/>
      <c r="E22" s="192"/>
      <c r="F22" s="193"/>
      <c r="G22" s="79" t="s">
        <v>51</v>
      </c>
      <c r="H22" s="18" t="s">
        <v>31</v>
      </c>
      <c r="I22" s="80" t="s">
        <v>52</v>
      </c>
      <c r="J22" s="18" t="s">
        <v>31</v>
      </c>
      <c r="K22" s="77" t="s">
        <v>49</v>
      </c>
      <c r="L22" s="80" t="s">
        <v>52</v>
      </c>
      <c r="M22" s="77" t="s">
        <v>49</v>
      </c>
      <c r="N22" s="79" t="s">
        <v>51</v>
      </c>
      <c r="O22" s="2"/>
      <c r="P22" s="2"/>
      <c r="Q22" s="166"/>
      <c r="R22" s="168"/>
      <c r="S22" s="170"/>
      <c r="T22" s="172"/>
      <c r="U22" s="98"/>
      <c r="V22" s="174"/>
      <c r="W22" s="181"/>
      <c r="X22" s="182"/>
      <c r="Y22" s="232"/>
      <c r="Z22" s="7"/>
      <c r="AA22" s="229"/>
      <c r="AB22" s="7"/>
      <c r="AC22" s="6"/>
      <c r="AD22" s="6"/>
      <c r="AE22" s="6"/>
      <c r="AF22" s="6"/>
      <c r="AG22" s="164"/>
      <c r="AH22" s="229"/>
      <c r="AI22" s="7"/>
      <c r="AJ22" s="6"/>
      <c r="AK22" s="6"/>
      <c r="AL22" s="6"/>
      <c r="AM22" s="6"/>
      <c r="AN22" s="164"/>
      <c r="AO22" s="162"/>
      <c r="AP22" s="2"/>
    </row>
    <row r="23" spans="1:42" ht="18" customHeight="1">
      <c r="A23" s="2"/>
      <c r="B23" s="194"/>
      <c r="C23" s="194"/>
      <c r="D23" s="195"/>
      <c r="E23" s="192"/>
      <c r="F23" s="193"/>
      <c r="G23" s="19" t="s">
        <v>69</v>
      </c>
      <c r="H23" s="19" t="s">
        <v>75</v>
      </c>
      <c r="I23" s="19" t="s">
        <v>71</v>
      </c>
      <c r="J23" s="19" t="s">
        <v>74</v>
      </c>
      <c r="K23" s="19" t="s">
        <v>72</v>
      </c>
      <c r="L23" s="19" t="s">
        <v>73</v>
      </c>
      <c r="M23" s="19" t="s">
        <v>76</v>
      </c>
      <c r="N23" s="19" t="s">
        <v>77</v>
      </c>
      <c r="O23" s="2"/>
      <c r="P23" s="2"/>
      <c r="Q23" s="166">
        <v>6</v>
      </c>
      <c r="R23" s="168">
        <v>5</v>
      </c>
      <c r="S23" s="170">
        <f>AG23+AN23</f>
        <v>1400.94</v>
      </c>
      <c r="T23" s="172" t="s">
        <v>82</v>
      </c>
      <c r="U23" s="98" t="s">
        <v>58</v>
      </c>
      <c r="V23" s="174" t="s">
        <v>36</v>
      </c>
      <c r="W23" s="176" t="s">
        <v>64</v>
      </c>
      <c r="X23" s="182">
        <v>34</v>
      </c>
      <c r="Y23" s="232">
        <v>6.5</v>
      </c>
      <c r="Z23" s="8">
        <v>7.112</v>
      </c>
      <c r="AA23" s="179">
        <v>5</v>
      </c>
      <c r="AB23" s="7"/>
      <c r="AC23" s="6"/>
      <c r="AD23" s="6"/>
      <c r="AE23" s="5">
        <v>144</v>
      </c>
      <c r="AF23" s="42">
        <v>142.17</v>
      </c>
      <c r="AG23" s="164">
        <f>SUM(AB23:AF25)</f>
        <v>698.17</v>
      </c>
      <c r="AH23" s="162">
        <v>6</v>
      </c>
      <c r="AI23" s="7"/>
      <c r="AJ23" s="5">
        <v>148</v>
      </c>
      <c r="AK23" s="6"/>
      <c r="AL23" s="6"/>
      <c r="AM23" s="42">
        <v>142.77</v>
      </c>
      <c r="AN23" s="164">
        <f>SUM(AI23:AM25)</f>
        <v>702.77</v>
      </c>
      <c r="AO23" s="162">
        <v>6</v>
      </c>
      <c r="AP23" s="2"/>
    </row>
    <row r="24" spans="1:42" ht="18" customHeight="1">
      <c r="A24" s="2"/>
      <c r="B24" s="95"/>
      <c r="C24" s="96"/>
      <c r="D24" s="89"/>
      <c r="E24" s="90"/>
      <c r="F24" s="92"/>
      <c r="G24" s="19"/>
      <c r="H24" s="19"/>
      <c r="I24" s="19"/>
      <c r="J24" s="19"/>
      <c r="K24" s="19"/>
      <c r="L24" s="19"/>
      <c r="M24" s="19"/>
      <c r="N24" s="19"/>
      <c r="O24" s="2"/>
      <c r="P24" s="2"/>
      <c r="Q24" s="166"/>
      <c r="R24" s="168"/>
      <c r="S24" s="170"/>
      <c r="T24" s="172"/>
      <c r="U24" s="98" t="s">
        <v>86</v>
      </c>
      <c r="V24" s="174"/>
      <c r="W24" s="177"/>
      <c r="X24" s="182"/>
      <c r="Y24" s="232"/>
      <c r="Z24" s="7"/>
      <c r="AA24" s="179"/>
      <c r="AB24" s="4">
        <v>136</v>
      </c>
      <c r="AC24" s="5">
        <v>137</v>
      </c>
      <c r="AD24" s="6"/>
      <c r="AE24" s="6"/>
      <c r="AF24" s="6"/>
      <c r="AG24" s="164"/>
      <c r="AH24" s="162"/>
      <c r="AI24" s="4">
        <v>140</v>
      </c>
      <c r="AJ24" s="6"/>
      <c r="AK24" s="6"/>
      <c r="AL24" s="6"/>
      <c r="AM24" s="6"/>
      <c r="AN24" s="164"/>
      <c r="AO24" s="162"/>
      <c r="AP24" s="2"/>
    </row>
    <row r="25" spans="1:42" ht="18" customHeight="1" thickBot="1">
      <c r="A25" s="2"/>
      <c r="B25" s="83">
        <v>1</v>
      </c>
      <c r="C25" s="15" t="s">
        <v>42</v>
      </c>
      <c r="D25" s="21" t="s">
        <v>39</v>
      </c>
      <c r="E25" s="22">
        <f aca="true" t="shared" si="1" ref="E25:E40">SUM(G25:N25)</f>
        <v>24</v>
      </c>
      <c r="F25" s="23"/>
      <c r="G25" s="104">
        <v>12</v>
      </c>
      <c r="H25" s="104">
        <v>12</v>
      </c>
      <c r="I25" s="78"/>
      <c r="J25" s="78"/>
      <c r="K25" s="78"/>
      <c r="L25" s="78"/>
      <c r="M25" s="78"/>
      <c r="N25" s="78"/>
      <c r="O25" s="2"/>
      <c r="P25" s="2"/>
      <c r="Q25" s="167"/>
      <c r="R25" s="169"/>
      <c r="S25" s="171"/>
      <c r="T25" s="173"/>
      <c r="U25" s="113" t="s">
        <v>100</v>
      </c>
      <c r="V25" s="175"/>
      <c r="W25" s="178"/>
      <c r="X25" s="187"/>
      <c r="Y25" s="233"/>
      <c r="Z25" s="44"/>
      <c r="AA25" s="180"/>
      <c r="AB25" s="44"/>
      <c r="AC25" s="66"/>
      <c r="AD25" s="45">
        <v>139</v>
      </c>
      <c r="AE25" s="66"/>
      <c r="AF25" s="66"/>
      <c r="AG25" s="165"/>
      <c r="AH25" s="163"/>
      <c r="AI25" s="44"/>
      <c r="AJ25" s="66"/>
      <c r="AK25" s="45">
        <v>139</v>
      </c>
      <c r="AL25" s="45">
        <v>133</v>
      </c>
      <c r="AM25" s="66"/>
      <c r="AN25" s="165"/>
      <c r="AO25" s="163"/>
      <c r="AP25" s="2"/>
    </row>
    <row r="26" spans="1:42" ht="18" customHeight="1">
      <c r="A26" s="2"/>
      <c r="B26" s="83">
        <v>1</v>
      </c>
      <c r="C26" s="15" t="s">
        <v>42</v>
      </c>
      <c r="D26" s="21" t="s">
        <v>38</v>
      </c>
      <c r="E26" s="22">
        <f t="shared" si="1"/>
        <v>24</v>
      </c>
      <c r="F26" s="23"/>
      <c r="G26" s="104">
        <v>12</v>
      </c>
      <c r="H26" s="104">
        <v>12</v>
      </c>
      <c r="I26" s="22"/>
      <c r="J26" s="22"/>
      <c r="K26" s="22"/>
      <c r="L26" s="22"/>
      <c r="M26" s="22"/>
      <c r="N26" s="2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8" customHeight="1">
      <c r="A27" s="2"/>
      <c r="B27" s="83">
        <v>2</v>
      </c>
      <c r="C27" s="15" t="s">
        <v>50</v>
      </c>
      <c r="D27" s="21" t="s">
        <v>2</v>
      </c>
      <c r="E27" s="22">
        <f t="shared" si="1"/>
        <v>23</v>
      </c>
      <c r="F27" s="23"/>
      <c r="G27" s="22">
        <v>8</v>
      </c>
      <c r="H27" s="103">
        <v>15</v>
      </c>
      <c r="I27" s="22"/>
      <c r="J27" s="22"/>
      <c r="K27" s="22"/>
      <c r="L27" s="22"/>
      <c r="M27" s="22"/>
      <c r="N27" s="2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1"/>
      <c r="AC27" s="46"/>
      <c r="AD27" s="46"/>
      <c r="AE27" s="46"/>
      <c r="AF27" s="46"/>
      <c r="AG27" s="46"/>
      <c r="AH27" s="47"/>
      <c r="AI27" s="47"/>
      <c r="AJ27" s="47"/>
      <c r="AK27" s="47"/>
      <c r="AL27" s="47"/>
      <c r="AM27" s="47"/>
      <c r="AN27" s="47"/>
      <c r="AO27" s="47"/>
      <c r="AP27" s="2"/>
    </row>
    <row r="28" spans="1:42" ht="18" customHeight="1">
      <c r="A28" s="2"/>
      <c r="B28" s="83">
        <v>2</v>
      </c>
      <c r="C28" s="15" t="s">
        <v>50</v>
      </c>
      <c r="D28" s="21" t="s">
        <v>55</v>
      </c>
      <c r="E28" s="22">
        <f t="shared" si="1"/>
        <v>23</v>
      </c>
      <c r="F28" s="23"/>
      <c r="G28" s="22">
        <v>8</v>
      </c>
      <c r="H28" s="103">
        <v>15</v>
      </c>
      <c r="I28" s="22"/>
      <c r="J28" s="22"/>
      <c r="K28" s="22"/>
      <c r="L28" s="22"/>
      <c r="M28" s="22"/>
      <c r="N28" s="22"/>
      <c r="O28" s="2"/>
      <c r="P28" s="2"/>
      <c r="Q28" s="2"/>
      <c r="R28" s="2"/>
      <c r="S28" s="48" t="s">
        <v>12</v>
      </c>
      <c r="T28" s="40"/>
      <c r="U28" s="40"/>
      <c r="V28" s="2"/>
      <c r="W28" s="55" t="s">
        <v>22</v>
      </c>
      <c r="X28" s="49"/>
      <c r="Y28" s="49"/>
      <c r="Z28" s="49"/>
      <c r="AA28" s="2"/>
      <c r="AB28" s="1"/>
      <c r="AC28" s="46"/>
      <c r="AD28" s="46"/>
      <c r="AE28" s="46"/>
      <c r="AF28" s="46"/>
      <c r="AG28" s="46"/>
      <c r="AH28" s="50"/>
      <c r="AI28" s="50"/>
      <c r="AJ28" s="50"/>
      <c r="AK28" s="50"/>
      <c r="AL28" s="50"/>
      <c r="AM28" s="50"/>
      <c r="AN28" s="50"/>
      <c r="AO28" s="50"/>
      <c r="AP28" s="2"/>
    </row>
    <row r="29" spans="1:42" ht="18" customHeight="1">
      <c r="A29" s="2"/>
      <c r="B29" s="83">
        <v>3</v>
      </c>
      <c r="C29" s="11" t="s">
        <v>26</v>
      </c>
      <c r="D29" s="21" t="s">
        <v>3</v>
      </c>
      <c r="E29" s="22">
        <f t="shared" si="1"/>
        <v>20</v>
      </c>
      <c r="F29" s="23"/>
      <c r="G29" s="24">
        <v>10</v>
      </c>
      <c r="H29" s="24">
        <v>10</v>
      </c>
      <c r="I29" s="22"/>
      <c r="J29" s="22"/>
      <c r="K29" s="22"/>
      <c r="L29" s="22"/>
      <c r="M29" s="22"/>
      <c r="N29" s="22"/>
      <c r="O29" s="2"/>
      <c r="P29" s="2"/>
      <c r="Q29" s="2"/>
      <c r="R29" s="2"/>
      <c r="S29" s="51" t="s">
        <v>19</v>
      </c>
      <c r="T29" s="41"/>
      <c r="U29" s="41"/>
      <c r="V29" s="2"/>
      <c r="W29" s="55" t="s">
        <v>14</v>
      </c>
      <c r="X29" s="49"/>
      <c r="Y29" s="49"/>
      <c r="Z29" s="49"/>
      <c r="AA29" s="2"/>
      <c r="AB29" s="1"/>
      <c r="AC29" s="46"/>
      <c r="AD29" s="46"/>
      <c r="AE29" s="46"/>
      <c r="AF29" s="46"/>
      <c r="AG29" s="46"/>
      <c r="AH29" s="50"/>
      <c r="AI29" s="50"/>
      <c r="AJ29" s="50"/>
      <c r="AK29" s="50"/>
      <c r="AL29" s="50"/>
      <c r="AM29" s="50"/>
      <c r="AN29" s="50"/>
      <c r="AO29" s="50"/>
      <c r="AP29" s="2"/>
    </row>
    <row r="30" spans="1:42" ht="18" customHeight="1">
      <c r="A30" s="2"/>
      <c r="B30" s="83">
        <v>3</v>
      </c>
      <c r="C30" s="11" t="s">
        <v>26</v>
      </c>
      <c r="D30" s="21" t="s">
        <v>40</v>
      </c>
      <c r="E30" s="22">
        <f t="shared" si="1"/>
        <v>20</v>
      </c>
      <c r="F30" s="23"/>
      <c r="G30" s="24">
        <v>10</v>
      </c>
      <c r="H30" s="24">
        <v>10</v>
      </c>
      <c r="I30" s="22"/>
      <c r="J30" s="22"/>
      <c r="K30" s="22"/>
      <c r="L30" s="22"/>
      <c r="M30" s="22"/>
      <c r="N30" s="22"/>
      <c r="O30" s="2"/>
      <c r="P30" s="2"/>
      <c r="Q30" s="2"/>
      <c r="R30" s="2"/>
      <c r="S30" s="51" t="s">
        <v>97</v>
      </c>
      <c r="T30" s="41"/>
      <c r="U30" s="41"/>
      <c r="V30" s="2"/>
      <c r="W30" s="55" t="s">
        <v>18</v>
      </c>
      <c r="X30" s="49"/>
      <c r="Y30" s="49"/>
      <c r="Z30" s="49"/>
      <c r="AA30" s="2"/>
      <c r="AB30" s="1"/>
      <c r="AC30" s="46"/>
      <c r="AD30" s="46"/>
      <c r="AE30" s="46"/>
      <c r="AF30" s="46"/>
      <c r="AG30" s="46"/>
      <c r="AH30" s="50"/>
      <c r="AI30" s="50"/>
      <c r="AJ30" s="50"/>
      <c r="AK30" s="50"/>
      <c r="AL30" s="50"/>
      <c r="AM30" s="50"/>
      <c r="AN30" s="50"/>
      <c r="AO30" s="50"/>
      <c r="AP30" s="2"/>
    </row>
    <row r="31" spans="1:42" ht="18" customHeight="1">
      <c r="A31" s="2"/>
      <c r="B31" s="83">
        <v>4</v>
      </c>
      <c r="C31" s="12" t="s">
        <v>27</v>
      </c>
      <c r="D31" s="21" t="s">
        <v>35</v>
      </c>
      <c r="E31" s="22">
        <f t="shared" si="1"/>
        <v>15</v>
      </c>
      <c r="F31" s="23"/>
      <c r="G31" s="103">
        <v>15</v>
      </c>
      <c r="H31" s="22"/>
      <c r="I31" s="22"/>
      <c r="J31" s="78"/>
      <c r="K31" s="22"/>
      <c r="L31" s="22"/>
      <c r="M31" s="22"/>
      <c r="N31" s="22"/>
      <c r="O31" s="2"/>
      <c r="P31" s="2"/>
      <c r="Q31" s="2"/>
      <c r="R31" s="2"/>
      <c r="S31" s="51" t="s">
        <v>39</v>
      </c>
      <c r="T31" s="41"/>
      <c r="U31" s="41"/>
      <c r="V31" s="2"/>
      <c r="W31" s="55" t="s">
        <v>96</v>
      </c>
      <c r="X31" s="49"/>
      <c r="Y31" s="49"/>
      <c r="Z31" s="49"/>
      <c r="AA31" s="2"/>
      <c r="AB31" s="1"/>
      <c r="AC31" s="46"/>
      <c r="AD31" s="46"/>
      <c r="AE31" s="46"/>
      <c r="AF31" s="46"/>
      <c r="AG31" s="46"/>
      <c r="AH31" s="50"/>
      <c r="AI31" s="50"/>
      <c r="AJ31" s="50"/>
      <c r="AK31" s="50"/>
      <c r="AL31" s="50"/>
      <c r="AM31" s="50"/>
      <c r="AN31" s="50"/>
      <c r="AO31" s="50"/>
      <c r="AP31" s="2"/>
    </row>
    <row r="32" spans="1:42" ht="18" customHeight="1">
      <c r="A32" s="2"/>
      <c r="B32" s="83">
        <v>4</v>
      </c>
      <c r="C32" s="12" t="s">
        <v>27</v>
      </c>
      <c r="D32" s="21" t="s">
        <v>34</v>
      </c>
      <c r="E32" s="22">
        <f t="shared" si="1"/>
        <v>15</v>
      </c>
      <c r="F32" s="23"/>
      <c r="G32" s="103">
        <v>15</v>
      </c>
      <c r="H32" s="22"/>
      <c r="I32" s="22"/>
      <c r="J32" s="22"/>
      <c r="K32" s="22"/>
      <c r="L32" s="22"/>
      <c r="M32" s="22"/>
      <c r="N32" s="2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"/>
      <c r="AC32" s="46"/>
      <c r="AD32" s="46"/>
      <c r="AE32" s="46"/>
      <c r="AF32" s="46"/>
      <c r="AG32" s="46"/>
      <c r="AH32" s="50"/>
      <c r="AI32" s="50"/>
      <c r="AJ32" s="50"/>
      <c r="AK32" s="50"/>
      <c r="AL32" s="50"/>
      <c r="AM32" s="50"/>
      <c r="AN32" s="50"/>
      <c r="AO32" s="50"/>
      <c r="AP32" s="2"/>
    </row>
    <row r="33" spans="1:17" ht="18" customHeight="1">
      <c r="A33" s="2"/>
      <c r="B33" s="83">
        <v>5</v>
      </c>
      <c r="C33" s="12" t="s">
        <v>27</v>
      </c>
      <c r="D33" s="21" t="s">
        <v>83</v>
      </c>
      <c r="E33" s="22">
        <f t="shared" si="1"/>
        <v>12</v>
      </c>
      <c r="F33" s="23"/>
      <c r="G33" s="104">
        <v>12</v>
      </c>
      <c r="H33" s="22"/>
      <c r="I33" s="22"/>
      <c r="J33" s="22"/>
      <c r="K33" s="22"/>
      <c r="L33" s="22"/>
      <c r="M33" s="22"/>
      <c r="N33" s="22"/>
      <c r="O33" s="2"/>
      <c r="P33" s="2"/>
      <c r="Q33" s="50"/>
    </row>
    <row r="34" spans="1:17" ht="18" customHeight="1">
      <c r="A34" s="2"/>
      <c r="B34" s="83">
        <v>6</v>
      </c>
      <c r="C34" s="15" t="s">
        <v>44</v>
      </c>
      <c r="D34" s="21" t="s">
        <v>65</v>
      </c>
      <c r="E34" s="22">
        <f t="shared" si="1"/>
        <v>11</v>
      </c>
      <c r="F34" s="23"/>
      <c r="G34" s="22">
        <v>3</v>
      </c>
      <c r="H34" s="22">
        <v>8</v>
      </c>
      <c r="I34" s="78"/>
      <c r="J34" s="22"/>
      <c r="K34" s="22"/>
      <c r="L34" s="22"/>
      <c r="M34" s="22"/>
      <c r="N34" s="76"/>
      <c r="O34" s="2"/>
      <c r="P34" s="2"/>
      <c r="Q34" s="50"/>
    </row>
    <row r="35" spans="1:17" ht="18" customHeight="1">
      <c r="A35" s="2"/>
      <c r="B35" s="84">
        <v>7</v>
      </c>
      <c r="C35" s="12" t="s">
        <v>61</v>
      </c>
      <c r="D35" s="81" t="s">
        <v>85</v>
      </c>
      <c r="E35" s="22">
        <f t="shared" si="1"/>
        <v>10</v>
      </c>
      <c r="F35" s="23"/>
      <c r="G35" s="24">
        <v>10</v>
      </c>
      <c r="H35" s="22"/>
      <c r="I35" s="22"/>
      <c r="J35" s="22"/>
      <c r="K35" s="22"/>
      <c r="L35" s="22"/>
      <c r="M35" s="22"/>
      <c r="N35" s="76"/>
      <c r="O35" s="2"/>
      <c r="P35" s="2"/>
      <c r="Q35" s="50"/>
    </row>
    <row r="36" spans="1:17" ht="18" customHeight="1">
      <c r="A36" s="2"/>
      <c r="B36" s="84">
        <v>7</v>
      </c>
      <c r="C36" s="12" t="s">
        <v>43</v>
      </c>
      <c r="D36" s="21" t="s">
        <v>58</v>
      </c>
      <c r="E36" s="22">
        <f t="shared" si="1"/>
        <v>10</v>
      </c>
      <c r="F36" s="23"/>
      <c r="G36" s="22">
        <v>5</v>
      </c>
      <c r="H36" s="22">
        <v>5</v>
      </c>
      <c r="I36" s="22"/>
      <c r="J36" s="22"/>
      <c r="K36" s="22"/>
      <c r="L36" s="22"/>
      <c r="M36" s="22"/>
      <c r="N36" s="22"/>
      <c r="O36" s="2"/>
      <c r="P36" s="2"/>
      <c r="Q36" s="50"/>
    </row>
    <row r="37" spans="1:22" ht="18" customHeight="1">
      <c r="A37" s="2"/>
      <c r="B37" s="83">
        <v>7</v>
      </c>
      <c r="C37" s="12" t="s">
        <v>43</v>
      </c>
      <c r="D37" s="21" t="s">
        <v>86</v>
      </c>
      <c r="E37" s="22">
        <f t="shared" si="1"/>
        <v>10</v>
      </c>
      <c r="F37" s="23"/>
      <c r="G37" s="22">
        <v>5</v>
      </c>
      <c r="H37" s="22">
        <v>5</v>
      </c>
      <c r="I37" s="76"/>
      <c r="J37" s="22"/>
      <c r="K37" s="22"/>
      <c r="L37" s="22"/>
      <c r="M37" s="22"/>
      <c r="N37" s="22"/>
      <c r="O37" s="2"/>
      <c r="P37" s="2"/>
      <c r="Q37" s="50"/>
      <c r="T37" s="46"/>
      <c r="U37" s="46"/>
      <c r="V37" s="46"/>
    </row>
    <row r="38" spans="1:22" ht="18" customHeight="1">
      <c r="A38" s="2"/>
      <c r="B38" s="83">
        <v>7</v>
      </c>
      <c r="C38" s="11" t="s">
        <v>26</v>
      </c>
      <c r="D38" s="65" t="s">
        <v>88</v>
      </c>
      <c r="E38" s="22">
        <f t="shared" si="1"/>
        <v>10</v>
      </c>
      <c r="F38" s="23"/>
      <c r="G38" s="22">
        <v>4</v>
      </c>
      <c r="H38" s="22">
        <v>6</v>
      </c>
      <c r="I38" s="22"/>
      <c r="J38" s="22"/>
      <c r="K38" s="76"/>
      <c r="L38" s="76"/>
      <c r="M38" s="76"/>
      <c r="N38" s="22"/>
      <c r="O38" s="2"/>
      <c r="P38" s="2"/>
      <c r="Q38" s="46"/>
      <c r="T38" s="46"/>
      <c r="U38" s="46"/>
      <c r="V38" s="46"/>
    </row>
    <row r="39" spans="1:22" ht="18" customHeight="1">
      <c r="A39" s="2"/>
      <c r="B39" s="83">
        <v>7</v>
      </c>
      <c r="C39" s="11" t="s">
        <v>26</v>
      </c>
      <c r="D39" s="21" t="s">
        <v>89</v>
      </c>
      <c r="E39" s="22">
        <f t="shared" si="1"/>
        <v>10</v>
      </c>
      <c r="F39" s="23"/>
      <c r="G39" s="22">
        <v>4</v>
      </c>
      <c r="H39" s="22">
        <v>6</v>
      </c>
      <c r="I39" s="22"/>
      <c r="J39" s="22"/>
      <c r="K39" s="76"/>
      <c r="L39" s="76"/>
      <c r="M39" s="76"/>
      <c r="N39" s="22"/>
      <c r="O39" s="2"/>
      <c r="P39" s="2"/>
      <c r="Q39" s="46"/>
      <c r="T39" s="46"/>
      <c r="U39" s="114"/>
      <c r="V39" s="46"/>
    </row>
    <row r="40" spans="1:22" ht="18" customHeight="1">
      <c r="A40" s="2"/>
      <c r="B40" s="83">
        <v>9</v>
      </c>
      <c r="C40" s="60" t="s">
        <v>25</v>
      </c>
      <c r="D40" s="65" t="s">
        <v>53</v>
      </c>
      <c r="E40" s="22">
        <f t="shared" si="1"/>
        <v>8</v>
      </c>
      <c r="F40" s="23"/>
      <c r="G40" s="22"/>
      <c r="H40" s="22">
        <v>8</v>
      </c>
      <c r="I40" s="22"/>
      <c r="J40" s="22"/>
      <c r="K40" s="22"/>
      <c r="L40" s="22"/>
      <c r="M40" s="22"/>
      <c r="N40" s="22"/>
      <c r="O40" s="2"/>
      <c r="P40" s="2"/>
      <c r="T40" s="46"/>
      <c r="U40" s="114"/>
      <c r="V40" s="46"/>
    </row>
    <row r="41" spans="1:22" ht="18" customHeight="1">
      <c r="A41" s="2"/>
      <c r="B41" s="83">
        <v>9</v>
      </c>
      <c r="C41" s="60" t="s">
        <v>25</v>
      </c>
      <c r="D41" s="21" t="s">
        <v>17</v>
      </c>
      <c r="E41" s="22">
        <f>SUM(G40:N40)</f>
        <v>8</v>
      </c>
      <c r="F41" s="23"/>
      <c r="G41" s="22"/>
      <c r="H41" s="22">
        <v>8</v>
      </c>
      <c r="I41" s="22"/>
      <c r="J41" s="22"/>
      <c r="K41" s="22"/>
      <c r="L41" s="22"/>
      <c r="M41" s="22"/>
      <c r="N41" s="22"/>
      <c r="O41" s="2"/>
      <c r="P41" s="2"/>
      <c r="T41" s="46"/>
      <c r="U41" s="114"/>
      <c r="V41" s="46"/>
    </row>
    <row r="42" spans="1:22" ht="18" customHeight="1">
      <c r="A42" s="2"/>
      <c r="B42" s="83">
        <v>10</v>
      </c>
      <c r="C42" s="12" t="s">
        <v>101</v>
      </c>
      <c r="D42" s="21" t="s">
        <v>56</v>
      </c>
      <c r="E42" s="22">
        <f>SUM(G42:N42)</f>
        <v>6</v>
      </c>
      <c r="F42" s="23"/>
      <c r="G42" s="22">
        <v>6</v>
      </c>
      <c r="H42" s="22"/>
      <c r="I42" s="22"/>
      <c r="J42" s="22"/>
      <c r="K42" s="22"/>
      <c r="L42" s="22"/>
      <c r="M42" s="22"/>
      <c r="N42" s="22"/>
      <c r="O42" s="2"/>
      <c r="P42" s="2"/>
      <c r="T42" s="46"/>
      <c r="U42" s="114"/>
      <c r="V42" s="46"/>
    </row>
    <row r="43" spans="1:22" ht="18" customHeight="1">
      <c r="A43" s="2"/>
      <c r="B43" s="83">
        <v>10</v>
      </c>
      <c r="C43" s="12" t="s">
        <v>101</v>
      </c>
      <c r="D43" s="21" t="s">
        <v>57</v>
      </c>
      <c r="E43" s="22">
        <f>SUM(G43:N43)</f>
        <v>6</v>
      </c>
      <c r="F43" s="23"/>
      <c r="G43" s="22">
        <v>6</v>
      </c>
      <c r="H43" s="22"/>
      <c r="I43" s="22"/>
      <c r="J43" s="22"/>
      <c r="K43" s="22"/>
      <c r="L43" s="22"/>
      <c r="M43" s="22"/>
      <c r="N43" s="22"/>
      <c r="O43" s="2"/>
      <c r="P43" s="2"/>
      <c r="T43" s="46"/>
      <c r="U43" s="114"/>
      <c r="V43" s="46"/>
    </row>
    <row r="44" spans="1:22" ht="18" customHeight="1">
      <c r="A44" s="2"/>
      <c r="B44" s="83">
        <v>11</v>
      </c>
      <c r="C44" s="12" t="s">
        <v>27</v>
      </c>
      <c r="D44" s="21" t="s">
        <v>87</v>
      </c>
      <c r="E44" s="22">
        <f>SUM(G44:N44)</f>
        <v>4</v>
      </c>
      <c r="F44" s="23"/>
      <c r="G44" s="22">
        <v>4</v>
      </c>
      <c r="H44" s="22"/>
      <c r="I44" s="22"/>
      <c r="J44" s="22"/>
      <c r="K44" s="22"/>
      <c r="L44" s="22"/>
      <c r="M44" s="22"/>
      <c r="N44" s="22"/>
      <c r="O44" s="2"/>
      <c r="P44" s="2"/>
      <c r="T44" s="46"/>
      <c r="U44" s="114"/>
      <c r="V44" s="46"/>
    </row>
    <row r="45" spans="1:22" ht="18" customHeight="1">
      <c r="A45" s="2"/>
      <c r="B45" s="84">
        <v>12</v>
      </c>
      <c r="C45" s="12" t="s">
        <v>61</v>
      </c>
      <c r="D45" s="21" t="s">
        <v>90</v>
      </c>
      <c r="E45" s="22">
        <f>SUM(G45:N45)</f>
        <v>3</v>
      </c>
      <c r="F45" s="23"/>
      <c r="G45" s="22">
        <v>3</v>
      </c>
      <c r="H45" s="22"/>
      <c r="I45" s="22"/>
      <c r="J45" s="22"/>
      <c r="K45" s="22"/>
      <c r="L45" s="22"/>
      <c r="M45" s="22"/>
      <c r="N45" s="22"/>
      <c r="O45" s="2"/>
      <c r="P45" s="2"/>
      <c r="T45" s="46"/>
      <c r="U45" s="114"/>
      <c r="V45" s="46"/>
    </row>
    <row r="46" spans="1:22" ht="18" customHeight="1">
      <c r="A46" s="2"/>
      <c r="B46" s="84"/>
      <c r="C46" s="12"/>
      <c r="D46" s="21"/>
      <c r="E46" s="22">
        <f>SUM(G46:N46)</f>
        <v>0</v>
      </c>
      <c r="F46" s="23"/>
      <c r="G46" s="22"/>
      <c r="H46" s="22"/>
      <c r="I46" s="22"/>
      <c r="J46" s="22"/>
      <c r="K46" s="76"/>
      <c r="L46" s="76"/>
      <c r="M46" s="76"/>
      <c r="N46" s="22"/>
      <c r="O46" s="2"/>
      <c r="P46" s="2"/>
      <c r="T46" s="46"/>
      <c r="U46" s="115"/>
      <c r="V46" s="46"/>
    </row>
    <row r="47" spans="1:22" ht="18" customHeight="1">
      <c r="A47" s="2"/>
      <c r="B47" s="84"/>
      <c r="C47" s="16"/>
      <c r="D47" s="21"/>
      <c r="E47" s="22">
        <f>SUM(G46:N46)</f>
        <v>0</v>
      </c>
      <c r="F47" s="23"/>
      <c r="G47" s="22"/>
      <c r="H47" s="22"/>
      <c r="I47" s="22"/>
      <c r="J47" s="22"/>
      <c r="K47" s="76"/>
      <c r="L47" s="76"/>
      <c r="M47" s="76"/>
      <c r="N47" s="22"/>
      <c r="O47" s="2"/>
      <c r="P47" s="2"/>
      <c r="T47" s="46"/>
      <c r="U47" s="114"/>
      <c r="V47" s="46"/>
    </row>
    <row r="48" spans="1:22" ht="18" customHeight="1">
      <c r="A48" s="2"/>
      <c r="B48" s="84"/>
      <c r="C48" s="16"/>
      <c r="D48" s="21"/>
      <c r="E48" s="22">
        <f>SUM(G47:N47)</f>
        <v>0</v>
      </c>
      <c r="F48" s="23"/>
      <c r="G48" s="22"/>
      <c r="H48" s="22"/>
      <c r="I48" s="22"/>
      <c r="J48" s="22"/>
      <c r="K48" s="22"/>
      <c r="L48" s="22"/>
      <c r="M48" s="22"/>
      <c r="N48" s="22"/>
      <c r="O48" s="2"/>
      <c r="P48" s="2"/>
      <c r="T48" s="46"/>
      <c r="U48" s="114"/>
      <c r="V48" s="46"/>
    </row>
    <row r="49" spans="1:22" ht="18" customHeight="1">
      <c r="A49" s="2"/>
      <c r="B49" s="84"/>
      <c r="C49" s="16"/>
      <c r="D49" s="21"/>
      <c r="E49" s="22">
        <f>SUM(G48:N48)</f>
        <v>0</v>
      </c>
      <c r="F49" s="23"/>
      <c r="G49" s="22"/>
      <c r="H49" s="22"/>
      <c r="I49" s="22"/>
      <c r="J49" s="22"/>
      <c r="K49" s="22"/>
      <c r="L49" s="28"/>
      <c r="M49" s="28"/>
      <c r="N49" s="28"/>
      <c r="O49" s="2"/>
      <c r="P49" s="2"/>
      <c r="T49" s="46"/>
      <c r="U49" s="114"/>
      <c r="V49" s="46"/>
    </row>
    <row r="50" spans="1:22" ht="18" customHeight="1">
      <c r="A50" s="2"/>
      <c r="B50" s="14"/>
      <c r="C50" s="16"/>
      <c r="D50" s="26"/>
      <c r="E50" s="22"/>
      <c r="F50" s="23"/>
      <c r="G50" s="22"/>
      <c r="H50" s="22"/>
      <c r="I50" s="22"/>
      <c r="J50" s="22"/>
      <c r="K50" s="22"/>
      <c r="L50" s="28"/>
      <c r="M50" s="28"/>
      <c r="N50" s="28"/>
      <c r="O50" s="2"/>
      <c r="P50" s="2"/>
      <c r="T50" s="46"/>
      <c r="U50" s="114"/>
      <c r="V50" s="46"/>
    </row>
    <row r="51" spans="1:22" ht="18" customHeight="1">
      <c r="A51" s="2"/>
      <c r="B51" s="14"/>
      <c r="C51" s="16"/>
      <c r="D51" s="26"/>
      <c r="E51" s="22"/>
      <c r="F51" s="23"/>
      <c r="G51" s="22"/>
      <c r="H51" s="22"/>
      <c r="I51" s="22"/>
      <c r="J51" s="22"/>
      <c r="K51" s="22"/>
      <c r="L51" s="28"/>
      <c r="M51" s="28"/>
      <c r="N51" s="28"/>
      <c r="O51" s="2"/>
      <c r="P51" s="2"/>
      <c r="T51" s="46"/>
      <c r="U51" s="114"/>
      <c r="V51" s="46"/>
    </row>
    <row r="52" spans="1:22" ht="18" customHeight="1">
      <c r="A52" s="2"/>
      <c r="B52" s="14"/>
      <c r="C52" s="16"/>
      <c r="D52" s="26"/>
      <c r="E52" s="22"/>
      <c r="F52" s="23"/>
      <c r="G52" s="14"/>
      <c r="H52" s="14"/>
      <c r="I52" s="14"/>
      <c r="J52" s="14"/>
      <c r="K52" s="14"/>
      <c r="L52" s="29"/>
      <c r="M52" s="29"/>
      <c r="N52" s="29"/>
      <c r="O52" s="2"/>
      <c r="P52" s="2"/>
      <c r="T52" s="46"/>
      <c r="U52" s="114"/>
      <c r="V52" s="46"/>
    </row>
    <row r="53" spans="1:22" ht="18" customHeight="1">
      <c r="A53" s="25"/>
      <c r="B53" s="11"/>
      <c r="C53" s="12"/>
      <c r="D53" s="13" t="s">
        <v>23</v>
      </c>
      <c r="E53" s="10">
        <f>SUM(E25:E44)</f>
        <v>269</v>
      </c>
      <c r="F53" s="14"/>
      <c r="G53" s="2"/>
      <c r="H53" s="2"/>
      <c r="I53" s="2"/>
      <c r="J53" s="2"/>
      <c r="K53" s="2"/>
      <c r="L53" s="2"/>
      <c r="M53" s="2"/>
      <c r="N53" s="2"/>
      <c r="O53" s="2"/>
      <c r="P53" s="2"/>
      <c r="T53" s="46"/>
      <c r="U53" s="114"/>
      <c r="V53" s="46"/>
    </row>
    <row r="54" spans="1:22" ht="18" customHeight="1">
      <c r="A54" s="25"/>
      <c r="B54" s="17"/>
      <c r="C54" s="17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2"/>
      <c r="P54" s="2"/>
      <c r="T54" s="46"/>
      <c r="U54" s="114"/>
      <c r="V54" s="46"/>
    </row>
    <row r="55" spans="1:22" ht="18" customHeight="1">
      <c r="A55" s="25"/>
      <c r="B55" s="53" t="s">
        <v>32</v>
      </c>
      <c r="C55" s="53"/>
      <c r="E55" s="1"/>
      <c r="F55" s="1"/>
      <c r="G55" s="9"/>
      <c r="H55" s="9"/>
      <c r="I55" s="9"/>
      <c r="J55" s="9"/>
      <c r="K55" s="9"/>
      <c r="L55" s="9"/>
      <c r="M55" s="9"/>
      <c r="N55" s="9"/>
      <c r="O55" s="2"/>
      <c r="P55" s="2"/>
      <c r="T55" s="46"/>
      <c r="U55" s="114"/>
      <c r="V55" s="46"/>
    </row>
    <row r="56" spans="1:22" ht="18" customHeight="1">
      <c r="A56" s="25"/>
      <c r="B56" s="9" t="s">
        <v>33</v>
      </c>
      <c r="C56" s="9"/>
      <c r="D56" s="9"/>
      <c r="E56" s="9"/>
      <c r="F56" s="9"/>
      <c r="G56" s="2"/>
      <c r="H56" s="2"/>
      <c r="I56" s="2"/>
      <c r="J56" s="2"/>
      <c r="K56" s="2"/>
      <c r="L56" s="2"/>
      <c r="M56" s="2"/>
      <c r="N56" s="2"/>
      <c r="O56" s="2"/>
      <c r="P56" s="2"/>
      <c r="T56" s="46"/>
      <c r="U56" s="114"/>
      <c r="V56" s="46"/>
    </row>
    <row r="57" spans="1:22" ht="18" customHeight="1">
      <c r="A57" s="25"/>
      <c r="B57" s="17"/>
      <c r="C57" s="17"/>
      <c r="D57" s="2"/>
      <c r="E57" s="2"/>
      <c r="F57" s="2"/>
      <c r="O57" s="2"/>
      <c r="P57" s="2"/>
      <c r="T57" s="46"/>
      <c r="U57" s="114"/>
      <c r="V57" s="46"/>
    </row>
    <row r="58" spans="1:22" ht="18" customHeight="1">
      <c r="A58" s="25"/>
      <c r="B58" s="17"/>
      <c r="C58" s="17"/>
      <c r="D58" s="2"/>
      <c r="E58" s="2"/>
      <c r="F58" s="2"/>
      <c r="G58" s="2"/>
      <c r="H58" s="2"/>
      <c r="I58" s="2"/>
      <c r="J58" s="2"/>
      <c r="K58" s="2"/>
      <c r="L58" s="2"/>
      <c r="T58" s="46"/>
      <c r="U58" s="114"/>
      <c r="V58" s="46"/>
    </row>
    <row r="59" spans="20:22" ht="15.75">
      <c r="T59" s="46"/>
      <c r="U59" s="114"/>
      <c r="V59" s="46"/>
    </row>
    <row r="60" spans="20:22" ht="12.75">
      <c r="T60" s="46"/>
      <c r="U60" s="46"/>
      <c r="V60" s="46"/>
    </row>
    <row r="61" spans="20:22" ht="12.75">
      <c r="T61" s="46"/>
      <c r="U61" s="46"/>
      <c r="V61" s="46"/>
    </row>
  </sheetData>
  <sheetProtection/>
  <mergeCells count="107">
    <mergeCell ref="AI6:AM6"/>
    <mergeCell ref="AA8:AA10"/>
    <mergeCell ref="AG8:AG10"/>
    <mergeCell ref="AH8:AH10"/>
    <mergeCell ref="AN8:AN10"/>
    <mergeCell ref="AO8:AO10"/>
    <mergeCell ref="AA11:AA13"/>
    <mergeCell ref="AN6:AO7"/>
    <mergeCell ref="U6:U7"/>
    <mergeCell ref="V6:V7"/>
    <mergeCell ref="W6:W7"/>
    <mergeCell ref="X6:X7"/>
    <mergeCell ref="Y6:Y7"/>
    <mergeCell ref="Z6:AA6"/>
    <mergeCell ref="Y8:Y10"/>
    <mergeCell ref="AG11:AG13"/>
    <mergeCell ref="AH11:AH13"/>
    <mergeCell ref="AN11:AN13"/>
    <mergeCell ref="AO11:AO13"/>
    <mergeCell ref="B20:N20"/>
    <mergeCell ref="B21:C23"/>
    <mergeCell ref="D21:D23"/>
    <mergeCell ref="E21:E23"/>
    <mergeCell ref="F21:F23"/>
    <mergeCell ref="G21:N21"/>
    <mergeCell ref="Q6:Q7"/>
    <mergeCell ref="AB6:AF6"/>
    <mergeCell ref="AG6:AH7"/>
    <mergeCell ref="S6:S7"/>
    <mergeCell ref="T6:T7"/>
    <mergeCell ref="R6:R7"/>
    <mergeCell ref="Q14:Q16"/>
    <mergeCell ref="R14:R16"/>
    <mergeCell ref="S14:S16"/>
    <mergeCell ref="T14:T16"/>
    <mergeCell ref="X20:X22"/>
    <mergeCell ref="Q8:Q10"/>
    <mergeCell ref="R8:R10"/>
    <mergeCell ref="S8:S10"/>
    <mergeCell ref="T8:T10"/>
    <mergeCell ref="V8:V10"/>
    <mergeCell ref="W8:W10"/>
    <mergeCell ref="X8:X10"/>
    <mergeCell ref="B2:N2"/>
    <mergeCell ref="G3:N3"/>
    <mergeCell ref="B3:C4"/>
    <mergeCell ref="D3:D4"/>
    <mergeCell ref="E3:E4"/>
    <mergeCell ref="F3:F4"/>
    <mergeCell ref="R3:AP3"/>
    <mergeCell ref="Q5:W5"/>
    <mergeCell ref="Y5:AB5"/>
    <mergeCell ref="Q11:Q13"/>
    <mergeCell ref="R11:R13"/>
    <mergeCell ref="S11:S13"/>
    <mergeCell ref="T11:T13"/>
    <mergeCell ref="V11:V13"/>
    <mergeCell ref="W11:W13"/>
    <mergeCell ref="X11:X13"/>
    <mergeCell ref="Y11:Y13"/>
    <mergeCell ref="AH14:AH16"/>
    <mergeCell ref="AN14:AN16"/>
    <mergeCell ref="AO14:AO16"/>
    <mergeCell ref="Q17:Q19"/>
    <mergeCell ref="R17:R19"/>
    <mergeCell ref="S17:S19"/>
    <mergeCell ref="T17:T19"/>
    <mergeCell ref="V17:V19"/>
    <mergeCell ref="V14:V16"/>
    <mergeCell ref="W14:W16"/>
    <mergeCell ref="X14:X16"/>
    <mergeCell ref="Y14:Y16"/>
    <mergeCell ref="AA14:AA16"/>
    <mergeCell ref="AG14:AG16"/>
    <mergeCell ref="Y20:Y22"/>
    <mergeCell ref="AA20:AA22"/>
    <mergeCell ref="AG20:AG22"/>
    <mergeCell ref="AH20:AH22"/>
    <mergeCell ref="AN20:AN22"/>
    <mergeCell ref="AO20:AO22"/>
    <mergeCell ref="AN17:AN19"/>
    <mergeCell ref="AO17:AO19"/>
    <mergeCell ref="Q20:Q22"/>
    <mergeCell ref="R20:R22"/>
    <mergeCell ref="S20:S22"/>
    <mergeCell ref="T20:T22"/>
    <mergeCell ref="V20:V22"/>
    <mergeCell ref="W20:W22"/>
    <mergeCell ref="W17:W19"/>
    <mergeCell ref="X17:X19"/>
    <mergeCell ref="Y17:Y19"/>
    <mergeCell ref="AA17:AA19"/>
    <mergeCell ref="AG17:AG19"/>
    <mergeCell ref="AH17:AH19"/>
    <mergeCell ref="AA23:AA25"/>
    <mergeCell ref="AG23:AG25"/>
    <mergeCell ref="AH23:AH25"/>
    <mergeCell ref="AN23:AN25"/>
    <mergeCell ref="AO23:AO25"/>
    <mergeCell ref="Q23:Q25"/>
    <mergeCell ref="R23:R25"/>
    <mergeCell ref="S23:S25"/>
    <mergeCell ref="T23:T25"/>
    <mergeCell ref="V23:V25"/>
    <mergeCell ref="W23:W25"/>
    <mergeCell ref="X23:X25"/>
    <mergeCell ref="Y23:Y2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K62"/>
  <sheetViews>
    <sheetView zoomScale="70" zoomScaleNormal="70" zoomScalePageLayoutView="0" workbookViewId="0" topLeftCell="A25">
      <selection activeCell="O5" sqref="O5:O13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28125" style="0" customWidth="1"/>
    <col min="4" max="4" width="28.7109375" style="0" customWidth="1"/>
    <col min="5" max="6" width="12.7109375" style="0" customWidth="1"/>
    <col min="16" max="16" width="5.140625" style="0" customWidth="1"/>
    <col min="17" max="17" width="8.00390625" style="0" customWidth="1"/>
    <col min="19" max="19" width="12.7109375" style="0" customWidth="1"/>
    <col min="20" max="20" width="18.00390625" style="0" customWidth="1"/>
    <col min="21" max="21" width="26.57421875" style="0" customWidth="1"/>
    <col min="22" max="22" width="18.421875" style="0" customWidth="1"/>
    <col min="23" max="23" width="14.7109375" style="0" customWidth="1"/>
    <col min="24" max="24" width="16.28125" style="0" customWidth="1"/>
    <col min="25" max="25" width="9.421875" style="0" customWidth="1"/>
    <col min="26" max="26" width="11.421875" style="0" customWidth="1"/>
  </cols>
  <sheetData>
    <row r="1" spans="1:6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20.25" thickBot="1">
      <c r="A2" s="2"/>
      <c r="B2" s="231" t="s">
        <v>67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109"/>
      <c r="P2" s="2"/>
      <c r="Q2" s="2"/>
      <c r="R2" s="2"/>
      <c r="S2" s="2"/>
      <c r="T2" s="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45" customHeight="1">
      <c r="A3" s="2"/>
      <c r="B3" s="237" t="s">
        <v>1</v>
      </c>
      <c r="C3" s="238"/>
      <c r="D3" s="240" t="s">
        <v>5</v>
      </c>
      <c r="E3" s="219" t="s">
        <v>28</v>
      </c>
      <c r="F3" s="241" t="s">
        <v>47</v>
      </c>
      <c r="G3" s="219" t="s">
        <v>30</v>
      </c>
      <c r="H3" s="219"/>
      <c r="I3" s="219"/>
      <c r="J3" s="219"/>
      <c r="K3" s="219"/>
      <c r="L3" s="219"/>
      <c r="M3" s="219"/>
      <c r="N3" s="219"/>
      <c r="O3" s="91" t="s">
        <v>45</v>
      </c>
      <c r="P3" s="2"/>
      <c r="Q3" s="2"/>
      <c r="R3" s="220" t="s">
        <v>95</v>
      </c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ht="12.75" customHeight="1">
      <c r="A4" s="2"/>
      <c r="B4" s="239"/>
      <c r="C4" s="194"/>
      <c r="D4" s="195"/>
      <c r="E4" s="192"/>
      <c r="F4" s="218"/>
      <c r="G4" s="79" t="s">
        <v>51</v>
      </c>
      <c r="H4" s="18" t="s">
        <v>31</v>
      </c>
      <c r="I4" s="80" t="s">
        <v>52</v>
      </c>
      <c r="J4" s="77" t="s">
        <v>49</v>
      </c>
      <c r="K4" s="18" t="s">
        <v>31</v>
      </c>
      <c r="L4" s="80" t="s">
        <v>52</v>
      </c>
      <c r="M4" s="77" t="s">
        <v>49</v>
      </c>
      <c r="N4" s="79" t="s">
        <v>51</v>
      </c>
      <c r="O4" s="123"/>
      <c r="P4" s="2"/>
      <c r="Q4" s="2"/>
      <c r="R4" s="2"/>
      <c r="S4" s="3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ht="18" customHeight="1" thickBot="1">
      <c r="A5" s="2"/>
      <c r="B5" s="83">
        <v>1</v>
      </c>
      <c r="C5" s="11" t="s">
        <v>26</v>
      </c>
      <c r="D5" s="116" t="s">
        <v>54</v>
      </c>
      <c r="E5" s="22">
        <f aca="true" t="shared" si="0" ref="E5:E11">SUM(G5:N5)-F5</f>
        <v>31</v>
      </c>
      <c r="F5" s="23">
        <v>0</v>
      </c>
      <c r="G5" s="22">
        <v>8</v>
      </c>
      <c r="H5" s="103">
        <v>15</v>
      </c>
      <c r="I5" s="22">
        <v>8</v>
      </c>
      <c r="J5" s="22"/>
      <c r="K5" s="22"/>
      <c r="L5" s="22"/>
      <c r="M5" s="22"/>
      <c r="N5" s="22"/>
      <c r="O5" s="124">
        <v>16.75</v>
      </c>
      <c r="P5" s="2"/>
      <c r="Q5" s="242" t="s">
        <v>113</v>
      </c>
      <c r="R5" s="242"/>
      <c r="S5" s="242"/>
      <c r="T5" s="242"/>
      <c r="U5" s="242"/>
      <c r="V5" s="242"/>
      <c r="W5" s="242"/>
      <c r="X5" s="160"/>
      <c r="Y5" s="216">
        <v>43582</v>
      </c>
      <c r="Z5" s="216"/>
      <c r="AA5" s="216"/>
      <c r="AB5" s="216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18" customHeight="1">
      <c r="A6" s="2"/>
      <c r="B6" s="84">
        <v>2</v>
      </c>
      <c r="C6" s="15" t="s">
        <v>50</v>
      </c>
      <c r="D6" s="26" t="s">
        <v>37</v>
      </c>
      <c r="E6" s="22">
        <f t="shared" si="0"/>
        <v>30</v>
      </c>
      <c r="F6" s="23">
        <v>0</v>
      </c>
      <c r="G6" s="103">
        <v>15</v>
      </c>
      <c r="H6" s="22"/>
      <c r="I6" s="103">
        <v>15</v>
      </c>
      <c r="J6" s="22"/>
      <c r="K6" s="22"/>
      <c r="L6" s="22"/>
      <c r="M6" s="22"/>
      <c r="N6" s="22"/>
      <c r="O6" s="125">
        <v>15.5</v>
      </c>
      <c r="P6" s="2"/>
      <c r="Q6" s="197" t="s">
        <v>1</v>
      </c>
      <c r="R6" s="199" t="s">
        <v>48</v>
      </c>
      <c r="S6" s="204" t="s">
        <v>4</v>
      </c>
      <c r="T6" s="210" t="s">
        <v>5</v>
      </c>
      <c r="U6" s="221" t="s">
        <v>7</v>
      </c>
      <c r="V6" s="221" t="s">
        <v>0</v>
      </c>
      <c r="W6" s="221" t="s">
        <v>15</v>
      </c>
      <c r="X6" s="223" t="s">
        <v>16</v>
      </c>
      <c r="Y6" s="235" t="s">
        <v>21</v>
      </c>
      <c r="Z6" s="197" t="s">
        <v>10</v>
      </c>
      <c r="AA6" s="198"/>
      <c r="AB6" s="197" t="s">
        <v>8</v>
      </c>
      <c r="AC6" s="199"/>
      <c r="AD6" s="199"/>
      <c r="AE6" s="199"/>
      <c r="AF6" s="199"/>
      <c r="AG6" s="225" t="s">
        <v>13</v>
      </c>
      <c r="AH6" s="226"/>
      <c r="AI6" s="197" t="s">
        <v>9</v>
      </c>
      <c r="AJ6" s="199"/>
      <c r="AK6" s="199"/>
      <c r="AL6" s="199"/>
      <c r="AM6" s="199"/>
      <c r="AN6" s="225" t="s">
        <v>13</v>
      </c>
      <c r="AO6" s="226"/>
      <c r="AP6" s="197" t="s">
        <v>70</v>
      </c>
      <c r="AQ6" s="199"/>
      <c r="AR6" s="199"/>
      <c r="AS6" s="199"/>
      <c r="AT6" s="199"/>
      <c r="AU6" s="225" t="s">
        <v>13</v>
      </c>
      <c r="AV6" s="226"/>
      <c r="AW6" s="197" t="s">
        <v>105</v>
      </c>
      <c r="AX6" s="199"/>
      <c r="AY6" s="199"/>
      <c r="AZ6" s="199"/>
      <c r="BA6" s="199"/>
      <c r="BB6" s="225" t="s">
        <v>13</v>
      </c>
      <c r="BC6" s="226"/>
      <c r="BD6" s="197" t="s">
        <v>106</v>
      </c>
      <c r="BE6" s="199"/>
      <c r="BF6" s="199"/>
      <c r="BG6" s="199"/>
      <c r="BH6" s="199"/>
      <c r="BI6" s="225" t="s">
        <v>13</v>
      </c>
      <c r="BJ6" s="226"/>
      <c r="BK6" s="2"/>
    </row>
    <row r="7" spans="1:63" ht="18" customHeight="1">
      <c r="A7" s="2"/>
      <c r="B7" s="84">
        <v>3</v>
      </c>
      <c r="C7" s="11" t="s">
        <v>26</v>
      </c>
      <c r="D7" s="26" t="s">
        <v>6</v>
      </c>
      <c r="E7" s="22">
        <f t="shared" si="0"/>
        <v>30</v>
      </c>
      <c r="F7" s="23">
        <v>0</v>
      </c>
      <c r="G7" s="24">
        <v>10</v>
      </c>
      <c r="H7" s="24">
        <v>10</v>
      </c>
      <c r="I7" s="24">
        <v>10</v>
      </c>
      <c r="J7" s="78"/>
      <c r="K7" s="22"/>
      <c r="L7" s="22"/>
      <c r="M7" s="22"/>
      <c r="N7" s="22"/>
      <c r="O7" s="125">
        <v>15.5</v>
      </c>
      <c r="P7" s="2"/>
      <c r="Q7" s="203"/>
      <c r="R7" s="209"/>
      <c r="S7" s="205"/>
      <c r="T7" s="172"/>
      <c r="U7" s="222"/>
      <c r="V7" s="222"/>
      <c r="W7" s="222"/>
      <c r="X7" s="224"/>
      <c r="Y7" s="236"/>
      <c r="Z7" s="67" t="s">
        <v>11</v>
      </c>
      <c r="AA7" s="100" t="s">
        <v>1</v>
      </c>
      <c r="AB7" s="101">
        <v>1</v>
      </c>
      <c r="AC7" s="13">
        <v>2</v>
      </c>
      <c r="AD7" s="69">
        <v>3</v>
      </c>
      <c r="AE7" s="70">
        <v>4</v>
      </c>
      <c r="AF7" s="86">
        <v>5</v>
      </c>
      <c r="AG7" s="227"/>
      <c r="AH7" s="228"/>
      <c r="AI7" s="88">
        <v>1</v>
      </c>
      <c r="AJ7" s="71">
        <v>2</v>
      </c>
      <c r="AK7" s="72">
        <v>3</v>
      </c>
      <c r="AL7" s="73">
        <v>4</v>
      </c>
      <c r="AM7" s="87">
        <v>5</v>
      </c>
      <c r="AN7" s="227"/>
      <c r="AO7" s="228"/>
      <c r="AP7" s="88">
        <v>1</v>
      </c>
      <c r="AQ7" s="71">
        <v>2</v>
      </c>
      <c r="AR7" s="72">
        <v>3</v>
      </c>
      <c r="AS7" s="73">
        <v>4</v>
      </c>
      <c r="AT7" s="87">
        <v>5</v>
      </c>
      <c r="AU7" s="227"/>
      <c r="AV7" s="228"/>
      <c r="AW7" s="88">
        <v>1</v>
      </c>
      <c r="AX7" s="71">
        <v>2</v>
      </c>
      <c r="AY7" s="72">
        <v>3</v>
      </c>
      <c r="AZ7" s="73">
        <v>4</v>
      </c>
      <c r="BA7" s="87">
        <v>5</v>
      </c>
      <c r="BB7" s="227"/>
      <c r="BC7" s="228"/>
      <c r="BD7" s="88">
        <v>1</v>
      </c>
      <c r="BE7" s="71">
        <v>2</v>
      </c>
      <c r="BF7" s="72">
        <v>3</v>
      </c>
      <c r="BG7" s="73">
        <v>4</v>
      </c>
      <c r="BH7" s="87">
        <v>5</v>
      </c>
      <c r="BI7" s="227"/>
      <c r="BJ7" s="228"/>
      <c r="BK7" s="2"/>
    </row>
    <row r="8" spans="1:63" ht="18" customHeight="1">
      <c r="A8" s="2"/>
      <c r="B8" s="84">
        <v>4</v>
      </c>
      <c r="C8" s="12" t="s">
        <v>27</v>
      </c>
      <c r="D8" s="26" t="s">
        <v>60</v>
      </c>
      <c r="E8" s="22">
        <f t="shared" si="0"/>
        <v>24</v>
      </c>
      <c r="F8" s="23">
        <v>0</v>
      </c>
      <c r="G8" s="104">
        <v>12</v>
      </c>
      <c r="H8" s="104">
        <v>12</v>
      </c>
      <c r="I8" s="22"/>
      <c r="J8" s="22"/>
      <c r="K8" s="22"/>
      <c r="L8" s="22"/>
      <c r="M8" s="22"/>
      <c r="N8" s="22"/>
      <c r="O8" s="124">
        <v>8.75</v>
      </c>
      <c r="P8" s="2"/>
      <c r="Q8" s="213">
        <v>1</v>
      </c>
      <c r="R8" s="214">
        <v>15</v>
      </c>
      <c r="S8" s="170">
        <f>AG8+AN8+AU8+BB8+BI8</f>
        <v>2643.1</v>
      </c>
      <c r="T8" s="206" t="s">
        <v>78</v>
      </c>
      <c r="U8" s="97" t="s">
        <v>35</v>
      </c>
      <c r="V8" s="189" t="s">
        <v>63</v>
      </c>
      <c r="W8" s="176" t="s">
        <v>59</v>
      </c>
      <c r="X8" s="182">
        <v>68</v>
      </c>
      <c r="Y8" s="232">
        <v>6.5</v>
      </c>
      <c r="Z8" s="8">
        <v>6.656</v>
      </c>
      <c r="AA8" s="201">
        <v>1</v>
      </c>
      <c r="AB8" s="7"/>
      <c r="AC8" s="6"/>
      <c r="AD8" s="5">
        <v>106</v>
      </c>
      <c r="AE8" s="5">
        <v>106</v>
      </c>
      <c r="AF8" s="42">
        <v>107.75</v>
      </c>
      <c r="AG8" s="164">
        <f>SUM(AB8:AF10)</f>
        <v>527.75</v>
      </c>
      <c r="AH8" s="201">
        <v>1</v>
      </c>
      <c r="AI8" s="7"/>
      <c r="AJ8" s="6"/>
      <c r="AK8" s="5">
        <v>106</v>
      </c>
      <c r="AL8" s="5">
        <v>109</v>
      </c>
      <c r="AM8" s="5">
        <v>107</v>
      </c>
      <c r="AN8" s="164">
        <f>SUM(AI8:AM10)</f>
        <v>530.1800000000001</v>
      </c>
      <c r="AO8" s="201">
        <v>1</v>
      </c>
      <c r="AP8" s="7"/>
      <c r="AQ8" s="6"/>
      <c r="AR8" s="5">
        <v>108</v>
      </c>
      <c r="AS8" s="5">
        <v>109</v>
      </c>
      <c r="AT8" s="5">
        <v>109</v>
      </c>
      <c r="AU8" s="164">
        <f>SUM(AP8:AT10)</f>
        <v>531.17</v>
      </c>
      <c r="AV8" s="201">
        <v>1</v>
      </c>
      <c r="AW8" s="7"/>
      <c r="AX8" s="6"/>
      <c r="AY8" s="5"/>
      <c r="AZ8" s="5"/>
      <c r="BA8" s="5"/>
      <c r="BB8" s="164">
        <v>530.41</v>
      </c>
      <c r="BC8" s="201">
        <v>1</v>
      </c>
      <c r="BD8" s="7"/>
      <c r="BE8" s="6"/>
      <c r="BF8" s="5"/>
      <c r="BG8" s="5"/>
      <c r="BH8" s="5"/>
      <c r="BI8" s="164">
        <f>1054-BB8</f>
        <v>523.59</v>
      </c>
      <c r="BJ8" s="202">
        <v>3</v>
      </c>
      <c r="BK8" s="2"/>
    </row>
    <row r="9" spans="1:63" ht="18" customHeight="1">
      <c r="A9" s="2"/>
      <c r="B9" s="84">
        <v>5</v>
      </c>
      <c r="C9" s="11" t="s">
        <v>26</v>
      </c>
      <c r="D9" s="26" t="s">
        <v>52</v>
      </c>
      <c r="E9" s="22">
        <f t="shared" si="0"/>
        <v>23</v>
      </c>
      <c r="F9" s="23">
        <v>0</v>
      </c>
      <c r="G9" s="22">
        <v>3</v>
      </c>
      <c r="H9" s="22">
        <v>8</v>
      </c>
      <c r="I9" s="104">
        <v>12</v>
      </c>
      <c r="J9" s="22"/>
      <c r="K9" s="22"/>
      <c r="L9" s="22"/>
      <c r="M9" s="22"/>
      <c r="N9" s="22"/>
      <c r="O9" s="124">
        <v>16.25</v>
      </c>
      <c r="P9" s="2"/>
      <c r="Q9" s="213"/>
      <c r="R9" s="214"/>
      <c r="S9" s="170"/>
      <c r="T9" s="207"/>
      <c r="U9" s="97" t="s">
        <v>34</v>
      </c>
      <c r="V9" s="190"/>
      <c r="W9" s="177"/>
      <c r="X9" s="182"/>
      <c r="Y9" s="232"/>
      <c r="Z9" s="7"/>
      <c r="AA9" s="201"/>
      <c r="AB9" s="4">
        <v>102</v>
      </c>
      <c r="AC9" s="5">
        <v>106</v>
      </c>
      <c r="AD9" s="6"/>
      <c r="AE9" s="6"/>
      <c r="AF9" s="6"/>
      <c r="AG9" s="164"/>
      <c r="AH9" s="201"/>
      <c r="AI9" s="4">
        <v>102</v>
      </c>
      <c r="AJ9" s="42">
        <v>106.18</v>
      </c>
      <c r="AK9" s="6"/>
      <c r="AL9" s="6"/>
      <c r="AM9" s="6"/>
      <c r="AN9" s="164"/>
      <c r="AO9" s="201"/>
      <c r="AP9" s="4">
        <v>101</v>
      </c>
      <c r="AQ9" s="42">
        <v>104.17</v>
      </c>
      <c r="AR9" s="6"/>
      <c r="AS9" s="6"/>
      <c r="AT9" s="6"/>
      <c r="AU9" s="164"/>
      <c r="AV9" s="201"/>
      <c r="AW9" s="4"/>
      <c r="AX9" s="42"/>
      <c r="AY9" s="6"/>
      <c r="AZ9" s="6"/>
      <c r="BA9" s="6"/>
      <c r="BB9" s="164"/>
      <c r="BC9" s="201"/>
      <c r="BD9" s="4"/>
      <c r="BE9" s="42"/>
      <c r="BF9" s="6"/>
      <c r="BG9" s="6"/>
      <c r="BH9" s="6"/>
      <c r="BI9" s="164"/>
      <c r="BJ9" s="202"/>
      <c r="BK9" s="2"/>
    </row>
    <row r="10" spans="1:63" ht="18" customHeight="1">
      <c r="A10" s="2"/>
      <c r="B10" s="84">
        <v>6</v>
      </c>
      <c r="C10" s="15" t="s">
        <v>42</v>
      </c>
      <c r="D10" s="26" t="s">
        <v>20</v>
      </c>
      <c r="E10" s="22">
        <f t="shared" si="0"/>
        <v>15</v>
      </c>
      <c r="F10" s="23">
        <v>0</v>
      </c>
      <c r="G10" s="22">
        <v>4</v>
      </c>
      <c r="H10" s="22">
        <v>6</v>
      </c>
      <c r="I10" s="22">
        <v>5</v>
      </c>
      <c r="J10" s="22"/>
      <c r="K10" s="22"/>
      <c r="L10" s="22"/>
      <c r="M10" s="22"/>
      <c r="N10" s="22"/>
      <c r="O10" s="126">
        <v>12</v>
      </c>
      <c r="P10" s="2"/>
      <c r="Q10" s="213"/>
      <c r="R10" s="214"/>
      <c r="S10" s="170"/>
      <c r="T10" s="208"/>
      <c r="U10" s="97"/>
      <c r="V10" s="191"/>
      <c r="W10" s="181"/>
      <c r="X10" s="182"/>
      <c r="Y10" s="232"/>
      <c r="Z10" s="7"/>
      <c r="AA10" s="201"/>
      <c r="AB10" s="7"/>
      <c r="AC10" s="6"/>
      <c r="AD10" s="6"/>
      <c r="AE10" s="6"/>
      <c r="AF10" s="6"/>
      <c r="AG10" s="164"/>
      <c r="AH10" s="201"/>
      <c r="AI10" s="7"/>
      <c r="AJ10" s="6"/>
      <c r="AK10" s="6"/>
      <c r="AL10" s="6"/>
      <c r="AM10" s="6"/>
      <c r="AN10" s="164"/>
      <c r="AO10" s="201"/>
      <c r="AP10" s="7"/>
      <c r="AQ10" s="6"/>
      <c r="AR10" s="6"/>
      <c r="AS10" s="6"/>
      <c r="AT10" s="6"/>
      <c r="AU10" s="164"/>
      <c r="AV10" s="201"/>
      <c r="AW10" s="7"/>
      <c r="AX10" s="6"/>
      <c r="AY10" s="6"/>
      <c r="AZ10" s="6"/>
      <c r="BA10" s="6"/>
      <c r="BB10" s="164"/>
      <c r="BC10" s="201"/>
      <c r="BD10" s="7"/>
      <c r="BE10" s="6"/>
      <c r="BF10" s="6"/>
      <c r="BG10" s="6"/>
      <c r="BH10" s="6"/>
      <c r="BI10" s="164"/>
      <c r="BJ10" s="202"/>
      <c r="BK10" s="2"/>
    </row>
    <row r="11" spans="1:63" ht="18" customHeight="1">
      <c r="A11" s="2"/>
      <c r="B11" s="84">
        <v>7</v>
      </c>
      <c r="C11" s="12" t="s">
        <v>43</v>
      </c>
      <c r="D11" s="26" t="s">
        <v>82</v>
      </c>
      <c r="E11" s="22">
        <f t="shared" si="0"/>
        <v>14</v>
      </c>
      <c r="F11" s="23">
        <v>0</v>
      </c>
      <c r="G11" s="94">
        <v>5</v>
      </c>
      <c r="H11" s="94">
        <v>5</v>
      </c>
      <c r="I11" s="22">
        <v>4</v>
      </c>
      <c r="J11" s="22"/>
      <c r="K11" s="22"/>
      <c r="L11" s="22"/>
      <c r="M11" s="22"/>
      <c r="N11" s="22"/>
      <c r="O11" s="124">
        <v>13.75</v>
      </c>
      <c r="P11" s="2"/>
      <c r="Q11" s="213">
        <v>2</v>
      </c>
      <c r="R11" s="230">
        <v>12</v>
      </c>
      <c r="S11" s="170">
        <f>AG11+AN11+AU11+BB11+BI11</f>
        <v>2585.0499999999997</v>
      </c>
      <c r="T11" s="200" t="s">
        <v>52</v>
      </c>
      <c r="U11" s="98" t="s">
        <v>65</v>
      </c>
      <c r="V11" s="189" t="s">
        <v>91</v>
      </c>
      <c r="W11" s="176" t="s">
        <v>112</v>
      </c>
      <c r="X11" s="182">
        <v>34</v>
      </c>
      <c r="Y11" s="232">
        <v>6.75</v>
      </c>
      <c r="Z11" s="7"/>
      <c r="AA11" s="202">
        <v>2</v>
      </c>
      <c r="AB11" s="7"/>
      <c r="AC11" s="5">
        <v>102</v>
      </c>
      <c r="AD11" s="5">
        <v>103</v>
      </c>
      <c r="AE11" s="5">
        <v>98</v>
      </c>
      <c r="AF11" s="6"/>
      <c r="AG11" s="164">
        <f>SUM(AB11:AF13)</f>
        <v>508.37</v>
      </c>
      <c r="AH11" s="243">
        <v>3</v>
      </c>
      <c r="AI11" s="7"/>
      <c r="AJ11" s="5">
        <v>102</v>
      </c>
      <c r="AK11" s="6"/>
      <c r="AL11" s="5">
        <v>102</v>
      </c>
      <c r="AM11" s="6"/>
      <c r="AN11" s="164">
        <f>SUM(AI11:AM13)</f>
        <v>516.41</v>
      </c>
      <c r="AO11" s="202">
        <v>2</v>
      </c>
      <c r="AP11" s="7"/>
      <c r="AQ11" s="5">
        <v>104</v>
      </c>
      <c r="AR11" s="6"/>
      <c r="AS11" s="5">
        <v>102</v>
      </c>
      <c r="AT11" s="6"/>
      <c r="AU11" s="164">
        <f>SUM(AP11:AT13)</f>
        <v>519.48</v>
      </c>
      <c r="AV11" s="202">
        <v>2</v>
      </c>
      <c r="AW11" s="7"/>
      <c r="AX11" s="5"/>
      <c r="AY11" s="6"/>
      <c r="AZ11" s="42"/>
      <c r="BA11" s="6"/>
      <c r="BB11" s="164">
        <v>522.02</v>
      </c>
      <c r="BC11" s="202">
        <v>2</v>
      </c>
      <c r="BD11" s="7"/>
      <c r="BE11" s="5"/>
      <c r="BF11" s="6"/>
      <c r="BG11" s="42"/>
      <c r="BH11" s="6"/>
      <c r="BI11" s="164">
        <f>1040.79-BB11</f>
        <v>518.77</v>
      </c>
      <c r="BJ11" s="229">
        <v>3</v>
      </c>
      <c r="BK11" s="2"/>
    </row>
    <row r="12" spans="1:63" ht="18" customHeight="1">
      <c r="A12" s="2"/>
      <c r="B12" s="84">
        <v>8</v>
      </c>
      <c r="C12" s="11" t="s">
        <v>26</v>
      </c>
      <c r="D12" s="26" t="s">
        <v>81</v>
      </c>
      <c r="E12" s="22">
        <f>SUM(G13:N13)-F13</f>
        <v>6</v>
      </c>
      <c r="F12" s="23">
        <v>0</v>
      </c>
      <c r="G12" s="22">
        <v>6</v>
      </c>
      <c r="H12" s="22"/>
      <c r="I12" s="22"/>
      <c r="J12" s="22"/>
      <c r="K12" s="22"/>
      <c r="L12" s="22"/>
      <c r="M12" s="22"/>
      <c r="N12" s="22"/>
      <c r="O12" s="125">
        <v>6.5</v>
      </c>
      <c r="P12" s="2"/>
      <c r="Q12" s="213"/>
      <c r="R12" s="230"/>
      <c r="S12" s="170"/>
      <c r="T12" s="200"/>
      <c r="U12" s="98" t="s">
        <v>102</v>
      </c>
      <c r="V12" s="190"/>
      <c r="W12" s="177"/>
      <c r="X12" s="182"/>
      <c r="Y12" s="232"/>
      <c r="Z12" s="8">
        <v>6.901</v>
      </c>
      <c r="AA12" s="202"/>
      <c r="AB12" s="4">
        <v>101</v>
      </c>
      <c r="AC12" s="6"/>
      <c r="AD12" s="6"/>
      <c r="AE12" s="6"/>
      <c r="AF12" s="42">
        <v>104.37</v>
      </c>
      <c r="AG12" s="164"/>
      <c r="AH12" s="243"/>
      <c r="AI12" s="75">
        <v>102.41</v>
      </c>
      <c r="AJ12" s="6"/>
      <c r="AK12" s="5">
        <v>106</v>
      </c>
      <c r="AL12" s="6"/>
      <c r="AM12" s="5">
        <v>104</v>
      </c>
      <c r="AN12" s="164"/>
      <c r="AO12" s="202"/>
      <c r="AP12" s="75">
        <v>103.48</v>
      </c>
      <c r="AQ12" s="6"/>
      <c r="AR12" s="5">
        <v>105</v>
      </c>
      <c r="AS12" s="6"/>
      <c r="AT12" s="5">
        <v>105</v>
      </c>
      <c r="AU12" s="164"/>
      <c r="AV12" s="202"/>
      <c r="AW12" s="4"/>
      <c r="AX12" s="6"/>
      <c r="AY12" s="42"/>
      <c r="AZ12" s="6"/>
      <c r="BA12" s="5"/>
      <c r="BB12" s="164"/>
      <c r="BC12" s="202"/>
      <c r="BD12" s="4"/>
      <c r="BE12" s="6"/>
      <c r="BF12" s="42"/>
      <c r="BG12" s="6"/>
      <c r="BH12" s="5"/>
      <c r="BI12" s="164"/>
      <c r="BJ12" s="229"/>
      <c r="BK12" s="2"/>
    </row>
    <row r="13" spans="1:63" ht="18" customHeight="1">
      <c r="A13" s="2"/>
      <c r="B13" s="84">
        <v>9</v>
      </c>
      <c r="C13" s="60" t="s">
        <v>25</v>
      </c>
      <c r="D13" s="26" t="s">
        <v>49</v>
      </c>
      <c r="E13" s="22">
        <f>SUM(G13:N13)-F13</f>
        <v>6</v>
      </c>
      <c r="F13" s="23">
        <v>0</v>
      </c>
      <c r="G13" s="74"/>
      <c r="H13" s="74"/>
      <c r="I13" s="22">
        <v>6</v>
      </c>
      <c r="J13" s="22"/>
      <c r="K13" s="22"/>
      <c r="L13" s="22"/>
      <c r="M13" s="22"/>
      <c r="N13" s="22"/>
      <c r="O13" s="126">
        <v>3</v>
      </c>
      <c r="P13" s="2"/>
      <c r="Q13" s="213"/>
      <c r="R13" s="230"/>
      <c r="S13" s="170"/>
      <c r="T13" s="200"/>
      <c r="U13" s="111"/>
      <c r="V13" s="191"/>
      <c r="W13" s="181"/>
      <c r="X13" s="182"/>
      <c r="Y13" s="232"/>
      <c r="Z13" s="7"/>
      <c r="AA13" s="202"/>
      <c r="AB13" s="7"/>
      <c r="AC13" s="6"/>
      <c r="AD13" s="6"/>
      <c r="AE13" s="6"/>
      <c r="AF13" s="6"/>
      <c r="AG13" s="164"/>
      <c r="AH13" s="243"/>
      <c r="AI13" s="7"/>
      <c r="AJ13" s="6"/>
      <c r="AK13" s="6"/>
      <c r="AL13" s="6"/>
      <c r="AM13" s="6"/>
      <c r="AN13" s="164"/>
      <c r="AO13" s="202"/>
      <c r="AP13" s="7"/>
      <c r="AQ13" s="6"/>
      <c r="AR13" s="6"/>
      <c r="AS13" s="6"/>
      <c r="AT13" s="6"/>
      <c r="AU13" s="164"/>
      <c r="AV13" s="202"/>
      <c r="AW13" s="7"/>
      <c r="AX13" s="6"/>
      <c r="AY13" s="6"/>
      <c r="AZ13" s="6"/>
      <c r="BA13" s="6"/>
      <c r="BB13" s="164"/>
      <c r="BC13" s="202"/>
      <c r="BD13" s="7"/>
      <c r="BE13" s="6"/>
      <c r="BF13" s="5"/>
      <c r="BG13" s="6"/>
      <c r="BH13" s="6"/>
      <c r="BI13" s="164"/>
      <c r="BJ13" s="229"/>
      <c r="BK13" s="2"/>
    </row>
    <row r="14" spans="1:63" ht="18" customHeight="1">
      <c r="A14" s="2"/>
      <c r="B14" s="84">
        <v>10</v>
      </c>
      <c r="C14" s="12"/>
      <c r="D14" s="116"/>
      <c r="E14" s="22"/>
      <c r="F14" s="23">
        <f>E14</f>
        <v>0</v>
      </c>
      <c r="G14" s="22"/>
      <c r="H14" s="22"/>
      <c r="I14" s="22"/>
      <c r="J14" s="22"/>
      <c r="K14" s="22"/>
      <c r="L14" s="22"/>
      <c r="M14" s="22"/>
      <c r="N14" s="22"/>
      <c r="O14" s="126"/>
      <c r="P14" s="2"/>
      <c r="Q14" s="213">
        <v>3</v>
      </c>
      <c r="R14" s="196">
        <v>10</v>
      </c>
      <c r="S14" s="170">
        <f>AG14+AN14+AU14+BB14+BI14-50</f>
        <v>2540.7200000000003</v>
      </c>
      <c r="T14" s="206" t="s">
        <v>6</v>
      </c>
      <c r="U14" s="97" t="s">
        <v>19</v>
      </c>
      <c r="V14" s="189" t="s">
        <v>92</v>
      </c>
      <c r="W14" s="176" t="s">
        <v>59</v>
      </c>
      <c r="X14" s="182">
        <v>25</v>
      </c>
      <c r="Y14" s="232">
        <v>5.75</v>
      </c>
      <c r="Z14" s="8">
        <v>6.953</v>
      </c>
      <c r="AA14" s="179">
        <v>4</v>
      </c>
      <c r="AB14" s="7"/>
      <c r="AC14" s="5">
        <v>97</v>
      </c>
      <c r="AD14" s="6"/>
      <c r="AE14" s="6"/>
      <c r="AF14" s="6"/>
      <c r="AG14" s="164">
        <f>SUM(AB14:AF17)</f>
        <v>513.4300000000001</v>
      </c>
      <c r="AH14" s="202">
        <v>2</v>
      </c>
      <c r="AI14" s="7"/>
      <c r="AJ14" s="5">
        <v>96</v>
      </c>
      <c r="AK14" s="6"/>
      <c r="AL14" s="6"/>
      <c r="AM14" s="6"/>
      <c r="AN14" s="164">
        <f>SUM(AI14:AM17)</f>
        <v>514.46</v>
      </c>
      <c r="AO14" s="229">
        <v>3</v>
      </c>
      <c r="AP14" s="7"/>
      <c r="AQ14" s="5">
        <v>99</v>
      </c>
      <c r="AR14" s="6"/>
      <c r="AS14" s="6"/>
      <c r="AT14" s="6"/>
      <c r="AU14" s="164">
        <f>SUM(AP14:AT17)</f>
        <v>515.9300000000001</v>
      </c>
      <c r="AV14" s="229">
        <v>3</v>
      </c>
      <c r="AW14" s="7"/>
      <c r="AX14" s="5">
        <v>100</v>
      </c>
      <c r="AY14" s="6"/>
      <c r="AZ14" s="6"/>
      <c r="BA14" s="6"/>
      <c r="BB14" s="164">
        <v>520.11</v>
      </c>
      <c r="BC14" s="229">
        <v>3</v>
      </c>
      <c r="BD14" s="7"/>
      <c r="BE14" s="5">
        <v>103</v>
      </c>
      <c r="BF14" s="6"/>
      <c r="BG14" s="6"/>
      <c r="BH14" s="6"/>
      <c r="BI14" s="164">
        <f>1046.9-BB14</f>
        <v>526.7900000000001</v>
      </c>
      <c r="BJ14" s="201">
        <v>1</v>
      </c>
      <c r="BK14" s="2"/>
    </row>
    <row r="15" spans="1:63" ht="18" customHeight="1">
      <c r="A15" s="2"/>
      <c r="B15" s="84">
        <v>11</v>
      </c>
      <c r="C15" s="12"/>
      <c r="D15" s="116"/>
      <c r="E15" s="22"/>
      <c r="F15" s="23">
        <f>E15</f>
        <v>0</v>
      </c>
      <c r="G15" s="22"/>
      <c r="H15" s="22"/>
      <c r="I15" s="22"/>
      <c r="J15" s="22"/>
      <c r="K15" s="22"/>
      <c r="L15" s="22"/>
      <c r="M15" s="22"/>
      <c r="N15" s="22"/>
      <c r="O15" s="126"/>
      <c r="P15" s="2"/>
      <c r="Q15" s="213"/>
      <c r="R15" s="196"/>
      <c r="S15" s="170"/>
      <c r="T15" s="207"/>
      <c r="U15" s="97" t="s">
        <v>85</v>
      </c>
      <c r="V15" s="190"/>
      <c r="W15" s="177"/>
      <c r="X15" s="182"/>
      <c r="Y15" s="232"/>
      <c r="Z15" s="7"/>
      <c r="AA15" s="179"/>
      <c r="AB15" s="7"/>
      <c r="AC15" s="6"/>
      <c r="AD15" s="6"/>
      <c r="AE15" s="6"/>
      <c r="AF15" s="42">
        <v>105.43</v>
      </c>
      <c r="AG15" s="164"/>
      <c r="AH15" s="202"/>
      <c r="AI15" s="7"/>
      <c r="AJ15" s="6"/>
      <c r="AK15" s="5">
        <v>105</v>
      </c>
      <c r="AL15" s="6"/>
      <c r="AM15" s="42">
        <v>106</v>
      </c>
      <c r="AN15" s="164"/>
      <c r="AO15" s="229"/>
      <c r="AP15" s="7"/>
      <c r="AQ15" s="6"/>
      <c r="AR15" s="6"/>
      <c r="AS15" s="6"/>
      <c r="AT15" s="5">
        <v>104</v>
      </c>
      <c r="AU15" s="164"/>
      <c r="AV15" s="229"/>
      <c r="AW15" s="7"/>
      <c r="AX15" s="6"/>
      <c r="AY15" s="6"/>
      <c r="AZ15" s="6"/>
      <c r="BA15" s="5"/>
      <c r="BB15" s="164"/>
      <c r="BC15" s="229"/>
      <c r="BD15" s="7"/>
      <c r="BE15" s="6"/>
      <c r="BF15" s="6"/>
      <c r="BG15" s="6"/>
      <c r="BH15" s="5"/>
      <c r="BI15" s="164"/>
      <c r="BJ15" s="201"/>
      <c r="BK15" s="2"/>
    </row>
    <row r="16" spans="1:63" ht="18" customHeight="1">
      <c r="A16" s="2"/>
      <c r="B16" s="84">
        <v>12</v>
      </c>
      <c r="C16" s="60"/>
      <c r="D16" s="116"/>
      <c r="E16" s="22"/>
      <c r="F16" s="23">
        <f>E16</f>
        <v>0</v>
      </c>
      <c r="G16" s="68"/>
      <c r="H16" s="68"/>
      <c r="I16" s="22"/>
      <c r="J16" s="22"/>
      <c r="K16" s="22"/>
      <c r="L16" s="22"/>
      <c r="M16" s="22"/>
      <c r="N16" s="22"/>
      <c r="O16" s="126"/>
      <c r="P16" s="2"/>
      <c r="Q16" s="213"/>
      <c r="R16" s="196"/>
      <c r="S16" s="170"/>
      <c r="T16" s="207"/>
      <c r="U16" s="97" t="s">
        <v>103</v>
      </c>
      <c r="V16" s="190"/>
      <c r="W16" s="177"/>
      <c r="X16" s="182"/>
      <c r="Y16" s="232"/>
      <c r="Z16" s="7"/>
      <c r="AA16" s="179"/>
      <c r="AB16" s="4">
        <v>103</v>
      </c>
      <c r="AC16" s="6"/>
      <c r="AD16" s="5">
        <v>105</v>
      </c>
      <c r="AE16" s="6"/>
      <c r="AF16" s="6"/>
      <c r="AG16" s="164"/>
      <c r="AH16" s="202"/>
      <c r="AI16" s="4">
        <v>104</v>
      </c>
      <c r="AJ16" s="6"/>
      <c r="AK16" s="6"/>
      <c r="AL16" s="6"/>
      <c r="AM16" s="6"/>
      <c r="AN16" s="164"/>
      <c r="AO16" s="229"/>
      <c r="AP16" s="4">
        <v>103</v>
      </c>
      <c r="AQ16" s="6"/>
      <c r="AR16" s="6"/>
      <c r="AS16" s="6"/>
      <c r="AT16" s="6"/>
      <c r="AU16" s="164"/>
      <c r="AV16" s="229"/>
      <c r="AW16" s="75"/>
      <c r="AX16" s="6"/>
      <c r="AY16" s="5"/>
      <c r="AZ16" s="6"/>
      <c r="BA16" s="6"/>
      <c r="BB16" s="164"/>
      <c r="BC16" s="229"/>
      <c r="BD16" s="75"/>
      <c r="BE16" s="6"/>
      <c r="BF16" s="5"/>
      <c r="BG16" s="6"/>
      <c r="BH16" s="6"/>
      <c r="BI16" s="164"/>
      <c r="BJ16" s="201"/>
      <c r="BK16" s="2"/>
    </row>
    <row r="17" spans="1:63" ht="18" customHeight="1">
      <c r="A17" s="2"/>
      <c r="B17" s="84"/>
      <c r="C17" s="58"/>
      <c r="D17" s="116"/>
      <c r="E17" s="22"/>
      <c r="F17" s="23"/>
      <c r="G17" s="22"/>
      <c r="H17" s="22"/>
      <c r="I17" s="22"/>
      <c r="J17" s="22"/>
      <c r="K17" s="22"/>
      <c r="L17" s="22"/>
      <c r="M17" s="22"/>
      <c r="N17" s="22"/>
      <c r="O17" s="126"/>
      <c r="P17" s="2"/>
      <c r="Q17" s="213"/>
      <c r="R17" s="196"/>
      <c r="S17" s="170"/>
      <c r="T17" s="208"/>
      <c r="U17" s="97" t="s">
        <v>104</v>
      </c>
      <c r="V17" s="191"/>
      <c r="W17" s="181"/>
      <c r="X17" s="182"/>
      <c r="Y17" s="232"/>
      <c r="Z17" s="7"/>
      <c r="AA17" s="179"/>
      <c r="AB17" s="7"/>
      <c r="AC17" s="6"/>
      <c r="AD17" s="6"/>
      <c r="AE17" s="5">
        <v>103</v>
      </c>
      <c r="AF17" s="6"/>
      <c r="AG17" s="164"/>
      <c r="AH17" s="202"/>
      <c r="AI17" s="7"/>
      <c r="AJ17" s="6"/>
      <c r="AK17" s="6"/>
      <c r="AL17" s="42">
        <v>103.46</v>
      </c>
      <c r="AM17" s="6"/>
      <c r="AN17" s="164"/>
      <c r="AO17" s="229"/>
      <c r="AP17" s="7"/>
      <c r="AQ17" s="6"/>
      <c r="AR17" s="5">
        <v>105</v>
      </c>
      <c r="AS17" s="42">
        <v>104.93</v>
      </c>
      <c r="AT17" s="6"/>
      <c r="AU17" s="164"/>
      <c r="AV17" s="229"/>
      <c r="AW17" s="7"/>
      <c r="AX17" s="6"/>
      <c r="AY17" s="6"/>
      <c r="AZ17" s="5"/>
      <c r="BA17" s="6"/>
      <c r="BB17" s="164"/>
      <c r="BC17" s="229"/>
      <c r="BD17" s="7"/>
      <c r="BE17" s="6"/>
      <c r="BF17" s="6"/>
      <c r="BG17" s="5">
        <v>105</v>
      </c>
      <c r="BH17" s="6"/>
      <c r="BI17" s="164"/>
      <c r="BJ17" s="201"/>
      <c r="BK17" s="2"/>
    </row>
    <row r="18" spans="1:63" ht="18" customHeight="1" thickBot="1">
      <c r="A18" s="2"/>
      <c r="B18" s="127"/>
      <c r="C18" s="128"/>
      <c r="D18" s="129" t="s">
        <v>23</v>
      </c>
      <c r="E18" s="130">
        <f>SUM(E5:E17)</f>
        <v>179</v>
      </c>
      <c r="F18" s="131"/>
      <c r="G18" s="131"/>
      <c r="H18" s="131"/>
      <c r="I18" s="132" t="s">
        <v>24</v>
      </c>
      <c r="J18" s="133" t="s">
        <v>25</v>
      </c>
      <c r="K18" s="134" t="s">
        <v>26</v>
      </c>
      <c r="L18" s="134"/>
      <c r="M18" s="128" t="s">
        <v>27</v>
      </c>
      <c r="N18" s="128"/>
      <c r="O18" s="135"/>
      <c r="P18" s="2"/>
      <c r="Q18" s="166">
        <v>4</v>
      </c>
      <c r="R18" s="168">
        <v>8</v>
      </c>
      <c r="S18" s="170">
        <f>AG18+AN18+AU18+BB18+BI18</f>
        <v>2464.06</v>
      </c>
      <c r="T18" s="200" t="s">
        <v>54</v>
      </c>
      <c r="U18" s="97" t="s">
        <v>2</v>
      </c>
      <c r="V18" s="174" t="s">
        <v>36</v>
      </c>
      <c r="W18" s="176" t="s">
        <v>111</v>
      </c>
      <c r="X18" s="182">
        <v>21</v>
      </c>
      <c r="Y18" s="232">
        <v>4.25</v>
      </c>
      <c r="Z18" s="7"/>
      <c r="AA18" s="229">
        <v>3</v>
      </c>
      <c r="AB18" s="75">
        <v>97.89</v>
      </c>
      <c r="AC18" s="6"/>
      <c r="AD18" s="5">
        <v>101</v>
      </c>
      <c r="AE18" s="5">
        <v>102</v>
      </c>
      <c r="AF18" s="6"/>
      <c r="AG18" s="164">
        <f>SUM(AB18:AF20)</f>
        <v>495.89</v>
      </c>
      <c r="AH18" s="162">
        <v>4</v>
      </c>
      <c r="AI18" s="7"/>
      <c r="AJ18" s="5">
        <v>99</v>
      </c>
      <c r="AK18" s="5">
        <v>102</v>
      </c>
      <c r="AL18" s="6"/>
      <c r="AM18" s="6"/>
      <c r="AN18" s="164">
        <f>SUM(AI18:AM20)</f>
        <v>492.18</v>
      </c>
      <c r="AO18" s="162">
        <v>5</v>
      </c>
      <c r="AP18" s="4">
        <v>96</v>
      </c>
      <c r="AQ18" s="6"/>
      <c r="AR18" s="6"/>
      <c r="AS18" s="5">
        <v>102</v>
      </c>
      <c r="AT18" s="42">
        <v>100.96</v>
      </c>
      <c r="AU18" s="164">
        <f>SUM(AP18:AT20)</f>
        <v>494.96</v>
      </c>
      <c r="AV18" s="162">
        <v>4</v>
      </c>
      <c r="AW18" s="7"/>
      <c r="AX18" s="5"/>
      <c r="AY18" s="5"/>
      <c r="AZ18" s="6"/>
      <c r="BA18" s="6"/>
      <c r="BB18" s="164">
        <v>496.92</v>
      </c>
      <c r="BC18" s="162">
        <v>4</v>
      </c>
      <c r="BD18" s="4"/>
      <c r="BE18" s="6"/>
      <c r="BF18" s="6"/>
      <c r="BG18" s="5"/>
      <c r="BH18" s="5"/>
      <c r="BI18" s="164">
        <f>981.03-BB18</f>
        <v>484.10999999999996</v>
      </c>
      <c r="BJ18" s="162">
        <v>5</v>
      </c>
      <c r="BK18" s="2"/>
    </row>
    <row r="19" spans="1:63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66"/>
      <c r="R19" s="168"/>
      <c r="S19" s="170"/>
      <c r="T19" s="200"/>
      <c r="U19" s="97" t="s">
        <v>55</v>
      </c>
      <c r="V19" s="174"/>
      <c r="W19" s="177"/>
      <c r="X19" s="182"/>
      <c r="Y19" s="232"/>
      <c r="Z19" s="43">
        <v>6.902</v>
      </c>
      <c r="AA19" s="229"/>
      <c r="AB19" s="7"/>
      <c r="AC19" s="5">
        <v>97</v>
      </c>
      <c r="AD19" s="6"/>
      <c r="AE19" s="6"/>
      <c r="AF19" s="5">
        <v>98</v>
      </c>
      <c r="AG19" s="164"/>
      <c r="AH19" s="162"/>
      <c r="AI19" s="4">
        <v>95</v>
      </c>
      <c r="AJ19" s="6"/>
      <c r="AK19" s="6"/>
      <c r="AL19" s="5">
        <v>96</v>
      </c>
      <c r="AM19" s="42">
        <v>100.18</v>
      </c>
      <c r="AN19" s="164"/>
      <c r="AO19" s="162"/>
      <c r="AP19" s="7"/>
      <c r="AQ19" s="5">
        <v>97</v>
      </c>
      <c r="AR19" s="5">
        <v>99</v>
      </c>
      <c r="AS19" s="6"/>
      <c r="AT19" s="6"/>
      <c r="AU19" s="164"/>
      <c r="AV19" s="162"/>
      <c r="AW19" s="4"/>
      <c r="AX19" s="6"/>
      <c r="AY19" s="6"/>
      <c r="AZ19" s="5"/>
      <c r="BA19" s="42"/>
      <c r="BB19" s="164"/>
      <c r="BC19" s="162"/>
      <c r="BD19" s="7"/>
      <c r="BE19" s="5"/>
      <c r="BF19" s="5"/>
      <c r="BG19" s="6"/>
      <c r="BH19" s="6"/>
      <c r="BI19" s="164"/>
      <c r="BJ19" s="162"/>
      <c r="BK19" s="2"/>
    </row>
    <row r="20" spans="1:63" ht="18" customHeight="1" thickBot="1">
      <c r="A20" s="2"/>
      <c r="B20" s="231" t="s">
        <v>68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"/>
      <c r="P20" s="2"/>
      <c r="Q20" s="166"/>
      <c r="R20" s="168"/>
      <c r="S20" s="170"/>
      <c r="T20" s="200"/>
      <c r="U20" s="97"/>
      <c r="V20" s="174"/>
      <c r="W20" s="181"/>
      <c r="X20" s="182"/>
      <c r="Y20" s="232"/>
      <c r="Z20" s="7"/>
      <c r="AA20" s="229"/>
      <c r="AB20" s="7"/>
      <c r="AC20" s="6"/>
      <c r="AD20" s="6"/>
      <c r="AE20" s="6"/>
      <c r="AF20" s="6"/>
      <c r="AG20" s="164"/>
      <c r="AH20" s="162"/>
      <c r="AI20" s="7"/>
      <c r="AJ20" s="6"/>
      <c r="AK20" s="6"/>
      <c r="AL20" s="6"/>
      <c r="AM20" s="6"/>
      <c r="AN20" s="164"/>
      <c r="AO20" s="162"/>
      <c r="AP20" s="7"/>
      <c r="AQ20" s="6"/>
      <c r="AR20" s="6"/>
      <c r="AS20" s="6"/>
      <c r="AT20" s="6"/>
      <c r="AU20" s="164"/>
      <c r="AV20" s="162"/>
      <c r="AW20" s="7"/>
      <c r="AX20" s="6"/>
      <c r="AY20" s="6"/>
      <c r="AZ20" s="6"/>
      <c r="BA20" s="6"/>
      <c r="BB20" s="164"/>
      <c r="BC20" s="162"/>
      <c r="BD20" s="7"/>
      <c r="BE20" s="6"/>
      <c r="BF20" s="6"/>
      <c r="BG20" s="6"/>
      <c r="BH20" s="6"/>
      <c r="BI20" s="164"/>
      <c r="BJ20" s="162"/>
      <c r="BK20" s="2"/>
    </row>
    <row r="21" spans="1:63" ht="18" customHeight="1">
      <c r="A21" s="2"/>
      <c r="B21" s="237" t="s">
        <v>1</v>
      </c>
      <c r="C21" s="238"/>
      <c r="D21" s="240" t="s">
        <v>7</v>
      </c>
      <c r="E21" s="219" t="s">
        <v>28</v>
      </c>
      <c r="F21" s="244" t="s">
        <v>29</v>
      </c>
      <c r="G21" s="219" t="s">
        <v>30</v>
      </c>
      <c r="H21" s="219"/>
      <c r="I21" s="219"/>
      <c r="J21" s="219"/>
      <c r="K21" s="219"/>
      <c r="L21" s="219"/>
      <c r="M21" s="219"/>
      <c r="N21" s="245"/>
      <c r="O21" s="2"/>
      <c r="P21" s="2"/>
      <c r="Q21" s="166">
        <v>5</v>
      </c>
      <c r="R21" s="168">
        <v>6</v>
      </c>
      <c r="S21" s="170">
        <f>AG21+AN21+AU21+BB21+BI21</f>
        <v>2452.9900000000002</v>
      </c>
      <c r="T21" s="200" t="s">
        <v>49</v>
      </c>
      <c r="U21" s="97" t="s">
        <v>107</v>
      </c>
      <c r="V21" s="189" t="s">
        <v>91</v>
      </c>
      <c r="W21" s="176" t="s">
        <v>66</v>
      </c>
      <c r="X21" s="182">
        <v>16</v>
      </c>
      <c r="Y21" s="232">
        <v>3</v>
      </c>
      <c r="Z21" s="7"/>
      <c r="AA21" s="179">
        <v>7</v>
      </c>
      <c r="AB21" s="7"/>
      <c r="AC21" s="6"/>
      <c r="AD21" s="5">
        <v>99</v>
      </c>
      <c r="AE21" s="6"/>
      <c r="AF21" s="6"/>
      <c r="AG21" s="164">
        <f>SUM(AB21:AF23)</f>
        <v>484.95</v>
      </c>
      <c r="AH21" s="162">
        <v>6</v>
      </c>
      <c r="AI21" s="7"/>
      <c r="AJ21" s="5">
        <v>97</v>
      </c>
      <c r="AK21" s="5">
        <v>101</v>
      </c>
      <c r="AL21" s="6"/>
      <c r="AM21" s="6"/>
      <c r="AN21" s="164">
        <f>SUM(AI21:AM23)</f>
        <v>493.53</v>
      </c>
      <c r="AO21" s="162">
        <v>4</v>
      </c>
      <c r="AP21" s="7"/>
      <c r="AQ21" s="5">
        <v>98</v>
      </c>
      <c r="AR21" s="42">
        <v>99.69</v>
      </c>
      <c r="AS21" s="6"/>
      <c r="AT21" s="6"/>
      <c r="AU21" s="164">
        <f>SUM(AP21:AT23)</f>
        <v>492.69</v>
      </c>
      <c r="AV21" s="162">
        <v>5</v>
      </c>
      <c r="AW21" s="7"/>
      <c r="AX21" s="6"/>
      <c r="AY21" s="5"/>
      <c r="AZ21" s="6"/>
      <c r="BA21" s="6"/>
      <c r="BB21" s="164">
        <v>493.28</v>
      </c>
      <c r="BC21" s="162">
        <v>5</v>
      </c>
      <c r="BD21" s="7"/>
      <c r="BE21" s="5"/>
      <c r="BF21" s="42"/>
      <c r="BG21" s="6"/>
      <c r="BH21" s="6"/>
      <c r="BI21" s="164">
        <f>981.82-BB21</f>
        <v>488.5400000000001</v>
      </c>
      <c r="BJ21" s="162">
        <v>4</v>
      </c>
      <c r="BK21" s="2"/>
    </row>
    <row r="22" spans="1:63" ht="18" customHeight="1">
      <c r="A22" s="2"/>
      <c r="B22" s="239"/>
      <c r="C22" s="194"/>
      <c r="D22" s="195"/>
      <c r="E22" s="192"/>
      <c r="F22" s="193"/>
      <c r="G22" s="79" t="s">
        <v>51</v>
      </c>
      <c r="H22" s="18" t="s">
        <v>31</v>
      </c>
      <c r="I22" s="80" t="s">
        <v>52</v>
      </c>
      <c r="J22" s="77" t="s">
        <v>49</v>
      </c>
      <c r="K22" s="18" t="s">
        <v>31</v>
      </c>
      <c r="L22" s="80" t="s">
        <v>52</v>
      </c>
      <c r="M22" s="77" t="s">
        <v>49</v>
      </c>
      <c r="N22" s="139" t="s">
        <v>51</v>
      </c>
      <c r="O22" s="2"/>
      <c r="P22" s="2"/>
      <c r="Q22" s="166"/>
      <c r="R22" s="168"/>
      <c r="S22" s="170"/>
      <c r="T22" s="200"/>
      <c r="U22" s="97" t="s">
        <v>108</v>
      </c>
      <c r="V22" s="190"/>
      <c r="W22" s="177"/>
      <c r="X22" s="182"/>
      <c r="Y22" s="232"/>
      <c r="Z22" s="7"/>
      <c r="AA22" s="179"/>
      <c r="AB22" s="7"/>
      <c r="AC22" s="5">
        <v>93</v>
      </c>
      <c r="AD22" s="6"/>
      <c r="AE22" s="42">
        <v>98.95</v>
      </c>
      <c r="AF22" s="6"/>
      <c r="AG22" s="164"/>
      <c r="AH22" s="162"/>
      <c r="AI22" s="7"/>
      <c r="AJ22" s="6"/>
      <c r="AK22" s="6"/>
      <c r="AL22" s="5">
        <v>99</v>
      </c>
      <c r="AM22" s="6"/>
      <c r="AN22" s="164"/>
      <c r="AO22" s="162"/>
      <c r="AP22" s="7"/>
      <c r="AQ22" s="6"/>
      <c r="AR22" s="6"/>
      <c r="AS22" s="5">
        <v>100</v>
      </c>
      <c r="AT22" s="6"/>
      <c r="AU22" s="164"/>
      <c r="AV22" s="162"/>
      <c r="AW22" s="7"/>
      <c r="AX22" s="5"/>
      <c r="AY22" s="6"/>
      <c r="AZ22" s="5"/>
      <c r="BA22" s="42"/>
      <c r="BB22" s="164"/>
      <c r="BC22" s="162"/>
      <c r="BD22" s="7"/>
      <c r="BE22" s="6"/>
      <c r="BF22" s="6"/>
      <c r="BG22" s="5"/>
      <c r="BH22" s="6"/>
      <c r="BI22" s="164"/>
      <c r="BJ22" s="162"/>
      <c r="BK22" s="2"/>
    </row>
    <row r="23" spans="1:63" ht="18" customHeight="1">
      <c r="A23" s="2"/>
      <c r="B23" s="239"/>
      <c r="C23" s="194"/>
      <c r="D23" s="195"/>
      <c r="E23" s="192"/>
      <c r="F23" s="193"/>
      <c r="G23" s="19" t="s">
        <v>69</v>
      </c>
      <c r="H23" s="19" t="s">
        <v>75</v>
      </c>
      <c r="I23" s="19" t="s">
        <v>71</v>
      </c>
      <c r="J23" s="19" t="s">
        <v>74</v>
      </c>
      <c r="K23" s="19" t="s">
        <v>72</v>
      </c>
      <c r="L23" s="19" t="s">
        <v>73</v>
      </c>
      <c r="M23" s="19" t="s">
        <v>76</v>
      </c>
      <c r="N23" s="140" t="s">
        <v>77</v>
      </c>
      <c r="O23" s="2"/>
      <c r="P23" s="2"/>
      <c r="Q23" s="166"/>
      <c r="R23" s="168"/>
      <c r="S23" s="170"/>
      <c r="T23" s="200"/>
      <c r="U23" s="97" t="s">
        <v>109</v>
      </c>
      <c r="V23" s="191"/>
      <c r="W23" s="181"/>
      <c r="X23" s="182"/>
      <c r="Y23" s="232"/>
      <c r="Z23" s="43">
        <v>7.098</v>
      </c>
      <c r="AA23" s="179"/>
      <c r="AB23" s="4">
        <v>96</v>
      </c>
      <c r="AC23" s="6"/>
      <c r="AD23" s="6"/>
      <c r="AE23" s="6"/>
      <c r="AF23" s="5">
        <v>98</v>
      </c>
      <c r="AG23" s="164"/>
      <c r="AH23" s="162"/>
      <c r="AI23" s="4">
        <v>98</v>
      </c>
      <c r="AJ23" s="6"/>
      <c r="AK23" s="6"/>
      <c r="AL23" s="6"/>
      <c r="AM23" s="42">
        <v>98.53</v>
      </c>
      <c r="AN23" s="164"/>
      <c r="AO23" s="162"/>
      <c r="AP23" s="4">
        <v>97</v>
      </c>
      <c r="AQ23" s="6"/>
      <c r="AR23" s="6"/>
      <c r="AS23" s="6"/>
      <c r="AT23" s="5">
        <v>98</v>
      </c>
      <c r="AU23" s="164"/>
      <c r="AV23" s="162"/>
      <c r="AW23" s="4"/>
      <c r="AX23" s="6"/>
      <c r="AY23" s="6"/>
      <c r="AZ23" s="6"/>
      <c r="BA23" s="6"/>
      <c r="BB23" s="164"/>
      <c r="BC23" s="162"/>
      <c r="BD23" s="4"/>
      <c r="BE23" s="6"/>
      <c r="BF23" s="6"/>
      <c r="BG23" s="6"/>
      <c r="BH23" s="5"/>
      <c r="BI23" s="164"/>
      <c r="BJ23" s="162"/>
      <c r="BK23" s="2"/>
    </row>
    <row r="24" spans="1:63" ht="18" customHeight="1">
      <c r="A24" s="2"/>
      <c r="B24" s="141"/>
      <c r="C24" s="96"/>
      <c r="D24" s="117"/>
      <c r="E24" s="118"/>
      <c r="F24" s="119"/>
      <c r="G24" s="19"/>
      <c r="H24" s="19"/>
      <c r="I24" s="19"/>
      <c r="J24" s="19"/>
      <c r="K24" s="19"/>
      <c r="L24" s="19"/>
      <c r="M24" s="19"/>
      <c r="N24" s="140"/>
      <c r="O24" s="2"/>
      <c r="P24" s="2"/>
      <c r="Q24" s="166">
        <v>6</v>
      </c>
      <c r="R24" s="168">
        <v>5</v>
      </c>
      <c r="S24" s="170">
        <f>AG24+AN24+AU24+BB24+BI24</f>
        <v>2386.57</v>
      </c>
      <c r="T24" s="172" t="s">
        <v>20</v>
      </c>
      <c r="U24" s="98" t="s">
        <v>87</v>
      </c>
      <c r="V24" s="189" t="s">
        <v>91</v>
      </c>
      <c r="W24" s="176" t="s">
        <v>59</v>
      </c>
      <c r="X24" s="182">
        <v>55</v>
      </c>
      <c r="Y24" s="232">
        <v>6</v>
      </c>
      <c r="Z24" s="8">
        <v>6.999</v>
      </c>
      <c r="AA24" s="162">
        <v>5</v>
      </c>
      <c r="AB24" s="4">
        <v>94</v>
      </c>
      <c r="AC24" s="42">
        <v>98.89</v>
      </c>
      <c r="AD24" s="6"/>
      <c r="AE24" s="6"/>
      <c r="AF24" s="6"/>
      <c r="AG24" s="164">
        <f>SUM(AB24:AF26)</f>
        <v>485.89</v>
      </c>
      <c r="AH24" s="162">
        <v>5</v>
      </c>
      <c r="AI24" s="4">
        <v>95</v>
      </c>
      <c r="AJ24" s="6"/>
      <c r="AK24" s="6"/>
      <c r="AL24" s="6"/>
      <c r="AM24" s="6"/>
      <c r="AN24" s="164">
        <f>SUM(AI24:AM26)</f>
        <v>480.11</v>
      </c>
      <c r="AO24" s="162">
        <v>6</v>
      </c>
      <c r="AP24" s="4">
        <v>94</v>
      </c>
      <c r="AQ24" s="5">
        <v>99</v>
      </c>
      <c r="AR24" s="6"/>
      <c r="AS24" s="6"/>
      <c r="AT24" s="6"/>
      <c r="AU24" s="164">
        <f>SUM(AP24:AT26)</f>
        <v>486.74</v>
      </c>
      <c r="AV24" s="162">
        <v>6</v>
      </c>
      <c r="AW24" s="4"/>
      <c r="AX24" s="5"/>
      <c r="AY24" s="6"/>
      <c r="AZ24" s="6"/>
      <c r="BA24" s="6"/>
      <c r="BB24" s="164">
        <v>465.46</v>
      </c>
      <c r="BC24" s="162">
        <v>7</v>
      </c>
      <c r="BD24" s="4"/>
      <c r="BE24" s="6"/>
      <c r="BF24" s="6"/>
      <c r="BG24" s="6"/>
      <c r="BH24" s="6"/>
      <c r="BI24" s="164">
        <f>933.83-BB24</f>
        <v>468.37000000000006</v>
      </c>
      <c r="BJ24" s="162">
        <v>7</v>
      </c>
      <c r="BK24" s="2"/>
    </row>
    <row r="25" spans="1:63" ht="18" customHeight="1">
      <c r="A25" s="2"/>
      <c r="B25" s="83">
        <v>1</v>
      </c>
      <c r="C25" s="15" t="s">
        <v>42</v>
      </c>
      <c r="D25" s="21" t="s">
        <v>2</v>
      </c>
      <c r="E25" s="22">
        <f aca="true" t="shared" si="1" ref="E25:E44">SUM(G25:N25)</f>
        <v>31</v>
      </c>
      <c r="F25" s="23"/>
      <c r="G25" s="22">
        <v>8</v>
      </c>
      <c r="H25" s="103">
        <v>15</v>
      </c>
      <c r="I25" s="22">
        <v>8</v>
      </c>
      <c r="J25" s="78"/>
      <c r="K25" s="78"/>
      <c r="L25" s="78"/>
      <c r="M25" s="78"/>
      <c r="N25" s="142"/>
      <c r="O25" s="2"/>
      <c r="P25" s="2"/>
      <c r="Q25" s="166"/>
      <c r="R25" s="168"/>
      <c r="S25" s="170"/>
      <c r="T25" s="172"/>
      <c r="U25" s="98" t="s">
        <v>88</v>
      </c>
      <c r="V25" s="190"/>
      <c r="W25" s="177"/>
      <c r="X25" s="182"/>
      <c r="Y25" s="232"/>
      <c r="Z25" s="7"/>
      <c r="AA25" s="162"/>
      <c r="AB25" s="7"/>
      <c r="AC25" s="6"/>
      <c r="AD25" s="5">
        <v>100</v>
      </c>
      <c r="AE25" s="5">
        <v>97</v>
      </c>
      <c r="AF25" s="6"/>
      <c r="AG25" s="164"/>
      <c r="AH25" s="162"/>
      <c r="AI25" s="7"/>
      <c r="AJ25" s="5">
        <v>96</v>
      </c>
      <c r="AK25" s="6"/>
      <c r="AL25" s="6"/>
      <c r="AM25" s="5">
        <v>95</v>
      </c>
      <c r="AN25" s="164"/>
      <c r="AO25" s="162"/>
      <c r="AP25" s="7"/>
      <c r="AQ25" s="6"/>
      <c r="AR25" s="5">
        <v>100</v>
      </c>
      <c r="AS25" s="5">
        <v>97</v>
      </c>
      <c r="AT25" s="6"/>
      <c r="AU25" s="164"/>
      <c r="AV25" s="162"/>
      <c r="AW25" s="7"/>
      <c r="AX25" s="6"/>
      <c r="AY25" s="5"/>
      <c r="AZ25" s="42"/>
      <c r="BA25" s="6"/>
      <c r="BB25" s="164"/>
      <c r="BC25" s="162"/>
      <c r="BD25" s="7"/>
      <c r="BE25" s="5"/>
      <c r="BF25" s="5"/>
      <c r="BG25" s="6"/>
      <c r="BH25" s="6"/>
      <c r="BI25" s="164"/>
      <c r="BJ25" s="162"/>
      <c r="BK25" s="2"/>
    </row>
    <row r="26" spans="1:63" ht="18" customHeight="1">
      <c r="A26" s="2"/>
      <c r="B26" s="83">
        <v>1</v>
      </c>
      <c r="C26" s="15" t="s">
        <v>42</v>
      </c>
      <c r="D26" s="21" t="s">
        <v>55</v>
      </c>
      <c r="E26" s="22">
        <f t="shared" si="1"/>
        <v>31</v>
      </c>
      <c r="F26" s="23"/>
      <c r="G26" s="22">
        <v>8</v>
      </c>
      <c r="H26" s="103">
        <v>15</v>
      </c>
      <c r="I26" s="22">
        <v>8</v>
      </c>
      <c r="J26" s="22"/>
      <c r="K26" s="22"/>
      <c r="L26" s="22"/>
      <c r="M26" s="22"/>
      <c r="N26" s="126"/>
      <c r="O26" s="2"/>
      <c r="P26" s="2"/>
      <c r="Q26" s="166"/>
      <c r="R26" s="168"/>
      <c r="S26" s="170"/>
      <c r="T26" s="172"/>
      <c r="U26" s="98" t="s">
        <v>110</v>
      </c>
      <c r="V26" s="191"/>
      <c r="W26" s="181"/>
      <c r="X26" s="182"/>
      <c r="Y26" s="232"/>
      <c r="Z26" s="7"/>
      <c r="AA26" s="162"/>
      <c r="AB26" s="7"/>
      <c r="AC26" s="6"/>
      <c r="AD26" s="6"/>
      <c r="AE26" s="6"/>
      <c r="AF26" s="5">
        <v>96</v>
      </c>
      <c r="AG26" s="164"/>
      <c r="AH26" s="162"/>
      <c r="AI26" s="7"/>
      <c r="AJ26" s="6"/>
      <c r="AK26" s="42">
        <v>98.11</v>
      </c>
      <c r="AL26" s="5">
        <v>96</v>
      </c>
      <c r="AM26" s="6"/>
      <c r="AN26" s="164"/>
      <c r="AO26" s="162"/>
      <c r="AP26" s="7"/>
      <c r="AQ26" s="6"/>
      <c r="AR26" s="6"/>
      <c r="AS26" s="6"/>
      <c r="AT26" s="42">
        <v>96.74</v>
      </c>
      <c r="AU26" s="164"/>
      <c r="AV26" s="162"/>
      <c r="AW26" s="7"/>
      <c r="AX26" s="6"/>
      <c r="AY26" s="6"/>
      <c r="AZ26" s="6"/>
      <c r="BA26" s="42"/>
      <c r="BB26" s="164"/>
      <c r="BC26" s="162"/>
      <c r="BD26" s="7"/>
      <c r="BE26" s="6"/>
      <c r="BF26" s="6"/>
      <c r="BG26" s="42"/>
      <c r="BH26" s="42"/>
      <c r="BI26" s="164"/>
      <c r="BJ26" s="162"/>
      <c r="BK26" s="2"/>
    </row>
    <row r="27" spans="1:63" ht="18" customHeight="1">
      <c r="A27" s="2"/>
      <c r="B27" s="83">
        <v>2</v>
      </c>
      <c r="C27" s="15" t="s">
        <v>50</v>
      </c>
      <c r="D27" s="21" t="s">
        <v>35</v>
      </c>
      <c r="E27" s="22">
        <f t="shared" si="1"/>
        <v>30</v>
      </c>
      <c r="F27" s="23"/>
      <c r="G27" s="103">
        <v>15</v>
      </c>
      <c r="H27" s="22"/>
      <c r="I27" s="103">
        <v>15</v>
      </c>
      <c r="J27" s="22"/>
      <c r="K27" s="22"/>
      <c r="L27" s="22"/>
      <c r="M27" s="22"/>
      <c r="N27" s="126"/>
      <c r="O27" s="2"/>
      <c r="P27" s="2"/>
      <c r="Q27" s="166">
        <v>7</v>
      </c>
      <c r="R27" s="168">
        <v>4</v>
      </c>
      <c r="S27" s="170">
        <f>AG27+AN27+AU27+BB27+BI27</f>
        <v>2351.27</v>
      </c>
      <c r="T27" s="172" t="s">
        <v>82</v>
      </c>
      <c r="U27" s="98" t="s">
        <v>58</v>
      </c>
      <c r="V27" s="189" t="s">
        <v>63</v>
      </c>
      <c r="W27" s="176" t="s">
        <v>59</v>
      </c>
      <c r="X27" s="182">
        <v>53</v>
      </c>
      <c r="Y27" s="232">
        <v>3.75</v>
      </c>
      <c r="Z27" s="7"/>
      <c r="AA27" s="179">
        <v>6</v>
      </c>
      <c r="AB27" s="7"/>
      <c r="AC27" s="6"/>
      <c r="AD27" s="6"/>
      <c r="AE27" s="5">
        <v>93</v>
      </c>
      <c r="AF27" s="6"/>
      <c r="AG27" s="164">
        <f>SUM(AB27:AF29)</f>
        <v>466.05</v>
      </c>
      <c r="AH27" s="162">
        <v>7</v>
      </c>
      <c r="AI27" s="7"/>
      <c r="AJ27" s="6"/>
      <c r="AK27" s="5">
        <v>94</v>
      </c>
      <c r="AL27" s="5">
        <v>94</v>
      </c>
      <c r="AM27" s="6"/>
      <c r="AN27" s="164">
        <f>SUM(AI27:AM29)</f>
        <v>468.45</v>
      </c>
      <c r="AO27" s="162">
        <v>7</v>
      </c>
      <c r="AP27" s="4">
        <v>83</v>
      </c>
      <c r="AQ27" s="6"/>
      <c r="AR27" s="5">
        <v>96</v>
      </c>
      <c r="AS27" s="6"/>
      <c r="AT27" s="6"/>
      <c r="AU27" s="164">
        <f>SUM(AP27:AT29)</f>
        <v>460.45</v>
      </c>
      <c r="AV27" s="162">
        <v>7</v>
      </c>
      <c r="AW27" s="7"/>
      <c r="AX27" s="6"/>
      <c r="AY27" s="5"/>
      <c r="AZ27" s="5"/>
      <c r="BA27" s="6"/>
      <c r="BB27" s="164">
        <v>471.56</v>
      </c>
      <c r="BC27" s="162">
        <v>6</v>
      </c>
      <c r="BD27" s="7"/>
      <c r="BE27" s="6"/>
      <c r="BF27" s="6"/>
      <c r="BG27" s="5"/>
      <c r="BH27" s="6"/>
      <c r="BI27" s="164">
        <f>956.32-BB27</f>
        <v>484.76000000000005</v>
      </c>
      <c r="BJ27" s="162">
        <v>6</v>
      </c>
      <c r="BK27" s="2"/>
    </row>
    <row r="28" spans="1:63" ht="18" customHeight="1">
      <c r="A28" s="2"/>
      <c r="B28" s="83">
        <v>2</v>
      </c>
      <c r="C28" s="15" t="s">
        <v>50</v>
      </c>
      <c r="D28" s="21" t="s">
        <v>34</v>
      </c>
      <c r="E28" s="22">
        <f t="shared" si="1"/>
        <v>30</v>
      </c>
      <c r="F28" s="23"/>
      <c r="G28" s="103">
        <v>15</v>
      </c>
      <c r="H28" s="22"/>
      <c r="I28" s="103">
        <v>15</v>
      </c>
      <c r="J28" s="22"/>
      <c r="K28" s="22"/>
      <c r="L28" s="22"/>
      <c r="M28" s="22"/>
      <c r="N28" s="126"/>
      <c r="O28" s="2"/>
      <c r="P28" s="2"/>
      <c r="Q28" s="166"/>
      <c r="R28" s="168"/>
      <c r="S28" s="170"/>
      <c r="T28" s="172"/>
      <c r="U28" s="112" t="s">
        <v>100</v>
      </c>
      <c r="V28" s="190"/>
      <c r="W28" s="177"/>
      <c r="X28" s="182"/>
      <c r="Y28" s="232"/>
      <c r="Z28" s="7"/>
      <c r="AA28" s="179"/>
      <c r="AB28" s="7"/>
      <c r="AC28" s="5">
        <v>94</v>
      </c>
      <c r="AD28" s="42">
        <v>99.05</v>
      </c>
      <c r="AE28" s="6"/>
      <c r="AF28" s="6"/>
      <c r="AG28" s="164"/>
      <c r="AH28" s="162"/>
      <c r="AI28" s="7"/>
      <c r="AJ28" s="5">
        <v>95</v>
      </c>
      <c r="AK28" s="6"/>
      <c r="AL28" s="6"/>
      <c r="AM28" s="6"/>
      <c r="AN28" s="164"/>
      <c r="AO28" s="162"/>
      <c r="AP28" s="7"/>
      <c r="AQ28" s="5">
        <v>94</v>
      </c>
      <c r="AR28" s="6"/>
      <c r="AS28" s="5">
        <v>93</v>
      </c>
      <c r="AT28" s="6"/>
      <c r="AU28" s="164"/>
      <c r="AV28" s="162"/>
      <c r="AW28" s="7"/>
      <c r="AX28" s="5"/>
      <c r="AY28" s="6"/>
      <c r="AZ28" s="6"/>
      <c r="BA28" s="6"/>
      <c r="BB28" s="164"/>
      <c r="BC28" s="162"/>
      <c r="BD28" s="7"/>
      <c r="BE28" s="5"/>
      <c r="BF28" s="5"/>
      <c r="BG28" s="6"/>
      <c r="BH28" s="6"/>
      <c r="BI28" s="164"/>
      <c r="BJ28" s="162"/>
      <c r="BK28" s="2"/>
    </row>
    <row r="29" spans="1:63" ht="18" customHeight="1" thickBot="1">
      <c r="A29" s="2"/>
      <c r="B29" s="83">
        <v>3</v>
      </c>
      <c r="C29" s="11" t="s">
        <v>26</v>
      </c>
      <c r="D29" s="21" t="s">
        <v>3</v>
      </c>
      <c r="E29" s="22">
        <f t="shared" si="1"/>
        <v>30</v>
      </c>
      <c r="F29" s="23"/>
      <c r="G29" s="24">
        <v>10</v>
      </c>
      <c r="H29" s="24">
        <v>10</v>
      </c>
      <c r="I29" s="24">
        <v>10</v>
      </c>
      <c r="J29" s="22"/>
      <c r="K29" s="22"/>
      <c r="L29" s="22"/>
      <c r="M29" s="22"/>
      <c r="N29" s="126"/>
      <c r="O29" s="2"/>
      <c r="P29" s="2"/>
      <c r="Q29" s="167"/>
      <c r="R29" s="169"/>
      <c r="S29" s="171"/>
      <c r="T29" s="173"/>
      <c r="U29" s="99" t="s">
        <v>86</v>
      </c>
      <c r="V29" s="246"/>
      <c r="W29" s="178"/>
      <c r="X29" s="187"/>
      <c r="Y29" s="233"/>
      <c r="Z29" s="120">
        <v>7.052</v>
      </c>
      <c r="AA29" s="180"/>
      <c r="AB29" s="121">
        <v>89</v>
      </c>
      <c r="AC29" s="66"/>
      <c r="AD29" s="66"/>
      <c r="AE29" s="66"/>
      <c r="AF29" s="45">
        <v>91</v>
      </c>
      <c r="AG29" s="165"/>
      <c r="AH29" s="163"/>
      <c r="AI29" s="121">
        <v>93</v>
      </c>
      <c r="AJ29" s="66"/>
      <c r="AK29" s="66"/>
      <c r="AL29" s="66"/>
      <c r="AM29" s="122">
        <v>92.45</v>
      </c>
      <c r="AN29" s="165"/>
      <c r="AO29" s="163"/>
      <c r="AP29" s="44"/>
      <c r="AQ29" s="66"/>
      <c r="AR29" s="66"/>
      <c r="AS29" s="66"/>
      <c r="AT29" s="122">
        <v>94.45</v>
      </c>
      <c r="AU29" s="165"/>
      <c r="AV29" s="163"/>
      <c r="AW29" s="121"/>
      <c r="AX29" s="66"/>
      <c r="AY29" s="66"/>
      <c r="AZ29" s="66"/>
      <c r="BA29" s="122"/>
      <c r="BB29" s="165"/>
      <c r="BC29" s="163"/>
      <c r="BD29" s="121"/>
      <c r="BE29" s="66"/>
      <c r="BF29" s="66"/>
      <c r="BG29" s="66"/>
      <c r="BH29" s="122"/>
      <c r="BI29" s="165"/>
      <c r="BJ29" s="163"/>
      <c r="BK29" s="2"/>
    </row>
    <row r="30" spans="1:63" ht="18" customHeight="1">
      <c r="A30" s="2"/>
      <c r="B30" s="83">
        <v>4</v>
      </c>
      <c r="C30" s="12" t="s">
        <v>27</v>
      </c>
      <c r="D30" s="21" t="s">
        <v>39</v>
      </c>
      <c r="E30" s="22">
        <f t="shared" si="1"/>
        <v>24</v>
      </c>
      <c r="F30" s="23"/>
      <c r="G30" s="104">
        <v>12</v>
      </c>
      <c r="H30" s="104">
        <v>12</v>
      </c>
      <c r="I30" s="78"/>
      <c r="J30" s="22"/>
      <c r="K30" s="22"/>
      <c r="L30" s="22"/>
      <c r="M30" s="22"/>
      <c r="N30" s="12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48" ht="18" customHeight="1">
      <c r="A31" s="2"/>
      <c r="B31" s="83">
        <v>4</v>
      </c>
      <c r="C31" s="12" t="s">
        <v>27</v>
      </c>
      <c r="D31" s="21" t="s">
        <v>38</v>
      </c>
      <c r="E31" s="22">
        <f t="shared" si="1"/>
        <v>24</v>
      </c>
      <c r="F31" s="23"/>
      <c r="G31" s="104">
        <v>12</v>
      </c>
      <c r="H31" s="104">
        <v>12</v>
      </c>
      <c r="I31" s="22"/>
      <c r="J31" s="78"/>
      <c r="K31" s="22"/>
      <c r="L31" s="22"/>
      <c r="M31" s="22"/>
      <c r="N31" s="12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1"/>
      <c r="AC31" s="46"/>
      <c r="AD31" s="46"/>
      <c r="AE31" s="46"/>
      <c r="AF31" s="46"/>
      <c r="AG31" s="46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</row>
    <row r="32" spans="1:48" ht="18" customHeight="1">
      <c r="A32" s="2"/>
      <c r="B32" s="83">
        <v>5</v>
      </c>
      <c r="C32" s="15" t="s">
        <v>42</v>
      </c>
      <c r="D32" s="21" t="s">
        <v>65</v>
      </c>
      <c r="E32" s="22">
        <f t="shared" si="1"/>
        <v>23</v>
      </c>
      <c r="F32" s="23"/>
      <c r="G32" s="22">
        <v>3</v>
      </c>
      <c r="H32" s="22">
        <v>8</v>
      </c>
      <c r="I32" s="104">
        <v>12</v>
      </c>
      <c r="J32" s="22"/>
      <c r="K32" s="22"/>
      <c r="L32" s="22"/>
      <c r="M32" s="22"/>
      <c r="N32" s="126"/>
      <c r="O32" s="2"/>
      <c r="P32" s="2"/>
      <c r="Q32" s="2"/>
      <c r="R32" s="2"/>
      <c r="S32" s="48" t="s">
        <v>12</v>
      </c>
      <c r="T32" s="40"/>
      <c r="U32" s="40"/>
      <c r="V32" s="2"/>
      <c r="W32" s="55" t="s">
        <v>22</v>
      </c>
      <c r="X32" s="49"/>
      <c r="Y32" s="49"/>
      <c r="Z32" s="49"/>
      <c r="AA32" s="2"/>
      <c r="AB32" s="1"/>
      <c r="AC32" s="46"/>
      <c r="AD32" s="46"/>
      <c r="AE32" s="46"/>
      <c r="AF32" s="46"/>
      <c r="AG32" s="46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</row>
    <row r="33" spans="1:48" ht="18" customHeight="1">
      <c r="A33" s="2"/>
      <c r="B33" s="83">
        <v>6</v>
      </c>
      <c r="C33" s="12" t="s">
        <v>27</v>
      </c>
      <c r="D33" s="21" t="s">
        <v>40</v>
      </c>
      <c r="E33" s="22">
        <f t="shared" si="1"/>
        <v>20</v>
      </c>
      <c r="F33" s="23"/>
      <c r="G33" s="24">
        <v>10</v>
      </c>
      <c r="H33" s="24">
        <v>10</v>
      </c>
      <c r="I33" s="22"/>
      <c r="J33" s="22"/>
      <c r="K33" s="22"/>
      <c r="L33" s="22"/>
      <c r="M33" s="22"/>
      <c r="N33" s="126"/>
      <c r="O33" s="2"/>
      <c r="P33" s="2"/>
      <c r="Q33" s="2"/>
      <c r="R33" s="2"/>
      <c r="S33" s="51" t="s">
        <v>19</v>
      </c>
      <c r="T33" s="41"/>
      <c r="U33" s="41"/>
      <c r="V33" s="2"/>
      <c r="W33" s="55" t="s">
        <v>14</v>
      </c>
      <c r="X33" s="49"/>
      <c r="Y33" s="49"/>
      <c r="Z33" s="49"/>
      <c r="AA33" s="2"/>
      <c r="AB33" s="1"/>
      <c r="AC33" s="46"/>
      <c r="AD33" s="46"/>
      <c r="AE33" s="46"/>
      <c r="AF33" s="46"/>
      <c r="AG33" s="46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</row>
    <row r="34" spans="1:48" ht="18" customHeight="1">
      <c r="A34" s="2"/>
      <c r="B34" s="83">
        <v>6</v>
      </c>
      <c r="C34" s="15" t="s">
        <v>42</v>
      </c>
      <c r="D34" s="81" t="s">
        <v>85</v>
      </c>
      <c r="E34" s="22">
        <f t="shared" si="1"/>
        <v>20</v>
      </c>
      <c r="F34" s="23"/>
      <c r="G34" s="24">
        <v>10</v>
      </c>
      <c r="H34" s="22"/>
      <c r="I34" s="24">
        <v>10</v>
      </c>
      <c r="J34" s="22"/>
      <c r="K34" s="22"/>
      <c r="L34" s="22"/>
      <c r="M34" s="22"/>
      <c r="N34" s="143"/>
      <c r="O34" s="2"/>
      <c r="P34" s="2"/>
      <c r="Q34" s="2"/>
      <c r="R34" s="2"/>
      <c r="S34" s="51" t="s">
        <v>35</v>
      </c>
      <c r="T34" s="41"/>
      <c r="U34" s="41"/>
      <c r="V34" s="2"/>
      <c r="W34" s="55" t="s">
        <v>18</v>
      </c>
      <c r="X34" s="49"/>
      <c r="Y34" s="49"/>
      <c r="Z34" s="49"/>
      <c r="AA34" s="2"/>
      <c r="AB34" s="1"/>
      <c r="AC34" s="46"/>
      <c r="AD34" s="46"/>
      <c r="AE34" s="46"/>
      <c r="AF34" s="46"/>
      <c r="AG34" s="46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</row>
    <row r="35" spans="1:48" ht="18" customHeight="1">
      <c r="A35" s="2"/>
      <c r="B35" s="84">
        <v>7</v>
      </c>
      <c r="C35" s="11" t="s">
        <v>26</v>
      </c>
      <c r="D35" s="21" t="s">
        <v>88</v>
      </c>
      <c r="E35" s="22">
        <f t="shared" si="1"/>
        <v>15</v>
      </c>
      <c r="F35" s="23"/>
      <c r="G35" s="22">
        <v>4</v>
      </c>
      <c r="H35" s="22">
        <v>6</v>
      </c>
      <c r="I35" s="22">
        <v>5</v>
      </c>
      <c r="J35" s="22"/>
      <c r="K35" s="22"/>
      <c r="L35" s="22"/>
      <c r="M35" s="22"/>
      <c r="N35" s="143"/>
      <c r="O35" s="2"/>
      <c r="P35" s="2"/>
      <c r="Q35" s="2"/>
      <c r="R35" s="2"/>
      <c r="S35" s="51" t="s">
        <v>65</v>
      </c>
      <c r="T35" s="41"/>
      <c r="U35" s="41"/>
      <c r="V35" s="2"/>
      <c r="W35" s="55" t="s">
        <v>96</v>
      </c>
      <c r="X35" s="49"/>
      <c r="Y35" s="49"/>
      <c r="Z35" s="49"/>
      <c r="AA35" s="2"/>
      <c r="AB35" s="1"/>
      <c r="AC35" s="46"/>
      <c r="AD35" s="46"/>
      <c r="AE35" s="46"/>
      <c r="AF35" s="46"/>
      <c r="AG35" s="46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</row>
    <row r="36" spans="1:48" ht="18" customHeight="1">
      <c r="A36" s="2"/>
      <c r="B36" s="84">
        <v>8</v>
      </c>
      <c r="C36" s="12" t="s">
        <v>43</v>
      </c>
      <c r="D36" s="21" t="s">
        <v>58</v>
      </c>
      <c r="E36" s="22">
        <f t="shared" si="1"/>
        <v>14</v>
      </c>
      <c r="F36" s="23"/>
      <c r="G36" s="22">
        <v>5</v>
      </c>
      <c r="H36" s="22">
        <v>5</v>
      </c>
      <c r="I36" s="22">
        <v>4</v>
      </c>
      <c r="J36" s="22"/>
      <c r="K36" s="22"/>
      <c r="L36" s="22"/>
      <c r="M36" s="22"/>
      <c r="N36" s="126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1"/>
      <c r="AC36" s="46"/>
      <c r="AD36" s="46"/>
      <c r="AE36" s="46"/>
      <c r="AF36" s="46"/>
      <c r="AG36" s="46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</row>
    <row r="37" spans="1:48" ht="18" customHeight="1">
      <c r="A37" s="2"/>
      <c r="B37" s="83">
        <v>8</v>
      </c>
      <c r="C37" s="12" t="s">
        <v>43</v>
      </c>
      <c r="D37" s="21" t="s">
        <v>86</v>
      </c>
      <c r="E37" s="22">
        <f t="shared" si="1"/>
        <v>14</v>
      </c>
      <c r="F37" s="23"/>
      <c r="G37" s="22">
        <v>5</v>
      </c>
      <c r="H37" s="22">
        <v>5</v>
      </c>
      <c r="I37" s="22">
        <v>4</v>
      </c>
      <c r="J37" s="22"/>
      <c r="K37" s="22"/>
      <c r="L37" s="22"/>
      <c r="M37" s="22"/>
      <c r="N37" s="126"/>
      <c r="O37" s="2"/>
      <c r="P37" s="2"/>
      <c r="Q37" s="30"/>
      <c r="R37" s="30"/>
      <c r="S37" s="30"/>
      <c r="T37" s="37"/>
      <c r="U37" s="37"/>
      <c r="V37" s="37"/>
      <c r="W37" s="32"/>
      <c r="X37" s="33"/>
      <c r="Y37" s="34"/>
      <c r="Z37" s="32"/>
      <c r="AA37" s="32"/>
      <c r="AB37" s="35"/>
      <c r="AC37" s="46"/>
      <c r="AD37" s="46"/>
      <c r="AE37" s="46"/>
      <c r="AF37" s="46"/>
      <c r="AG37" s="46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</row>
    <row r="38" spans="1:48" ht="18" customHeight="1">
      <c r="A38" s="2"/>
      <c r="B38" s="83">
        <v>9</v>
      </c>
      <c r="C38" s="12" t="s">
        <v>61</v>
      </c>
      <c r="D38" s="65" t="s">
        <v>83</v>
      </c>
      <c r="E38" s="22">
        <f t="shared" si="1"/>
        <v>12</v>
      </c>
      <c r="F38" s="23"/>
      <c r="G38" s="104">
        <v>12</v>
      </c>
      <c r="H38" s="22"/>
      <c r="I38" s="22"/>
      <c r="J38" s="22"/>
      <c r="K38" s="76"/>
      <c r="L38" s="76"/>
      <c r="M38" s="76"/>
      <c r="N38" s="126"/>
      <c r="O38" s="2"/>
      <c r="P38" s="2"/>
      <c r="Q38" s="30"/>
      <c r="R38" s="30"/>
      <c r="S38" s="30"/>
      <c r="T38" s="37"/>
      <c r="U38" s="37"/>
      <c r="V38" s="37"/>
      <c r="W38" s="32"/>
      <c r="X38" s="33"/>
      <c r="Y38" s="34"/>
      <c r="Z38" s="32"/>
      <c r="AA38" s="32"/>
      <c r="AB38" s="35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8" customHeight="1">
      <c r="A39" s="2"/>
      <c r="B39" s="83">
        <v>9</v>
      </c>
      <c r="C39" s="60" t="s">
        <v>25</v>
      </c>
      <c r="D39" s="21" t="s">
        <v>102</v>
      </c>
      <c r="E39" s="22">
        <f t="shared" si="1"/>
        <v>12</v>
      </c>
      <c r="F39" s="23"/>
      <c r="G39" s="22"/>
      <c r="H39" s="22"/>
      <c r="I39" s="104">
        <v>12</v>
      </c>
      <c r="J39" s="22"/>
      <c r="K39" s="76"/>
      <c r="L39" s="76"/>
      <c r="M39" s="76"/>
      <c r="N39" s="126"/>
      <c r="O39" s="2"/>
      <c r="P39" s="2"/>
      <c r="Q39" s="30"/>
      <c r="R39" s="30"/>
      <c r="S39" s="30"/>
      <c r="T39" s="37"/>
      <c r="U39" s="37"/>
      <c r="V39" s="37"/>
      <c r="W39" s="32"/>
      <c r="X39" s="33"/>
      <c r="Y39" s="34"/>
      <c r="Z39" s="32"/>
      <c r="AA39" s="32"/>
      <c r="AB39" s="35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8" customHeight="1">
      <c r="A40" s="2"/>
      <c r="B40" s="83">
        <v>10</v>
      </c>
      <c r="C40" s="60" t="s">
        <v>25</v>
      </c>
      <c r="D40" s="65" t="s">
        <v>103</v>
      </c>
      <c r="E40" s="22">
        <f t="shared" si="1"/>
        <v>10</v>
      </c>
      <c r="F40" s="23"/>
      <c r="G40" s="22"/>
      <c r="H40" s="22"/>
      <c r="I40" s="24">
        <v>10</v>
      </c>
      <c r="J40" s="22"/>
      <c r="K40" s="22"/>
      <c r="L40" s="22"/>
      <c r="M40" s="22"/>
      <c r="N40" s="126"/>
      <c r="O40" s="2"/>
      <c r="P40" s="2"/>
      <c r="Q40" s="30"/>
      <c r="R40" s="30"/>
      <c r="S40" s="30"/>
      <c r="T40" s="37"/>
      <c r="U40" s="37"/>
      <c r="V40" s="37"/>
      <c r="W40" s="36"/>
      <c r="X40" s="36"/>
      <c r="Y40" s="36"/>
      <c r="Z40" s="36"/>
      <c r="AA40" s="36"/>
      <c r="AB40" s="36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8" customHeight="1">
      <c r="A41" s="2"/>
      <c r="B41" s="83">
        <v>10</v>
      </c>
      <c r="C41" s="60" t="s">
        <v>25</v>
      </c>
      <c r="D41" s="21" t="s">
        <v>104</v>
      </c>
      <c r="E41" s="22">
        <f t="shared" si="1"/>
        <v>10</v>
      </c>
      <c r="F41" s="23"/>
      <c r="G41" s="22"/>
      <c r="H41" s="22"/>
      <c r="I41" s="24">
        <v>10</v>
      </c>
      <c r="J41" s="22"/>
      <c r="K41" s="22"/>
      <c r="L41" s="22"/>
      <c r="M41" s="22"/>
      <c r="N41" s="126"/>
      <c r="O41" s="2"/>
      <c r="P41" s="2"/>
      <c r="Q41" s="30"/>
      <c r="R41" s="30"/>
      <c r="S41" s="30"/>
      <c r="T41" s="30"/>
      <c r="U41" s="30"/>
      <c r="V41" s="61"/>
      <c r="W41" s="61"/>
      <c r="X41" s="61"/>
      <c r="Y41" s="61"/>
      <c r="Z41" s="110"/>
      <c r="AA41" s="110"/>
      <c r="AB41" s="108"/>
      <c r="AC41" s="108"/>
      <c r="AD41" s="108"/>
      <c r="AE41" s="108"/>
      <c r="AF41" s="108"/>
      <c r="AG41" s="184"/>
      <c r="AH41" s="186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</row>
    <row r="42" spans="1:48" ht="18" customHeight="1">
      <c r="A42" s="2"/>
      <c r="B42" s="83">
        <v>10</v>
      </c>
      <c r="C42" s="12" t="s">
        <v>27</v>
      </c>
      <c r="D42" s="21" t="s">
        <v>89</v>
      </c>
      <c r="E42" s="22">
        <f t="shared" si="1"/>
        <v>10</v>
      </c>
      <c r="F42" s="23"/>
      <c r="G42" s="22">
        <v>4</v>
      </c>
      <c r="H42" s="22">
        <v>6</v>
      </c>
      <c r="I42" s="22"/>
      <c r="J42" s="22"/>
      <c r="K42" s="22"/>
      <c r="L42" s="22"/>
      <c r="M42" s="22"/>
      <c r="N42" s="126"/>
      <c r="O42" s="2"/>
      <c r="P42" s="2"/>
      <c r="Q42" s="30"/>
      <c r="R42" s="30"/>
      <c r="S42" s="30"/>
      <c r="T42" s="30"/>
      <c r="U42" s="30"/>
      <c r="Z42" s="108"/>
      <c r="AA42" s="108"/>
      <c r="AB42" s="108"/>
      <c r="AC42" s="108"/>
      <c r="AD42" s="108"/>
      <c r="AE42" s="108"/>
      <c r="AF42" s="108"/>
      <c r="AG42" s="184"/>
      <c r="AH42" s="186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</row>
    <row r="43" spans="1:48" ht="18" customHeight="1">
      <c r="A43" s="2"/>
      <c r="B43" s="83">
        <v>11</v>
      </c>
      <c r="C43" s="11" t="s">
        <v>26</v>
      </c>
      <c r="D43" s="21" t="s">
        <v>87</v>
      </c>
      <c r="E43" s="22">
        <f t="shared" si="1"/>
        <v>9</v>
      </c>
      <c r="F43" s="23"/>
      <c r="G43" s="22">
        <v>4</v>
      </c>
      <c r="H43" s="22"/>
      <c r="I43" s="22">
        <v>5</v>
      </c>
      <c r="J43" s="22"/>
      <c r="K43" s="22"/>
      <c r="L43" s="22"/>
      <c r="M43" s="22"/>
      <c r="N43" s="126"/>
      <c r="O43" s="2"/>
      <c r="P43" s="2"/>
      <c r="Q43" s="30"/>
      <c r="R43" s="30"/>
      <c r="S43" s="30"/>
      <c r="T43" s="30"/>
      <c r="U43" s="63"/>
      <c r="V43" s="63"/>
      <c r="W43" s="63"/>
      <c r="X43" s="63"/>
      <c r="Y43" s="63"/>
      <c r="Z43" s="108"/>
      <c r="AA43" s="108"/>
      <c r="AB43" s="108"/>
      <c r="AC43" s="108"/>
      <c r="AD43" s="108"/>
      <c r="AE43" s="108"/>
      <c r="AF43" s="108"/>
      <c r="AG43" s="184"/>
      <c r="AH43" s="186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</row>
    <row r="44" spans="1:48" ht="18" customHeight="1">
      <c r="A44" s="2"/>
      <c r="B44" s="83">
        <v>12</v>
      </c>
      <c r="C44" s="12" t="s">
        <v>115</v>
      </c>
      <c r="D44" s="21" t="s">
        <v>53</v>
      </c>
      <c r="E44" s="22">
        <f t="shared" si="1"/>
        <v>8</v>
      </c>
      <c r="F44" s="23"/>
      <c r="G44" s="22"/>
      <c r="H44" s="22">
        <v>8</v>
      </c>
      <c r="I44" s="22"/>
      <c r="J44" s="22"/>
      <c r="K44" s="22"/>
      <c r="L44" s="22"/>
      <c r="M44" s="22"/>
      <c r="N44" s="126"/>
      <c r="O44" s="2"/>
      <c r="P44" s="2"/>
      <c r="Q44" s="30"/>
      <c r="R44" s="30"/>
      <c r="S44" s="30"/>
      <c r="T44" s="30"/>
      <c r="U44" s="63"/>
      <c r="V44" s="63"/>
      <c r="W44" s="63"/>
      <c r="X44" s="63"/>
      <c r="Y44" s="63"/>
      <c r="Z44" s="110"/>
      <c r="AA44" s="110"/>
      <c r="AB44" s="108"/>
      <c r="AC44" s="108"/>
      <c r="AD44" s="108"/>
      <c r="AE44" s="108"/>
      <c r="AF44" s="108"/>
      <c r="AG44" s="184"/>
      <c r="AH44" s="186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</row>
    <row r="45" spans="1:48" ht="18" customHeight="1">
      <c r="A45" s="2"/>
      <c r="B45" s="84">
        <v>12</v>
      </c>
      <c r="C45" s="12" t="s">
        <v>27</v>
      </c>
      <c r="D45" s="21" t="s">
        <v>17</v>
      </c>
      <c r="E45" s="22">
        <f>SUM(G44:N44)</f>
        <v>8</v>
      </c>
      <c r="F45" s="23"/>
      <c r="G45" s="22"/>
      <c r="H45" s="22">
        <v>8</v>
      </c>
      <c r="I45" s="22"/>
      <c r="J45" s="22"/>
      <c r="K45" s="22"/>
      <c r="L45" s="22"/>
      <c r="M45" s="22"/>
      <c r="N45" s="126"/>
      <c r="O45" s="2"/>
      <c r="P45" s="2"/>
      <c r="Q45" s="30"/>
      <c r="R45" s="30"/>
      <c r="S45" s="30"/>
      <c r="T45" s="30"/>
      <c r="U45" s="30"/>
      <c r="V45" s="30"/>
      <c r="W45" s="30"/>
      <c r="X45" s="30"/>
      <c r="Y45" s="30"/>
      <c r="Z45" s="110"/>
      <c r="AA45" s="110"/>
      <c r="AB45" s="108"/>
      <c r="AC45" s="108"/>
      <c r="AD45" s="108"/>
      <c r="AE45" s="108"/>
      <c r="AF45" s="108"/>
      <c r="AG45" s="186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</row>
    <row r="46" spans="1:48" ht="18" customHeight="1">
      <c r="A46" s="2"/>
      <c r="B46" s="84">
        <v>13</v>
      </c>
      <c r="C46" s="12" t="s">
        <v>27</v>
      </c>
      <c r="D46" s="21" t="s">
        <v>56</v>
      </c>
      <c r="E46" s="22">
        <f>SUM(G46:N46)</f>
        <v>6</v>
      </c>
      <c r="F46" s="23"/>
      <c r="G46" s="22">
        <v>6</v>
      </c>
      <c r="H46" s="22"/>
      <c r="I46" s="22"/>
      <c r="J46" s="22"/>
      <c r="K46" s="76"/>
      <c r="L46" s="76"/>
      <c r="M46" s="76"/>
      <c r="N46" s="126"/>
      <c r="O46" s="2"/>
      <c r="P46" s="2"/>
      <c r="Q46" s="30"/>
      <c r="R46" s="30"/>
      <c r="S46" s="30"/>
      <c r="T46" s="30"/>
      <c r="U46" s="56"/>
      <c r="V46" s="56"/>
      <c r="W46" s="56"/>
      <c r="X46" s="56"/>
      <c r="Y46" s="56"/>
      <c r="Z46" s="108"/>
      <c r="AA46" s="108"/>
      <c r="AB46" s="108"/>
      <c r="AC46" s="108"/>
      <c r="AD46" s="108"/>
      <c r="AE46" s="108"/>
      <c r="AF46" s="108"/>
      <c r="AG46" s="186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</row>
    <row r="47" spans="1:48" ht="18" customHeight="1">
      <c r="A47" s="2"/>
      <c r="B47" s="84">
        <v>13</v>
      </c>
      <c r="C47" s="12" t="s">
        <v>27</v>
      </c>
      <c r="D47" s="21" t="s">
        <v>57</v>
      </c>
      <c r="E47" s="22">
        <f>SUM(G47:N47)</f>
        <v>6</v>
      </c>
      <c r="F47" s="23"/>
      <c r="G47" s="22">
        <v>6</v>
      </c>
      <c r="H47" s="22"/>
      <c r="I47" s="22"/>
      <c r="J47" s="22"/>
      <c r="K47" s="76"/>
      <c r="L47" s="76"/>
      <c r="M47" s="76"/>
      <c r="N47" s="126"/>
      <c r="O47" s="2"/>
      <c r="P47" s="2"/>
      <c r="Q47" s="30"/>
      <c r="R47" s="30"/>
      <c r="S47" s="30"/>
      <c r="T47" s="30"/>
      <c r="U47" s="30"/>
      <c r="V47" s="30"/>
      <c r="W47" s="30"/>
      <c r="X47" s="30"/>
      <c r="Y47" s="30"/>
      <c r="Z47" s="110"/>
      <c r="AA47" s="110"/>
      <c r="AB47" s="108"/>
      <c r="AC47" s="108"/>
      <c r="AD47" s="108"/>
      <c r="AE47" s="108"/>
      <c r="AF47" s="108"/>
      <c r="AG47" s="184"/>
      <c r="AH47" s="186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</row>
    <row r="48" spans="1:48" ht="18" customHeight="1">
      <c r="A48" s="2"/>
      <c r="B48" s="84">
        <v>13</v>
      </c>
      <c r="C48" s="60" t="s">
        <v>25</v>
      </c>
      <c r="D48" s="81" t="s">
        <v>107</v>
      </c>
      <c r="E48" s="22">
        <f>SUM(G48:N48)</f>
        <v>6</v>
      </c>
      <c r="F48" s="23"/>
      <c r="G48" s="22"/>
      <c r="H48" s="22"/>
      <c r="I48" s="22">
        <v>6</v>
      </c>
      <c r="J48" s="22"/>
      <c r="K48" s="76"/>
      <c r="L48" s="76"/>
      <c r="M48" s="76"/>
      <c r="N48" s="126"/>
      <c r="O48" s="2"/>
      <c r="P48" s="2"/>
      <c r="Q48" s="30"/>
      <c r="R48" s="30"/>
      <c r="S48" s="30"/>
      <c r="T48" s="30"/>
      <c r="U48" s="30"/>
      <c r="V48" s="30"/>
      <c r="W48" s="30"/>
      <c r="X48" s="30"/>
      <c r="Y48" s="30"/>
      <c r="Z48" s="152"/>
      <c r="AA48" s="152"/>
      <c r="AB48" s="154"/>
      <c r="AC48" s="154"/>
      <c r="AD48" s="154"/>
      <c r="AE48" s="154"/>
      <c r="AF48" s="154"/>
      <c r="AG48" s="184"/>
      <c r="AH48" s="186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</row>
    <row r="49" spans="1:48" ht="18" customHeight="1">
      <c r="A49" s="2"/>
      <c r="B49" s="84">
        <v>13</v>
      </c>
      <c r="C49" s="60" t="s">
        <v>25</v>
      </c>
      <c r="D49" s="81" t="s">
        <v>108</v>
      </c>
      <c r="E49" s="22">
        <f>SUM(G49:N49)</f>
        <v>6</v>
      </c>
      <c r="F49" s="23"/>
      <c r="G49" s="22"/>
      <c r="H49" s="22"/>
      <c r="I49" s="22">
        <v>6</v>
      </c>
      <c r="J49" s="22"/>
      <c r="K49" s="76"/>
      <c r="L49" s="76"/>
      <c r="M49" s="76"/>
      <c r="N49" s="126"/>
      <c r="O49" s="2"/>
      <c r="P49" s="2"/>
      <c r="Q49" s="30"/>
      <c r="R49" s="30"/>
      <c r="S49" s="30"/>
      <c r="T49" s="30"/>
      <c r="U49" s="30"/>
      <c r="V49" s="30"/>
      <c r="W49" s="30"/>
      <c r="X49" s="30"/>
      <c r="Y49" s="30"/>
      <c r="Z49" s="152"/>
      <c r="AA49" s="152"/>
      <c r="AB49" s="154"/>
      <c r="AC49" s="154"/>
      <c r="AD49" s="154"/>
      <c r="AE49" s="154"/>
      <c r="AF49" s="154"/>
      <c r="AG49" s="184"/>
      <c r="AH49" s="186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</row>
    <row r="50" spans="1:48" ht="18" customHeight="1">
      <c r="A50" s="2"/>
      <c r="B50" s="84">
        <v>13</v>
      </c>
      <c r="C50" s="60" t="s">
        <v>25</v>
      </c>
      <c r="D50" s="81" t="s">
        <v>109</v>
      </c>
      <c r="E50" s="22">
        <f>SUM(G50:N50)</f>
        <v>6</v>
      </c>
      <c r="F50" s="23"/>
      <c r="G50" s="22"/>
      <c r="H50" s="22"/>
      <c r="I50" s="22">
        <v>6</v>
      </c>
      <c r="J50" s="22"/>
      <c r="K50" s="76"/>
      <c r="L50" s="76"/>
      <c r="M50" s="76"/>
      <c r="N50" s="126"/>
      <c r="O50" s="2"/>
      <c r="P50" s="2"/>
      <c r="Q50" s="30"/>
      <c r="R50" s="30"/>
      <c r="S50" s="30"/>
      <c r="T50" s="30"/>
      <c r="U50" s="30"/>
      <c r="V50" s="30"/>
      <c r="W50" s="30"/>
      <c r="X50" s="30"/>
      <c r="Y50" s="30"/>
      <c r="Z50" s="152"/>
      <c r="AA50" s="152"/>
      <c r="AB50" s="154"/>
      <c r="AC50" s="154"/>
      <c r="AD50" s="154"/>
      <c r="AE50" s="154"/>
      <c r="AF50" s="154"/>
      <c r="AG50" s="184"/>
      <c r="AH50" s="186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</row>
    <row r="51" spans="1:48" ht="18" customHeight="1">
      <c r="A51" s="2"/>
      <c r="B51" s="84">
        <v>14</v>
      </c>
      <c r="C51" s="60" t="s">
        <v>25</v>
      </c>
      <c r="D51" s="21" t="s">
        <v>110</v>
      </c>
      <c r="E51" s="22">
        <f>SUM(G51:N51)</f>
        <v>5</v>
      </c>
      <c r="F51" s="23"/>
      <c r="G51" s="22"/>
      <c r="H51" s="22"/>
      <c r="I51" s="22">
        <v>5</v>
      </c>
      <c r="J51" s="22"/>
      <c r="K51" s="22"/>
      <c r="L51" s="22"/>
      <c r="M51" s="22"/>
      <c r="N51" s="126"/>
      <c r="O51" s="2"/>
      <c r="P51" s="2"/>
      <c r="Q51" s="30"/>
      <c r="R51" s="30"/>
      <c r="S51" s="30"/>
      <c r="T51" s="30"/>
      <c r="U51" s="30"/>
      <c r="V51" s="30"/>
      <c r="W51" s="30"/>
      <c r="X51" s="30"/>
      <c r="Y51" s="30"/>
      <c r="Z51" s="108"/>
      <c r="AA51" s="108"/>
      <c r="AB51" s="108"/>
      <c r="AC51" s="108"/>
      <c r="AD51" s="108"/>
      <c r="AE51" s="108"/>
      <c r="AF51" s="108"/>
      <c r="AG51" s="184"/>
      <c r="AH51" s="186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</row>
    <row r="52" spans="1:48" ht="18" customHeight="1">
      <c r="A52" s="2"/>
      <c r="B52" s="84">
        <v>15</v>
      </c>
      <c r="C52" s="60" t="s">
        <v>25</v>
      </c>
      <c r="D52" s="21" t="s">
        <v>100</v>
      </c>
      <c r="E52" s="22">
        <f>SUM(G52:N52)</f>
        <v>4</v>
      </c>
      <c r="F52" s="23"/>
      <c r="G52" s="22"/>
      <c r="H52" s="22"/>
      <c r="I52" s="22">
        <v>4</v>
      </c>
      <c r="J52" s="22"/>
      <c r="K52" s="22"/>
      <c r="L52" s="28"/>
      <c r="M52" s="28"/>
      <c r="N52" s="126"/>
      <c r="O52" s="2"/>
      <c r="P52" s="2"/>
      <c r="Q52" s="30"/>
      <c r="R52" s="30"/>
      <c r="S52" s="30"/>
      <c r="T52" s="30"/>
      <c r="U52" s="30"/>
      <c r="V52" s="30"/>
      <c r="W52" s="30"/>
      <c r="X52" s="30"/>
      <c r="Y52" s="30"/>
      <c r="Z52" s="108"/>
      <c r="AA52" s="108"/>
      <c r="AB52" s="108"/>
      <c r="AC52" s="108"/>
      <c r="AD52" s="108"/>
      <c r="AE52" s="108"/>
      <c r="AF52" s="108"/>
      <c r="AG52" s="184"/>
      <c r="AH52" s="185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</row>
    <row r="53" spans="1:48" ht="18" customHeight="1">
      <c r="A53" s="2"/>
      <c r="B53" s="84">
        <v>16</v>
      </c>
      <c r="C53" s="12" t="s">
        <v>61</v>
      </c>
      <c r="D53" s="21" t="s">
        <v>90</v>
      </c>
      <c r="E53" s="22">
        <f>SUM(G53:N53)</f>
        <v>3</v>
      </c>
      <c r="F53" s="23"/>
      <c r="G53" s="22">
        <v>3</v>
      </c>
      <c r="H53" s="22"/>
      <c r="I53" s="22"/>
      <c r="J53" s="22"/>
      <c r="K53" s="22"/>
      <c r="L53" s="28"/>
      <c r="M53" s="28"/>
      <c r="N53" s="126"/>
      <c r="O53" s="2"/>
      <c r="P53" s="2"/>
      <c r="Q53" s="30"/>
      <c r="R53" s="30"/>
      <c r="S53" s="30"/>
      <c r="T53" s="30"/>
      <c r="U53" s="30"/>
      <c r="V53" s="30"/>
      <c r="W53" s="30"/>
      <c r="X53" s="30"/>
      <c r="Y53" s="30"/>
      <c r="Z53" s="110"/>
      <c r="AA53" s="110"/>
      <c r="AB53" s="108"/>
      <c r="AC53" s="108"/>
      <c r="AD53" s="108"/>
      <c r="AE53" s="108"/>
      <c r="AF53" s="108"/>
      <c r="AG53" s="184"/>
      <c r="AH53" s="185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</row>
    <row r="54" spans="1:48" ht="18" customHeight="1">
      <c r="A54" s="2"/>
      <c r="B54" s="84"/>
      <c r="C54" s="16"/>
      <c r="D54" s="26"/>
      <c r="E54" s="22"/>
      <c r="F54" s="23"/>
      <c r="G54" s="22"/>
      <c r="H54" s="22"/>
      <c r="I54" s="22"/>
      <c r="J54" s="22"/>
      <c r="K54" s="22"/>
      <c r="L54" s="28"/>
      <c r="M54" s="28"/>
      <c r="N54" s="126"/>
      <c r="O54" s="2"/>
      <c r="P54" s="2"/>
      <c r="Q54" s="30"/>
      <c r="R54" s="30"/>
      <c r="S54" s="30"/>
      <c r="T54" s="30"/>
      <c r="U54" s="30"/>
      <c r="V54" s="30"/>
      <c r="W54" s="30"/>
      <c r="X54" s="30"/>
      <c r="Y54" s="30"/>
      <c r="Z54" s="110"/>
      <c r="AA54" s="110"/>
      <c r="AB54" s="108"/>
      <c r="AC54" s="108"/>
      <c r="AD54" s="108"/>
      <c r="AE54" s="108"/>
      <c r="AF54" s="108"/>
      <c r="AG54" s="184"/>
      <c r="AH54" s="185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</row>
    <row r="55" spans="1:48" ht="18" customHeight="1" thickBot="1">
      <c r="A55" s="2"/>
      <c r="B55" s="144"/>
      <c r="C55" s="145"/>
      <c r="D55" s="146"/>
      <c r="E55" s="147"/>
      <c r="F55" s="148"/>
      <c r="G55" s="131"/>
      <c r="H55" s="131"/>
      <c r="I55" s="131"/>
      <c r="J55" s="131"/>
      <c r="K55" s="131"/>
      <c r="L55" s="149"/>
      <c r="M55" s="149"/>
      <c r="N55" s="150"/>
      <c r="O55" s="2"/>
      <c r="P55" s="2"/>
      <c r="Q55" s="30"/>
      <c r="R55" s="30"/>
      <c r="S55" s="30"/>
      <c r="T55" s="30"/>
      <c r="U55" s="30"/>
      <c r="V55" s="30"/>
      <c r="W55" s="30"/>
      <c r="X55" s="30"/>
      <c r="Y55" s="30"/>
      <c r="Z55" s="108"/>
      <c r="AA55" s="108"/>
      <c r="AB55" s="108"/>
      <c r="AC55" s="108"/>
      <c r="AD55" s="108"/>
      <c r="AE55" s="108"/>
      <c r="AF55" s="108"/>
      <c r="AG55" s="184"/>
      <c r="AH55" s="185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</row>
    <row r="56" spans="1:48" ht="18" customHeight="1">
      <c r="A56" s="25"/>
      <c r="B56" s="136"/>
      <c r="C56" s="82"/>
      <c r="D56" s="137" t="s">
        <v>23</v>
      </c>
      <c r="E56" s="138">
        <f>SUM(E25:E44)</f>
        <v>377</v>
      </c>
      <c r="F56" s="20"/>
      <c r="G56" s="2"/>
      <c r="H56" s="2"/>
      <c r="I56" s="2"/>
      <c r="J56" s="2"/>
      <c r="K56" s="2"/>
      <c r="L56" s="2"/>
      <c r="M56" s="2"/>
      <c r="N56" s="2"/>
      <c r="O56" s="2"/>
      <c r="P56" s="2"/>
      <c r="Q56" s="30"/>
      <c r="R56" s="30"/>
      <c r="S56" s="30"/>
      <c r="T56" s="30"/>
      <c r="U56" s="30"/>
      <c r="V56" s="30"/>
      <c r="W56" s="30"/>
      <c r="X56" s="30"/>
      <c r="Y56" s="30"/>
      <c r="Z56" s="110"/>
      <c r="AA56" s="110"/>
      <c r="AB56" s="108"/>
      <c r="AC56" s="108"/>
      <c r="AD56" s="108"/>
      <c r="AE56" s="108"/>
      <c r="AF56" s="108"/>
      <c r="AG56" s="184"/>
      <c r="AH56" s="185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</row>
    <row r="57" spans="1:48" ht="18" customHeight="1">
      <c r="A57" s="25"/>
      <c r="B57" s="17"/>
      <c r="C57" s="17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2"/>
      <c r="P57" s="2"/>
      <c r="Q57" s="30"/>
      <c r="R57" s="30"/>
      <c r="S57" s="30"/>
      <c r="T57" s="30"/>
      <c r="U57" s="30"/>
      <c r="V57" s="30"/>
      <c r="W57" s="30"/>
      <c r="X57" s="30"/>
      <c r="Y57" s="30"/>
      <c r="Z57" s="108"/>
      <c r="AA57" s="108"/>
      <c r="AB57" s="108"/>
      <c r="AC57" s="108"/>
      <c r="AD57" s="108"/>
      <c r="AE57" s="108"/>
      <c r="AF57" s="108"/>
      <c r="AG57" s="184"/>
      <c r="AH57" s="185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</row>
    <row r="58" spans="1:48" ht="18" customHeight="1">
      <c r="A58" s="25"/>
      <c r="B58" s="151" t="s">
        <v>114</v>
      </c>
      <c r="C58" s="53"/>
      <c r="D58" s="1"/>
      <c r="E58" s="1"/>
      <c r="F58" s="1"/>
      <c r="G58" s="9"/>
      <c r="H58" s="9"/>
      <c r="I58" s="9"/>
      <c r="J58" s="9"/>
      <c r="K58" s="9"/>
      <c r="L58" s="9"/>
      <c r="M58" s="9"/>
      <c r="N58" s="9"/>
      <c r="O58" s="2"/>
      <c r="P58" s="2"/>
      <c r="Q58" s="30"/>
      <c r="R58" s="30"/>
      <c r="S58" s="30"/>
      <c r="T58" s="30"/>
      <c r="U58" s="30"/>
      <c r="V58" s="30"/>
      <c r="W58" s="30"/>
      <c r="X58" s="30"/>
      <c r="Y58" s="30"/>
      <c r="Z58" s="110"/>
      <c r="AA58" s="110"/>
      <c r="AB58" s="108"/>
      <c r="AC58" s="108"/>
      <c r="AD58" s="108"/>
      <c r="AE58" s="108"/>
      <c r="AF58" s="108"/>
      <c r="AG58" s="107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</row>
    <row r="59" spans="1:49" ht="18" customHeight="1">
      <c r="A59" s="25"/>
      <c r="B59" s="17"/>
      <c r="C59" s="17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R59" s="30"/>
      <c r="S59" s="30"/>
      <c r="T59" s="30"/>
      <c r="U59" s="30"/>
      <c r="V59" s="30"/>
      <c r="W59" s="30"/>
      <c r="X59" s="30"/>
      <c r="Y59" s="30"/>
      <c r="Z59" s="30"/>
      <c r="AA59" s="108"/>
      <c r="AB59" s="108"/>
      <c r="AC59" s="108"/>
      <c r="AD59" s="108"/>
      <c r="AE59" s="108"/>
      <c r="AF59" s="108"/>
      <c r="AG59" s="108"/>
      <c r="AH59" s="107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</row>
    <row r="60" spans="18:49" ht="18" customHeight="1">
      <c r="R60" s="31"/>
      <c r="S60" s="31"/>
      <c r="T60" s="64"/>
      <c r="U60" s="31"/>
      <c r="V60" s="37"/>
      <c r="W60" s="38"/>
      <c r="X60" s="37"/>
      <c r="Y60" s="37"/>
      <c r="Z60" s="37"/>
      <c r="AA60" s="37"/>
      <c r="AB60" s="37"/>
      <c r="AC60" s="37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ht="18" customHeight="1">
      <c r="D61" s="1"/>
    </row>
    <row r="62" ht="12.75">
      <c r="D62" s="1"/>
    </row>
  </sheetData>
  <sheetProtection/>
  <mergeCells count="181">
    <mergeCell ref="BJ8:BJ10"/>
    <mergeCell ref="BI8:BI10"/>
    <mergeCell ref="BC8:BC10"/>
    <mergeCell ref="BB8:BB10"/>
    <mergeCell ref="BI6:BJ7"/>
    <mergeCell ref="BD6:BH6"/>
    <mergeCell ref="BB6:BC7"/>
    <mergeCell ref="BJ14:BJ17"/>
    <mergeCell ref="BI14:BI17"/>
    <mergeCell ref="BC14:BC17"/>
    <mergeCell ref="BB14:BB17"/>
    <mergeCell ref="BJ11:BJ13"/>
    <mergeCell ref="BI11:BI13"/>
    <mergeCell ref="BC11:BC13"/>
    <mergeCell ref="BB11:BB13"/>
    <mergeCell ref="BJ21:BJ23"/>
    <mergeCell ref="BI21:BI23"/>
    <mergeCell ref="BC21:BC23"/>
    <mergeCell ref="BB21:BB23"/>
    <mergeCell ref="BJ18:BJ20"/>
    <mergeCell ref="BI18:BI20"/>
    <mergeCell ref="BC18:BC20"/>
    <mergeCell ref="BB18:BB20"/>
    <mergeCell ref="BJ27:BJ29"/>
    <mergeCell ref="BI27:BI29"/>
    <mergeCell ref="BC27:BC29"/>
    <mergeCell ref="BB27:BB29"/>
    <mergeCell ref="BJ24:BJ26"/>
    <mergeCell ref="BI24:BI26"/>
    <mergeCell ref="BC24:BC26"/>
    <mergeCell ref="BB24:BB26"/>
    <mergeCell ref="AG56:AG57"/>
    <mergeCell ref="AH56:AH57"/>
    <mergeCell ref="AG45:AG46"/>
    <mergeCell ref="AG47:AG51"/>
    <mergeCell ref="AH47:AH51"/>
    <mergeCell ref="AG52:AG53"/>
    <mergeCell ref="AH52:AH53"/>
    <mergeCell ref="AG54:AG55"/>
    <mergeCell ref="AH54:AH55"/>
    <mergeCell ref="AG41:AG42"/>
    <mergeCell ref="AH41:AH42"/>
    <mergeCell ref="AG43:AG44"/>
    <mergeCell ref="AH43:AH44"/>
    <mergeCell ref="AG27:AG29"/>
    <mergeCell ref="AH27:AH29"/>
    <mergeCell ref="AN27:AN29"/>
    <mergeCell ref="AO27:AO29"/>
    <mergeCell ref="AU27:AU29"/>
    <mergeCell ref="AV27:AV29"/>
    <mergeCell ref="AV24:AV26"/>
    <mergeCell ref="Q27:Q29"/>
    <mergeCell ref="R27:R29"/>
    <mergeCell ref="S27:S29"/>
    <mergeCell ref="T27:T29"/>
    <mergeCell ref="V27:V29"/>
    <mergeCell ref="W27:W29"/>
    <mergeCell ref="X27:X29"/>
    <mergeCell ref="Y27:Y29"/>
    <mergeCell ref="AA27:AA29"/>
    <mergeCell ref="AA24:AA26"/>
    <mergeCell ref="AG24:AG26"/>
    <mergeCell ref="AH24:AH26"/>
    <mergeCell ref="AN24:AN26"/>
    <mergeCell ref="AO24:AO26"/>
    <mergeCell ref="AU24:AU26"/>
    <mergeCell ref="S24:S26"/>
    <mergeCell ref="T24:T26"/>
    <mergeCell ref="V24:V26"/>
    <mergeCell ref="W24:W26"/>
    <mergeCell ref="X24:X26"/>
    <mergeCell ref="Y24:Y26"/>
    <mergeCell ref="AV21:AV23"/>
    <mergeCell ref="B21:C23"/>
    <mergeCell ref="D21:D23"/>
    <mergeCell ref="E21:E23"/>
    <mergeCell ref="F21:F23"/>
    <mergeCell ref="G21:N21"/>
    <mergeCell ref="Q24:Q26"/>
    <mergeCell ref="R24:R26"/>
    <mergeCell ref="X21:X23"/>
    <mergeCell ref="Y21:Y23"/>
    <mergeCell ref="AA21:AA23"/>
    <mergeCell ref="AG21:AG23"/>
    <mergeCell ref="AH21:AH23"/>
    <mergeCell ref="AN21:AN23"/>
    <mergeCell ref="AO18:AO20"/>
    <mergeCell ref="AU18:AU20"/>
    <mergeCell ref="AV18:AV20"/>
    <mergeCell ref="B20:N20"/>
    <mergeCell ref="Q21:Q23"/>
    <mergeCell ref="R21:R23"/>
    <mergeCell ref="S21:S23"/>
    <mergeCell ref="T21:T23"/>
    <mergeCell ref="V21:V23"/>
    <mergeCell ref="W21:W23"/>
    <mergeCell ref="X18:X20"/>
    <mergeCell ref="Y18:Y20"/>
    <mergeCell ref="AA18:AA20"/>
    <mergeCell ref="AG18:AG20"/>
    <mergeCell ref="AH18:AH20"/>
    <mergeCell ref="AN18:AN20"/>
    <mergeCell ref="Q18:Q20"/>
    <mergeCell ref="R18:R20"/>
    <mergeCell ref="S18:S20"/>
    <mergeCell ref="T18:T20"/>
    <mergeCell ref="V18:V20"/>
    <mergeCell ref="W18:W20"/>
    <mergeCell ref="AO21:AO23"/>
    <mergeCell ref="AU21:AU23"/>
    <mergeCell ref="AG14:AG17"/>
    <mergeCell ref="AH14:AH17"/>
    <mergeCell ref="AN14:AN17"/>
    <mergeCell ref="AO14:AO17"/>
    <mergeCell ref="AU14:AU17"/>
    <mergeCell ref="AV14:AV17"/>
    <mergeCell ref="AV11:AV13"/>
    <mergeCell ref="Q14:Q17"/>
    <mergeCell ref="R14:R17"/>
    <mergeCell ref="S14:S17"/>
    <mergeCell ref="T14:T17"/>
    <mergeCell ref="V14:V17"/>
    <mergeCell ref="W14:W17"/>
    <mergeCell ref="X14:X17"/>
    <mergeCell ref="Y14:Y17"/>
    <mergeCell ref="AA14:AA17"/>
    <mergeCell ref="AA11:AA13"/>
    <mergeCell ref="AG11:AG13"/>
    <mergeCell ref="AH11:AH13"/>
    <mergeCell ref="AN11:AN13"/>
    <mergeCell ref="AO11:AO13"/>
    <mergeCell ref="AU11:AU13"/>
    <mergeCell ref="Q11:Q13"/>
    <mergeCell ref="R11:R13"/>
    <mergeCell ref="S11:S13"/>
    <mergeCell ref="T11:T13"/>
    <mergeCell ref="V11:V13"/>
    <mergeCell ref="W11:W13"/>
    <mergeCell ref="X11:X13"/>
    <mergeCell ref="Y11:Y13"/>
    <mergeCell ref="Y8:Y10"/>
    <mergeCell ref="AU6:AV7"/>
    <mergeCell ref="Q8:Q10"/>
    <mergeCell ref="R8:R10"/>
    <mergeCell ref="S8:S10"/>
    <mergeCell ref="T8:T10"/>
    <mergeCell ref="V8:V10"/>
    <mergeCell ref="W8:W10"/>
    <mergeCell ref="X8:X10"/>
    <mergeCell ref="X6:X7"/>
    <mergeCell ref="Y6:Y7"/>
    <mergeCell ref="Z6:AA6"/>
    <mergeCell ref="AB6:AF6"/>
    <mergeCell ref="AG6:AH7"/>
    <mergeCell ref="AI6:AM6"/>
    <mergeCell ref="AU8:AU10"/>
    <mergeCell ref="AV8:AV10"/>
    <mergeCell ref="AA8:AA10"/>
    <mergeCell ref="AG8:AG10"/>
    <mergeCell ref="AH8:AH10"/>
    <mergeCell ref="AN8:AN10"/>
    <mergeCell ref="AO8:AO10"/>
    <mergeCell ref="Q6:Q7"/>
    <mergeCell ref="R6:R7"/>
    <mergeCell ref="S6:S7"/>
    <mergeCell ref="T6:T7"/>
    <mergeCell ref="U6:U7"/>
    <mergeCell ref="V6:V7"/>
    <mergeCell ref="W6:W7"/>
    <mergeCell ref="AN6:AO7"/>
    <mergeCell ref="AP6:AT6"/>
    <mergeCell ref="B2:N2"/>
    <mergeCell ref="B3:C4"/>
    <mergeCell ref="D3:D4"/>
    <mergeCell ref="E3:E4"/>
    <mergeCell ref="F3:F4"/>
    <mergeCell ref="G3:N3"/>
    <mergeCell ref="R3:AW3"/>
    <mergeCell ref="Q5:W5"/>
    <mergeCell ref="Y5:AB5"/>
    <mergeCell ref="AW6:BA6"/>
  </mergeCells>
  <printOptions/>
  <pageMargins left="0.7" right="0.7" top="0.787401575" bottom="0.787401575" header="0.3" footer="0.3"/>
  <pageSetup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P66"/>
  <sheetViews>
    <sheetView tabSelected="1" zoomScale="60" zoomScaleNormal="60" zoomScalePageLayoutView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28125" style="0" customWidth="1"/>
    <col min="4" max="4" width="28.7109375" style="0" customWidth="1"/>
    <col min="5" max="6" width="12.7109375" style="0" customWidth="1"/>
    <col min="16" max="16" width="5.140625" style="0" customWidth="1"/>
    <col min="17" max="17" width="8.00390625" style="0" customWidth="1"/>
    <col min="18" max="18" width="11.421875" style="0" customWidth="1"/>
    <col min="19" max="19" width="12.7109375" style="0" customWidth="1"/>
    <col min="20" max="20" width="18.00390625" style="0" customWidth="1"/>
    <col min="21" max="21" width="26.57421875" style="0" customWidth="1"/>
    <col min="22" max="22" width="18.421875" style="0" customWidth="1"/>
    <col min="23" max="23" width="14.7109375" style="0" customWidth="1"/>
    <col min="24" max="24" width="16.28125" style="0" customWidth="1"/>
    <col min="25" max="25" width="9.421875" style="0" customWidth="1"/>
    <col min="29" max="29" width="11.8515625" style="0" bestFit="1" customWidth="1"/>
  </cols>
  <sheetData>
    <row r="1" spans="1:4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20.25" thickBot="1">
      <c r="A2" s="2"/>
      <c r="B2" s="231" t="s">
        <v>67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158"/>
      <c r="P2" s="2"/>
      <c r="Q2" s="2"/>
      <c r="R2" s="2"/>
      <c r="S2" s="2"/>
      <c r="T2" s="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35.25">
      <c r="A3" s="2"/>
      <c r="B3" s="237" t="s">
        <v>1</v>
      </c>
      <c r="C3" s="238"/>
      <c r="D3" s="240" t="s">
        <v>5</v>
      </c>
      <c r="E3" s="219" t="s">
        <v>28</v>
      </c>
      <c r="F3" s="241" t="s">
        <v>47</v>
      </c>
      <c r="G3" s="219" t="s">
        <v>30</v>
      </c>
      <c r="H3" s="219"/>
      <c r="I3" s="219"/>
      <c r="J3" s="219"/>
      <c r="K3" s="219"/>
      <c r="L3" s="219"/>
      <c r="M3" s="219"/>
      <c r="N3" s="219"/>
      <c r="O3" s="91" t="s">
        <v>45</v>
      </c>
      <c r="P3" s="2"/>
      <c r="Q3" s="2"/>
      <c r="R3" s="220" t="s">
        <v>95</v>
      </c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</row>
    <row r="4" spans="1:42" ht="16.5" customHeight="1">
      <c r="A4" s="2"/>
      <c r="B4" s="239"/>
      <c r="C4" s="194"/>
      <c r="D4" s="195"/>
      <c r="E4" s="192"/>
      <c r="F4" s="218"/>
      <c r="G4" s="79" t="s">
        <v>51</v>
      </c>
      <c r="H4" s="18" t="s">
        <v>31</v>
      </c>
      <c r="I4" s="80" t="s">
        <v>52</v>
      </c>
      <c r="J4" s="77" t="s">
        <v>49</v>
      </c>
      <c r="K4" s="18" t="s">
        <v>31</v>
      </c>
      <c r="L4" s="80" t="s">
        <v>52</v>
      </c>
      <c r="M4" s="77" t="s">
        <v>49</v>
      </c>
      <c r="N4" s="79" t="s">
        <v>51</v>
      </c>
      <c r="O4" s="123"/>
      <c r="P4" s="2"/>
      <c r="Q4" s="2"/>
      <c r="R4" s="2"/>
      <c r="S4" s="3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20.25" thickBot="1">
      <c r="A5" s="2"/>
      <c r="B5" s="83">
        <v>1</v>
      </c>
      <c r="C5" s="15" t="s">
        <v>42</v>
      </c>
      <c r="D5" s="26" t="s">
        <v>37</v>
      </c>
      <c r="E5" s="22">
        <f>SUM(G5:N5)-F5</f>
        <v>45</v>
      </c>
      <c r="F5" s="23">
        <v>0</v>
      </c>
      <c r="G5" s="103">
        <v>15</v>
      </c>
      <c r="H5" s="22"/>
      <c r="I5" s="103">
        <v>15</v>
      </c>
      <c r="J5" s="103">
        <v>15</v>
      </c>
      <c r="K5" s="22"/>
      <c r="L5" s="22"/>
      <c r="M5" s="22"/>
      <c r="N5" s="22"/>
      <c r="O5" s="125">
        <f>15.5+Y8</f>
        <v>24.25</v>
      </c>
      <c r="P5" s="2"/>
      <c r="Q5" s="247" t="s">
        <v>116</v>
      </c>
      <c r="R5" s="247"/>
      <c r="S5" s="247"/>
      <c r="T5" s="247"/>
      <c r="U5" s="247"/>
      <c r="V5" s="247"/>
      <c r="W5" s="247"/>
      <c r="X5" s="159"/>
      <c r="Y5" s="216">
        <v>43610</v>
      </c>
      <c r="Z5" s="216"/>
      <c r="AA5" s="216"/>
      <c r="AB5" s="216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8">
      <c r="A6" s="2"/>
      <c r="B6" s="84">
        <v>2</v>
      </c>
      <c r="C6" s="15" t="s">
        <v>42</v>
      </c>
      <c r="D6" s="26" t="s">
        <v>6</v>
      </c>
      <c r="E6" s="22">
        <f>SUM(G6:N6)-F6</f>
        <v>38</v>
      </c>
      <c r="F6" s="23">
        <v>0</v>
      </c>
      <c r="G6" s="24">
        <v>10</v>
      </c>
      <c r="H6" s="24">
        <v>10</v>
      </c>
      <c r="I6" s="24">
        <v>10</v>
      </c>
      <c r="J6" s="22">
        <v>8</v>
      </c>
      <c r="K6" s="22"/>
      <c r="L6" s="22"/>
      <c r="M6" s="22"/>
      <c r="N6" s="22"/>
      <c r="O6" s="125">
        <f>15.5+Y17</f>
        <v>21</v>
      </c>
      <c r="P6" s="2"/>
      <c r="Q6" s="197" t="s">
        <v>1</v>
      </c>
      <c r="R6" s="199" t="s">
        <v>48</v>
      </c>
      <c r="S6" s="204" t="s">
        <v>4</v>
      </c>
      <c r="T6" s="210" t="s">
        <v>5</v>
      </c>
      <c r="U6" s="221" t="s">
        <v>7</v>
      </c>
      <c r="V6" s="221" t="s">
        <v>0</v>
      </c>
      <c r="W6" s="221" t="s">
        <v>15</v>
      </c>
      <c r="X6" s="223" t="s">
        <v>16</v>
      </c>
      <c r="Y6" s="235" t="s">
        <v>21</v>
      </c>
      <c r="Z6" s="197" t="s">
        <v>10</v>
      </c>
      <c r="AA6" s="198"/>
      <c r="AB6" s="197" t="s">
        <v>8</v>
      </c>
      <c r="AC6" s="199"/>
      <c r="AD6" s="199"/>
      <c r="AE6" s="199"/>
      <c r="AF6" s="199"/>
      <c r="AG6" s="225" t="s">
        <v>13</v>
      </c>
      <c r="AH6" s="226"/>
      <c r="AI6" s="197" t="s">
        <v>9</v>
      </c>
      <c r="AJ6" s="199"/>
      <c r="AK6" s="199"/>
      <c r="AL6" s="199"/>
      <c r="AM6" s="199"/>
      <c r="AN6" s="225" t="s">
        <v>13</v>
      </c>
      <c r="AO6" s="226"/>
      <c r="AP6" s="2"/>
    </row>
    <row r="7" spans="1:42" ht="18">
      <c r="A7" s="2"/>
      <c r="B7" s="84">
        <v>3</v>
      </c>
      <c r="C7" s="12" t="s">
        <v>115</v>
      </c>
      <c r="D7" s="161" t="s">
        <v>54</v>
      </c>
      <c r="E7" s="22">
        <f>SUM(G7:N7)-F7</f>
        <v>37</v>
      </c>
      <c r="F7" s="23">
        <v>0</v>
      </c>
      <c r="G7" s="22">
        <v>8</v>
      </c>
      <c r="H7" s="103">
        <v>15</v>
      </c>
      <c r="I7" s="22">
        <v>8</v>
      </c>
      <c r="J7" s="22">
        <v>6</v>
      </c>
      <c r="K7" s="22"/>
      <c r="L7" s="22"/>
      <c r="M7" s="22"/>
      <c r="N7" s="22"/>
      <c r="O7" s="124">
        <f>16.75+Y20</f>
        <v>22.75</v>
      </c>
      <c r="P7" s="2"/>
      <c r="Q7" s="203"/>
      <c r="R7" s="209"/>
      <c r="S7" s="205"/>
      <c r="T7" s="172"/>
      <c r="U7" s="222"/>
      <c r="V7" s="222"/>
      <c r="W7" s="222"/>
      <c r="X7" s="224"/>
      <c r="Y7" s="236"/>
      <c r="Z7" s="67" t="s">
        <v>11</v>
      </c>
      <c r="AA7" s="100" t="s">
        <v>1</v>
      </c>
      <c r="AB7" s="101">
        <v>1</v>
      </c>
      <c r="AC7" s="13">
        <v>2</v>
      </c>
      <c r="AD7" s="69">
        <v>3</v>
      </c>
      <c r="AE7" s="70">
        <v>4</v>
      </c>
      <c r="AF7" s="86">
        <v>5</v>
      </c>
      <c r="AG7" s="227"/>
      <c r="AH7" s="228"/>
      <c r="AI7" s="88">
        <v>1</v>
      </c>
      <c r="AJ7" s="71">
        <v>2</v>
      </c>
      <c r="AK7" s="72">
        <v>3</v>
      </c>
      <c r="AL7" s="73">
        <v>4</v>
      </c>
      <c r="AM7" s="87">
        <v>5</v>
      </c>
      <c r="AN7" s="227"/>
      <c r="AO7" s="228"/>
      <c r="AP7" s="2"/>
    </row>
    <row r="8" spans="1:42" ht="18" customHeight="1">
      <c r="A8" s="2"/>
      <c r="B8" s="84">
        <v>4</v>
      </c>
      <c r="C8" s="11" t="s">
        <v>26</v>
      </c>
      <c r="D8" s="26" t="s">
        <v>60</v>
      </c>
      <c r="E8" s="22">
        <f>SUM(G8:N8)-F8</f>
        <v>34</v>
      </c>
      <c r="F8" s="23">
        <v>0</v>
      </c>
      <c r="G8" s="104">
        <v>12</v>
      </c>
      <c r="H8" s="104">
        <v>12</v>
      </c>
      <c r="I8" s="22"/>
      <c r="J8" s="24">
        <v>10</v>
      </c>
      <c r="K8" s="22"/>
      <c r="L8" s="22"/>
      <c r="M8" s="22"/>
      <c r="N8" s="22"/>
      <c r="O8" s="124">
        <f>8.75+Y14</f>
        <v>13.5</v>
      </c>
      <c r="P8" s="2"/>
      <c r="Q8" s="213">
        <v>1</v>
      </c>
      <c r="R8" s="214">
        <v>15</v>
      </c>
      <c r="S8" s="170">
        <f>AG8+AN8</f>
        <v>1387.9</v>
      </c>
      <c r="T8" s="206" t="s">
        <v>78</v>
      </c>
      <c r="U8" s="97" t="s">
        <v>35</v>
      </c>
      <c r="V8" s="174" t="s">
        <v>118</v>
      </c>
      <c r="W8" s="176" t="s">
        <v>59</v>
      </c>
      <c r="X8" s="182">
        <v>53</v>
      </c>
      <c r="Y8" s="232">
        <v>8.75</v>
      </c>
      <c r="Z8" s="8">
        <v>7.477</v>
      </c>
      <c r="AA8" s="201">
        <v>1</v>
      </c>
      <c r="AB8" s="7"/>
      <c r="AC8" s="5">
        <v>141</v>
      </c>
      <c r="AD8" s="5">
        <v>141</v>
      </c>
      <c r="AE8" s="6"/>
      <c r="AF8" s="5">
        <v>134</v>
      </c>
      <c r="AG8" s="164">
        <f>SUM(AB8:AF10)</f>
        <v>692.89</v>
      </c>
      <c r="AH8" s="201">
        <v>1</v>
      </c>
      <c r="AI8" s="59">
        <v>139</v>
      </c>
      <c r="AJ8" s="6"/>
      <c r="AK8" s="5">
        <v>141</v>
      </c>
      <c r="AL8" s="6"/>
      <c r="AM8" s="5">
        <v>137</v>
      </c>
      <c r="AN8" s="164">
        <f>SUM(AI8:AM10)</f>
        <v>695.01</v>
      </c>
      <c r="AO8" s="201">
        <v>1</v>
      </c>
      <c r="AP8" s="2"/>
    </row>
    <row r="9" spans="1:42" ht="18" customHeight="1">
      <c r="A9" s="2"/>
      <c r="B9" s="84">
        <v>5</v>
      </c>
      <c r="C9" s="11" t="s">
        <v>26</v>
      </c>
      <c r="D9" s="26" t="s">
        <v>52</v>
      </c>
      <c r="E9" s="22">
        <f>SUM(G9:N9)-F9</f>
        <v>28</v>
      </c>
      <c r="F9" s="23">
        <v>0</v>
      </c>
      <c r="G9" s="22">
        <v>3</v>
      </c>
      <c r="H9" s="22">
        <v>8</v>
      </c>
      <c r="I9" s="104">
        <v>12</v>
      </c>
      <c r="J9" s="22">
        <v>5</v>
      </c>
      <c r="K9" s="22"/>
      <c r="L9" s="22"/>
      <c r="M9" s="22"/>
      <c r="N9" s="22"/>
      <c r="O9" s="124">
        <f>16.25+Y23</f>
        <v>21</v>
      </c>
      <c r="P9" s="2"/>
      <c r="Q9" s="213"/>
      <c r="R9" s="214"/>
      <c r="S9" s="170"/>
      <c r="T9" s="207"/>
      <c r="U9" s="97" t="s">
        <v>34</v>
      </c>
      <c r="V9" s="174"/>
      <c r="W9" s="177"/>
      <c r="X9" s="182"/>
      <c r="Y9" s="232"/>
      <c r="Z9" s="7"/>
      <c r="AA9" s="201"/>
      <c r="AB9" s="75">
        <v>137.89</v>
      </c>
      <c r="AC9" s="6"/>
      <c r="AD9" s="6"/>
      <c r="AE9" s="5">
        <v>139</v>
      </c>
      <c r="AF9" s="6"/>
      <c r="AG9" s="164"/>
      <c r="AH9" s="201"/>
      <c r="AI9" s="7"/>
      <c r="AJ9" s="42">
        <v>139.01</v>
      </c>
      <c r="AK9" s="6"/>
      <c r="AL9" s="5">
        <v>139</v>
      </c>
      <c r="AM9" s="6"/>
      <c r="AN9" s="164"/>
      <c r="AO9" s="201"/>
      <c r="AP9" s="2"/>
    </row>
    <row r="10" spans="1:42" ht="18" customHeight="1">
      <c r="A10" s="2"/>
      <c r="B10" s="84">
        <v>6</v>
      </c>
      <c r="C10" s="11" t="s">
        <v>26</v>
      </c>
      <c r="D10" s="26" t="s">
        <v>20</v>
      </c>
      <c r="E10" s="22">
        <f>SUM(G10:N10)-F10</f>
        <v>19</v>
      </c>
      <c r="F10" s="23">
        <v>0</v>
      </c>
      <c r="G10" s="22">
        <v>4</v>
      </c>
      <c r="H10" s="22">
        <v>6</v>
      </c>
      <c r="I10" s="22">
        <v>5</v>
      </c>
      <c r="J10" s="22">
        <v>4</v>
      </c>
      <c r="K10" s="22"/>
      <c r="L10" s="22"/>
      <c r="M10" s="22"/>
      <c r="N10" s="22"/>
      <c r="O10" s="126">
        <f>12+Y26</f>
        <v>16</v>
      </c>
      <c r="P10" s="2"/>
      <c r="Q10" s="213"/>
      <c r="R10" s="214"/>
      <c r="S10" s="170"/>
      <c r="T10" s="208"/>
      <c r="U10" s="97"/>
      <c r="V10" s="174"/>
      <c r="W10" s="181"/>
      <c r="X10" s="182"/>
      <c r="Y10" s="232"/>
      <c r="Z10" s="7"/>
      <c r="AA10" s="201"/>
      <c r="AB10" s="7"/>
      <c r="AC10" s="6"/>
      <c r="AD10" s="6"/>
      <c r="AE10" s="6"/>
      <c r="AF10" s="6"/>
      <c r="AG10" s="164"/>
      <c r="AH10" s="201"/>
      <c r="AI10" s="7"/>
      <c r="AJ10" s="6"/>
      <c r="AK10" s="6"/>
      <c r="AL10" s="6"/>
      <c r="AM10" s="6"/>
      <c r="AN10" s="164"/>
      <c r="AO10" s="201"/>
      <c r="AP10" s="2"/>
    </row>
    <row r="11" spans="1:42" ht="18" customHeight="1">
      <c r="A11" s="2"/>
      <c r="B11" s="84">
        <v>7</v>
      </c>
      <c r="C11" s="15" t="s">
        <v>50</v>
      </c>
      <c r="D11" s="26" t="s">
        <v>49</v>
      </c>
      <c r="E11" s="22">
        <f>SUM(G11:N11)-F11</f>
        <v>18</v>
      </c>
      <c r="F11" s="23">
        <v>0</v>
      </c>
      <c r="G11" s="74"/>
      <c r="H11" s="74"/>
      <c r="I11" s="22">
        <v>6</v>
      </c>
      <c r="J11" s="104">
        <v>12</v>
      </c>
      <c r="K11" s="22"/>
      <c r="L11" s="22"/>
      <c r="M11" s="22"/>
      <c r="N11" s="22"/>
      <c r="O11" s="126">
        <f>3+Y11</f>
        <v>7</v>
      </c>
      <c r="P11" s="2"/>
      <c r="Q11" s="213">
        <v>2</v>
      </c>
      <c r="R11" s="230">
        <v>12</v>
      </c>
      <c r="S11" s="170">
        <f>AG11+AN11</f>
        <v>1373.35</v>
      </c>
      <c r="T11" s="200" t="s">
        <v>49</v>
      </c>
      <c r="U11" s="97" t="s">
        <v>107</v>
      </c>
      <c r="V11" s="174" t="s">
        <v>118</v>
      </c>
      <c r="W11" s="176" t="s">
        <v>59</v>
      </c>
      <c r="X11" s="182">
        <v>34</v>
      </c>
      <c r="Y11" s="232">
        <v>4</v>
      </c>
      <c r="Z11" s="7"/>
      <c r="AA11" s="202">
        <v>2</v>
      </c>
      <c r="AB11" s="7"/>
      <c r="AC11" s="5">
        <v>138</v>
      </c>
      <c r="AD11" s="6"/>
      <c r="AE11" s="6"/>
      <c r="AF11" s="42">
        <v>133.07</v>
      </c>
      <c r="AG11" s="164">
        <f>SUM(AB11:AF13)</f>
        <v>685.0699999999999</v>
      </c>
      <c r="AH11" s="202">
        <v>2</v>
      </c>
      <c r="AI11" s="7"/>
      <c r="AJ11" s="5">
        <v>139</v>
      </c>
      <c r="AK11" s="6"/>
      <c r="AL11" s="6"/>
      <c r="AM11" s="5">
        <v>134</v>
      </c>
      <c r="AN11" s="164">
        <f>SUM(AI11:AM13)</f>
        <v>688.28</v>
      </c>
      <c r="AO11" s="202">
        <v>2</v>
      </c>
      <c r="AP11" s="2"/>
    </row>
    <row r="12" spans="1:42" ht="18" customHeight="1">
      <c r="A12" s="2"/>
      <c r="B12" s="84">
        <v>8</v>
      </c>
      <c r="C12" s="12" t="s">
        <v>43</v>
      </c>
      <c r="D12" s="26" t="s">
        <v>82</v>
      </c>
      <c r="E12" s="22">
        <f>SUM(G12:N12)-F12</f>
        <v>17</v>
      </c>
      <c r="F12" s="23">
        <v>0</v>
      </c>
      <c r="G12" s="94">
        <v>5</v>
      </c>
      <c r="H12" s="94">
        <v>5</v>
      </c>
      <c r="I12" s="22">
        <v>4</v>
      </c>
      <c r="J12" s="22">
        <v>3</v>
      </c>
      <c r="K12" s="22"/>
      <c r="L12" s="22"/>
      <c r="M12" s="22"/>
      <c r="N12" s="22"/>
      <c r="O12" s="124">
        <f>13.75+Y29</f>
        <v>17</v>
      </c>
      <c r="P12" s="2"/>
      <c r="Q12" s="213"/>
      <c r="R12" s="230"/>
      <c r="S12" s="170"/>
      <c r="T12" s="200"/>
      <c r="U12" s="97" t="s">
        <v>117</v>
      </c>
      <c r="V12" s="174"/>
      <c r="W12" s="177"/>
      <c r="X12" s="182"/>
      <c r="Y12" s="232"/>
      <c r="Z12" s="8">
        <v>7.486</v>
      </c>
      <c r="AA12" s="202"/>
      <c r="AB12" s="7"/>
      <c r="AC12" s="6"/>
      <c r="AD12" s="5">
        <v>139</v>
      </c>
      <c r="AE12" s="5">
        <v>137</v>
      </c>
      <c r="AF12" s="6"/>
      <c r="AG12" s="164"/>
      <c r="AH12" s="202"/>
      <c r="AI12" s="7"/>
      <c r="AJ12" s="6"/>
      <c r="AK12" s="5">
        <v>139</v>
      </c>
      <c r="AL12" s="6"/>
      <c r="AM12" s="6"/>
      <c r="AN12" s="164"/>
      <c r="AO12" s="202"/>
      <c r="AP12" s="2"/>
    </row>
    <row r="13" spans="1:42" ht="18" customHeight="1">
      <c r="A13" s="2"/>
      <c r="B13" s="84">
        <v>9</v>
      </c>
      <c r="C13" s="12" t="s">
        <v>43</v>
      </c>
      <c r="D13" s="26" t="s">
        <v>81</v>
      </c>
      <c r="E13" s="22">
        <f>SUM(G13:N13)-F13</f>
        <v>6</v>
      </c>
      <c r="F13" s="23">
        <v>0</v>
      </c>
      <c r="G13" s="22">
        <v>6</v>
      </c>
      <c r="H13" s="22"/>
      <c r="I13" s="22"/>
      <c r="J13" s="22"/>
      <c r="K13" s="22"/>
      <c r="L13" s="22"/>
      <c r="M13" s="22"/>
      <c r="N13" s="22"/>
      <c r="O13" s="125">
        <v>6.5</v>
      </c>
      <c r="P13" s="2"/>
      <c r="Q13" s="213"/>
      <c r="R13" s="230"/>
      <c r="S13" s="170"/>
      <c r="T13" s="200"/>
      <c r="U13" s="97" t="s">
        <v>108</v>
      </c>
      <c r="V13" s="174"/>
      <c r="W13" s="181"/>
      <c r="X13" s="182"/>
      <c r="Y13" s="232"/>
      <c r="Z13" s="7"/>
      <c r="AA13" s="202"/>
      <c r="AB13" s="4">
        <v>138</v>
      </c>
      <c r="AC13" s="6"/>
      <c r="AD13" s="6"/>
      <c r="AE13" s="6"/>
      <c r="AF13" s="6"/>
      <c r="AG13" s="164"/>
      <c r="AH13" s="202"/>
      <c r="AI13" s="4">
        <v>138</v>
      </c>
      <c r="AJ13" s="6"/>
      <c r="AK13" s="6"/>
      <c r="AL13" s="42">
        <v>138.28</v>
      </c>
      <c r="AM13" s="6"/>
      <c r="AN13" s="164"/>
      <c r="AO13" s="202"/>
      <c r="AP13" s="2"/>
    </row>
    <row r="14" spans="1:42" ht="18" customHeight="1">
      <c r="A14" s="2"/>
      <c r="B14" s="84">
        <v>10</v>
      </c>
      <c r="C14" s="12"/>
      <c r="D14" s="153"/>
      <c r="E14" s="22"/>
      <c r="F14" s="23">
        <f>E14</f>
        <v>0</v>
      </c>
      <c r="G14" s="22"/>
      <c r="H14" s="22"/>
      <c r="I14" s="22"/>
      <c r="J14" s="22"/>
      <c r="K14" s="22"/>
      <c r="L14" s="22"/>
      <c r="M14" s="22"/>
      <c r="N14" s="22"/>
      <c r="O14" s="126"/>
      <c r="P14" s="2"/>
      <c r="Q14" s="213">
        <v>3</v>
      </c>
      <c r="R14" s="196">
        <v>10</v>
      </c>
      <c r="S14" s="170">
        <f>AG14+AN14</f>
        <v>1361.95</v>
      </c>
      <c r="T14" s="172" t="s">
        <v>79</v>
      </c>
      <c r="U14" s="98" t="s">
        <v>39</v>
      </c>
      <c r="V14" s="189" t="s">
        <v>98</v>
      </c>
      <c r="W14" s="176" t="s">
        <v>59</v>
      </c>
      <c r="X14" s="182">
        <v>55</v>
      </c>
      <c r="Y14" s="232">
        <v>4.75</v>
      </c>
      <c r="Z14" s="43">
        <v>7.61</v>
      </c>
      <c r="AA14" s="229">
        <v>3</v>
      </c>
      <c r="AB14" s="4">
        <v>137</v>
      </c>
      <c r="AC14" s="6"/>
      <c r="AD14" s="6"/>
      <c r="AE14" s="42">
        <v>137</v>
      </c>
      <c r="AF14" s="5">
        <v>132</v>
      </c>
      <c r="AG14" s="164">
        <f>SUM(AB14:AF16)</f>
        <v>679.27</v>
      </c>
      <c r="AH14" s="229">
        <v>3</v>
      </c>
      <c r="AI14" s="75">
        <v>136.68</v>
      </c>
      <c r="AJ14" s="6"/>
      <c r="AK14" s="6"/>
      <c r="AL14" s="5">
        <v>137</v>
      </c>
      <c r="AM14" s="5">
        <v>134</v>
      </c>
      <c r="AN14" s="164">
        <f>SUM(AI14:AM16)</f>
        <v>682.6800000000001</v>
      </c>
      <c r="AO14" s="229">
        <v>3</v>
      </c>
      <c r="AP14" s="2"/>
    </row>
    <row r="15" spans="1:42" ht="18" customHeight="1">
      <c r="A15" s="2"/>
      <c r="B15" s="84">
        <v>11</v>
      </c>
      <c r="C15" s="12"/>
      <c r="D15" s="153"/>
      <c r="E15" s="22"/>
      <c r="F15" s="23">
        <f>E15</f>
        <v>0</v>
      </c>
      <c r="G15" s="22"/>
      <c r="H15" s="22"/>
      <c r="I15" s="22"/>
      <c r="J15" s="22"/>
      <c r="K15" s="22"/>
      <c r="L15" s="22"/>
      <c r="M15" s="22"/>
      <c r="N15" s="22"/>
      <c r="O15" s="126"/>
      <c r="P15" s="2"/>
      <c r="Q15" s="213"/>
      <c r="R15" s="196"/>
      <c r="S15" s="170"/>
      <c r="T15" s="172"/>
      <c r="U15" s="98" t="s">
        <v>38</v>
      </c>
      <c r="V15" s="190"/>
      <c r="W15" s="177"/>
      <c r="X15" s="182"/>
      <c r="Y15" s="232"/>
      <c r="Z15" s="7"/>
      <c r="AA15" s="229"/>
      <c r="AB15" s="7"/>
      <c r="AC15" s="42">
        <v>137.27</v>
      </c>
      <c r="AD15" s="5">
        <v>136</v>
      </c>
      <c r="AE15" s="6"/>
      <c r="AF15" s="6"/>
      <c r="AG15" s="164"/>
      <c r="AH15" s="229"/>
      <c r="AI15" s="7"/>
      <c r="AJ15" s="5">
        <v>138</v>
      </c>
      <c r="AK15" s="5">
        <v>137</v>
      </c>
      <c r="AL15" s="6"/>
      <c r="AM15" s="6"/>
      <c r="AN15" s="164"/>
      <c r="AO15" s="229"/>
      <c r="AP15" s="2"/>
    </row>
    <row r="16" spans="1:42" ht="18" customHeight="1">
      <c r="A16" s="2"/>
      <c r="B16" s="84">
        <v>12</v>
      </c>
      <c r="C16" s="60"/>
      <c r="D16" s="153"/>
      <c r="E16" s="22"/>
      <c r="F16" s="23">
        <f>E16</f>
        <v>0</v>
      </c>
      <c r="G16" s="68"/>
      <c r="H16" s="68"/>
      <c r="I16" s="22"/>
      <c r="J16" s="22"/>
      <c r="K16" s="22"/>
      <c r="L16" s="22"/>
      <c r="M16" s="22"/>
      <c r="N16" s="22"/>
      <c r="O16" s="126"/>
      <c r="P16" s="2"/>
      <c r="Q16" s="213"/>
      <c r="R16" s="196"/>
      <c r="S16" s="170"/>
      <c r="T16" s="172"/>
      <c r="U16" s="98"/>
      <c r="V16" s="191"/>
      <c r="W16" s="181"/>
      <c r="X16" s="182"/>
      <c r="Y16" s="232"/>
      <c r="Z16" s="7"/>
      <c r="AA16" s="229"/>
      <c r="AB16" s="7"/>
      <c r="AC16" s="6"/>
      <c r="AD16" s="6"/>
      <c r="AE16" s="6"/>
      <c r="AF16" s="6"/>
      <c r="AG16" s="164"/>
      <c r="AH16" s="229"/>
      <c r="AI16" s="7"/>
      <c r="AJ16" s="6"/>
      <c r="AK16" s="6"/>
      <c r="AL16" s="6"/>
      <c r="AM16" s="6"/>
      <c r="AN16" s="164"/>
      <c r="AO16" s="229"/>
      <c r="AP16" s="2"/>
    </row>
    <row r="17" spans="1:42" ht="18" customHeight="1">
      <c r="A17" s="2"/>
      <c r="B17" s="84"/>
      <c r="C17" s="58"/>
      <c r="D17" s="153"/>
      <c r="E17" s="22"/>
      <c r="F17" s="23"/>
      <c r="G17" s="22"/>
      <c r="H17" s="22"/>
      <c r="I17" s="22"/>
      <c r="J17" s="22"/>
      <c r="K17" s="22"/>
      <c r="L17" s="22"/>
      <c r="M17" s="22"/>
      <c r="N17" s="22"/>
      <c r="O17" s="126"/>
      <c r="P17" s="2"/>
      <c r="Q17" s="166">
        <v>4</v>
      </c>
      <c r="R17" s="168">
        <v>8</v>
      </c>
      <c r="S17" s="170">
        <f>AG17+AN17</f>
        <v>1338.7</v>
      </c>
      <c r="T17" s="206" t="s">
        <v>80</v>
      </c>
      <c r="U17" s="97" t="s">
        <v>19</v>
      </c>
      <c r="V17" s="174" t="s">
        <v>119</v>
      </c>
      <c r="W17" s="176" t="s">
        <v>66</v>
      </c>
      <c r="X17" s="182">
        <v>21</v>
      </c>
      <c r="Y17" s="232">
        <v>5.5</v>
      </c>
      <c r="Z17" s="7"/>
      <c r="AA17" s="179">
        <v>4</v>
      </c>
      <c r="AB17" s="7"/>
      <c r="AC17" s="6"/>
      <c r="AD17" s="6"/>
      <c r="AE17" s="42">
        <v>134.85</v>
      </c>
      <c r="AF17" s="5">
        <v>127</v>
      </c>
      <c r="AG17" s="164">
        <f>SUM(AB17:AF19)</f>
        <v>668.85</v>
      </c>
      <c r="AH17" s="162">
        <v>4</v>
      </c>
      <c r="AI17" s="7"/>
      <c r="AJ17" s="6"/>
      <c r="AK17" s="6"/>
      <c r="AL17" s="5">
        <v>134</v>
      </c>
      <c r="AM17" s="42">
        <v>130.85</v>
      </c>
      <c r="AN17" s="164">
        <f>SUM(AI17:AM19)</f>
        <v>669.85</v>
      </c>
      <c r="AO17" s="162">
        <v>4</v>
      </c>
      <c r="AP17" s="2"/>
    </row>
    <row r="18" spans="1:42" ht="17.25" customHeight="1" thickBot="1">
      <c r="A18" s="2"/>
      <c r="B18" s="127"/>
      <c r="C18" s="128"/>
      <c r="D18" s="129" t="s">
        <v>23</v>
      </c>
      <c r="E18" s="130">
        <f>SUM(E5:E17)</f>
        <v>242</v>
      </c>
      <c r="F18" s="131"/>
      <c r="G18" s="131"/>
      <c r="H18" s="131"/>
      <c r="I18" s="132" t="s">
        <v>24</v>
      </c>
      <c r="J18" s="133" t="s">
        <v>25</v>
      </c>
      <c r="K18" s="134" t="s">
        <v>26</v>
      </c>
      <c r="L18" s="134"/>
      <c r="M18" s="128" t="s">
        <v>27</v>
      </c>
      <c r="N18" s="128"/>
      <c r="O18" s="135"/>
      <c r="P18" s="2"/>
      <c r="Q18" s="166"/>
      <c r="R18" s="168"/>
      <c r="S18" s="170"/>
      <c r="T18" s="207"/>
      <c r="U18" s="97" t="s">
        <v>84</v>
      </c>
      <c r="V18" s="174"/>
      <c r="W18" s="177"/>
      <c r="X18" s="182"/>
      <c r="Y18" s="232"/>
      <c r="Z18" s="43">
        <v>7.656</v>
      </c>
      <c r="AA18" s="179"/>
      <c r="AB18" s="5">
        <v>134</v>
      </c>
      <c r="AC18" s="5">
        <v>136</v>
      </c>
      <c r="AD18" s="5">
        <v>137</v>
      </c>
      <c r="AE18" s="6"/>
      <c r="AF18" s="6"/>
      <c r="AG18" s="164"/>
      <c r="AH18" s="162"/>
      <c r="AI18" s="5">
        <v>133</v>
      </c>
      <c r="AJ18" s="5">
        <v>135</v>
      </c>
      <c r="AK18" s="5">
        <v>137</v>
      </c>
      <c r="AL18" s="6"/>
      <c r="AM18" s="6"/>
      <c r="AN18" s="164"/>
      <c r="AO18" s="162"/>
      <c r="AP18" s="2"/>
    </row>
    <row r="19" spans="1:42" ht="16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66"/>
      <c r="R19" s="168"/>
      <c r="S19" s="170"/>
      <c r="T19" s="208"/>
      <c r="U19" s="97"/>
      <c r="V19" s="174"/>
      <c r="W19" s="181"/>
      <c r="X19" s="182"/>
      <c r="Y19" s="232"/>
      <c r="Z19" s="7"/>
      <c r="AA19" s="179"/>
      <c r="AB19" s="7"/>
      <c r="AC19" s="6"/>
      <c r="AD19" s="6"/>
      <c r="AE19" s="6"/>
      <c r="AF19" s="6"/>
      <c r="AG19" s="164"/>
      <c r="AH19" s="162"/>
      <c r="AI19" s="7"/>
      <c r="AJ19" s="6"/>
      <c r="AK19" s="6"/>
      <c r="AL19" s="6"/>
      <c r="AM19" s="6"/>
      <c r="AN19" s="164"/>
      <c r="AO19" s="162"/>
      <c r="AP19" s="2"/>
    </row>
    <row r="20" spans="1:42" ht="18" customHeight="1" thickBot="1">
      <c r="A20" s="2"/>
      <c r="B20" s="231" t="s">
        <v>68</v>
      </c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"/>
      <c r="P20" s="2"/>
      <c r="Q20" s="166">
        <v>5</v>
      </c>
      <c r="R20" s="168">
        <v>6</v>
      </c>
      <c r="S20" s="170">
        <f>AG20+AN20</f>
        <v>1332.84</v>
      </c>
      <c r="T20" s="200" t="s">
        <v>54</v>
      </c>
      <c r="U20" s="97" t="s">
        <v>2</v>
      </c>
      <c r="V20" s="174" t="s">
        <v>36</v>
      </c>
      <c r="W20" s="176" t="s">
        <v>59</v>
      </c>
      <c r="X20" s="182">
        <v>16</v>
      </c>
      <c r="Y20" s="232">
        <v>6</v>
      </c>
      <c r="Z20" s="7"/>
      <c r="AA20" s="179">
        <v>5</v>
      </c>
      <c r="AB20" s="7"/>
      <c r="AC20" s="5">
        <v>134</v>
      </c>
      <c r="AD20" s="42">
        <v>133.07</v>
      </c>
      <c r="AE20" s="6"/>
      <c r="AF20" s="6"/>
      <c r="AG20" s="164">
        <f>SUM(AB20:AF22)</f>
        <v>668.0699999999999</v>
      </c>
      <c r="AH20" s="162">
        <v>5</v>
      </c>
      <c r="AI20" s="7"/>
      <c r="AJ20" s="5">
        <v>133</v>
      </c>
      <c r="AK20" s="42">
        <v>134.77</v>
      </c>
      <c r="AL20" s="6"/>
      <c r="AM20" s="6"/>
      <c r="AN20" s="164">
        <f>SUM(AI20:AM22)</f>
        <v>664.77</v>
      </c>
      <c r="AO20" s="162">
        <v>5</v>
      </c>
      <c r="AP20" s="2"/>
    </row>
    <row r="21" spans="1:42" ht="16.5" customHeight="1">
      <c r="A21" s="2"/>
      <c r="B21" s="237" t="s">
        <v>1</v>
      </c>
      <c r="C21" s="238"/>
      <c r="D21" s="240" t="s">
        <v>7</v>
      </c>
      <c r="E21" s="219" t="s">
        <v>28</v>
      </c>
      <c r="F21" s="244" t="s">
        <v>29</v>
      </c>
      <c r="G21" s="219" t="s">
        <v>30</v>
      </c>
      <c r="H21" s="219"/>
      <c r="I21" s="219"/>
      <c r="J21" s="219"/>
      <c r="K21" s="219"/>
      <c r="L21" s="219"/>
      <c r="M21" s="219"/>
      <c r="N21" s="245"/>
      <c r="O21" s="2"/>
      <c r="P21" s="2"/>
      <c r="Q21" s="166"/>
      <c r="R21" s="168"/>
      <c r="S21" s="170"/>
      <c r="T21" s="200"/>
      <c r="U21" s="97" t="s">
        <v>55</v>
      </c>
      <c r="V21" s="174"/>
      <c r="W21" s="177"/>
      <c r="X21" s="182"/>
      <c r="Y21" s="232"/>
      <c r="Z21" s="43">
        <v>7.683</v>
      </c>
      <c r="AA21" s="179"/>
      <c r="AB21" s="4">
        <v>134</v>
      </c>
      <c r="AC21" s="6"/>
      <c r="AD21" s="6"/>
      <c r="AE21" s="5">
        <v>135</v>
      </c>
      <c r="AF21" s="5">
        <v>132</v>
      </c>
      <c r="AG21" s="164"/>
      <c r="AH21" s="162"/>
      <c r="AI21" s="4">
        <v>133</v>
      </c>
      <c r="AJ21" s="6"/>
      <c r="AK21" s="6"/>
      <c r="AL21" s="5">
        <v>135</v>
      </c>
      <c r="AM21" s="5">
        <v>129</v>
      </c>
      <c r="AN21" s="164"/>
      <c r="AO21" s="162"/>
      <c r="AP21" s="2"/>
    </row>
    <row r="22" spans="1:42" ht="16.5" customHeight="1">
      <c r="A22" s="2"/>
      <c r="B22" s="239"/>
      <c r="C22" s="194"/>
      <c r="D22" s="195"/>
      <c r="E22" s="192"/>
      <c r="F22" s="193"/>
      <c r="G22" s="79" t="s">
        <v>51</v>
      </c>
      <c r="H22" s="18" t="s">
        <v>31</v>
      </c>
      <c r="I22" s="80" t="s">
        <v>52</v>
      </c>
      <c r="J22" s="77" t="s">
        <v>49</v>
      </c>
      <c r="K22" s="18" t="s">
        <v>31</v>
      </c>
      <c r="L22" s="80" t="s">
        <v>52</v>
      </c>
      <c r="M22" s="77" t="s">
        <v>49</v>
      </c>
      <c r="N22" s="139" t="s">
        <v>51</v>
      </c>
      <c r="O22" s="2"/>
      <c r="P22" s="2"/>
      <c r="Q22" s="166"/>
      <c r="R22" s="168"/>
      <c r="S22" s="170"/>
      <c r="T22" s="200"/>
      <c r="U22" s="97"/>
      <c r="V22" s="174"/>
      <c r="W22" s="181"/>
      <c r="X22" s="182"/>
      <c r="Y22" s="232"/>
      <c r="Z22" s="7"/>
      <c r="AA22" s="179"/>
      <c r="AB22" s="7"/>
      <c r="AC22" s="6"/>
      <c r="AD22" s="6"/>
      <c r="AE22" s="6"/>
      <c r="AF22" s="6"/>
      <c r="AG22" s="164"/>
      <c r="AH22" s="162"/>
      <c r="AI22" s="7"/>
      <c r="AJ22" s="6"/>
      <c r="AK22" s="6"/>
      <c r="AL22" s="6"/>
      <c r="AM22" s="6"/>
      <c r="AN22" s="164"/>
      <c r="AO22" s="162"/>
      <c r="AP22" s="2"/>
    </row>
    <row r="23" spans="1:42" ht="16.5" customHeight="1">
      <c r="A23" s="2"/>
      <c r="B23" s="239"/>
      <c r="C23" s="194"/>
      <c r="D23" s="195"/>
      <c r="E23" s="192"/>
      <c r="F23" s="193"/>
      <c r="G23" s="19" t="s">
        <v>69</v>
      </c>
      <c r="H23" s="19" t="s">
        <v>75</v>
      </c>
      <c r="I23" s="19" t="s">
        <v>71</v>
      </c>
      <c r="J23" s="19" t="s">
        <v>74</v>
      </c>
      <c r="K23" s="19" t="s">
        <v>72</v>
      </c>
      <c r="L23" s="19" t="s">
        <v>73</v>
      </c>
      <c r="M23" s="19" t="s">
        <v>76</v>
      </c>
      <c r="N23" s="140" t="s">
        <v>77</v>
      </c>
      <c r="O23" s="2"/>
      <c r="P23" s="2"/>
      <c r="Q23" s="166">
        <v>6</v>
      </c>
      <c r="R23" s="168">
        <v>5</v>
      </c>
      <c r="S23" s="170">
        <f>AG23+AN23</f>
        <v>1312.37</v>
      </c>
      <c r="T23" s="200" t="s">
        <v>52</v>
      </c>
      <c r="U23" s="112" t="s">
        <v>17</v>
      </c>
      <c r="V23" s="174" t="s">
        <v>119</v>
      </c>
      <c r="W23" s="176" t="s">
        <v>66</v>
      </c>
      <c r="X23" s="182">
        <v>32</v>
      </c>
      <c r="Y23" s="232">
        <v>4.75</v>
      </c>
      <c r="Z23" s="43">
        <v>7.7</v>
      </c>
      <c r="AA23" s="179">
        <v>6</v>
      </c>
      <c r="AB23" s="4">
        <v>132</v>
      </c>
      <c r="AC23" s="6"/>
      <c r="AD23" s="6"/>
      <c r="AE23" s="5">
        <v>133</v>
      </c>
      <c r="AF23" s="42">
        <v>127.99</v>
      </c>
      <c r="AG23" s="164">
        <f>SUM(AB23:AF25)</f>
        <v>649.99</v>
      </c>
      <c r="AH23" s="162">
        <v>6</v>
      </c>
      <c r="AI23" s="4">
        <v>134</v>
      </c>
      <c r="AJ23" s="6"/>
      <c r="AK23" s="6"/>
      <c r="AL23" s="5">
        <v>134</v>
      </c>
      <c r="AM23" s="42">
        <v>129.38</v>
      </c>
      <c r="AN23" s="164">
        <f>SUM(AI23:AM25)</f>
        <v>662.38</v>
      </c>
      <c r="AO23" s="162">
        <v>6</v>
      </c>
      <c r="AP23" s="2"/>
    </row>
    <row r="24" spans="1:42" ht="16.5" customHeight="1">
      <c r="A24" s="2"/>
      <c r="B24" s="141"/>
      <c r="C24" s="96"/>
      <c r="D24" s="155"/>
      <c r="E24" s="156"/>
      <c r="F24" s="157"/>
      <c r="G24" s="19"/>
      <c r="H24" s="19"/>
      <c r="I24" s="19"/>
      <c r="J24" s="19"/>
      <c r="K24" s="19"/>
      <c r="L24" s="19"/>
      <c r="M24" s="19"/>
      <c r="N24" s="140"/>
      <c r="O24" s="2"/>
      <c r="P24" s="2"/>
      <c r="Q24" s="166"/>
      <c r="R24" s="168"/>
      <c r="S24" s="170"/>
      <c r="T24" s="200"/>
      <c r="U24" s="98" t="s">
        <v>65</v>
      </c>
      <c r="V24" s="174"/>
      <c r="W24" s="177"/>
      <c r="X24" s="182"/>
      <c r="Y24" s="232"/>
      <c r="Z24" s="7"/>
      <c r="AA24" s="179"/>
      <c r="AB24" s="7"/>
      <c r="AC24" s="5">
        <v>128</v>
      </c>
      <c r="AD24" s="5">
        <v>129</v>
      </c>
      <c r="AE24" s="6"/>
      <c r="AF24" s="6"/>
      <c r="AG24" s="164"/>
      <c r="AH24" s="162"/>
      <c r="AI24" s="7"/>
      <c r="AJ24" s="5">
        <v>133</v>
      </c>
      <c r="AK24" s="5">
        <v>132</v>
      </c>
      <c r="AL24" s="6"/>
      <c r="AM24" s="6"/>
      <c r="AN24" s="164"/>
      <c r="AO24" s="162"/>
      <c r="AP24" s="2"/>
    </row>
    <row r="25" spans="1:42" ht="18" customHeight="1">
      <c r="A25" s="2"/>
      <c r="B25" s="83">
        <v>1</v>
      </c>
      <c r="C25" s="15" t="s">
        <v>42</v>
      </c>
      <c r="D25" s="21" t="s">
        <v>35</v>
      </c>
      <c r="E25" s="22">
        <f>SUM(G25:N25)</f>
        <v>45</v>
      </c>
      <c r="F25" s="23"/>
      <c r="G25" s="103">
        <v>15</v>
      </c>
      <c r="H25" s="22"/>
      <c r="I25" s="103">
        <v>15</v>
      </c>
      <c r="J25" s="103">
        <v>15</v>
      </c>
      <c r="K25" s="78"/>
      <c r="L25" s="78"/>
      <c r="M25" s="78"/>
      <c r="N25" s="142"/>
      <c r="O25" s="2"/>
      <c r="P25" s="2"/>
      <c r="Q25" s="166"/>
      <c r="R25" s="168"/>
      <c r="S25" s="170"/>
      <c r="T25" s="200"/>
      <c r="U25" s="111"/>
      <c r="V25" s="174"/>
      <c r="W25" s="181"/>
      <c r="X25" s="182"/>
      <c r="Y25" s="232"/>
      <c r="Z25" s="7"/>
      <c r="AA25" s="179"/>
      <c r="AB25" s="7"/>
      <c r="AC25" s="6"/>
      <c r="AD25" s="6"/>
      <c r="AE25" s="6"/>
      <c r="AF25" s="6"/>
      <c r="AG25" s="164"/>
      <c r="AH25" s="162"/>
      <c r="AI25" s="7"/>
      <c r="AJ25" s="6"/>
      <c r="AK25" s="6"/>
      <c r="AL25" s="6"/>
      <c r="AM25" s="6"/>
      <c r="AN25" s="164"/>
      <c r="AO25" s="162"/>
      <c r="AP25" s="2"/>
    </row>
    <row r="26" spans="1:42" ht="18" customHeight="1">
      <c r="A26" s="2"/>
      <c r="B26" s="83">
        <v>1</v>
      </c>
      <c r="C26" s="15" t="s">
        <v>42</v>
      </c>
      <c r="D26" s="21" t="s">
        <v>34</v>
      </c>
      <c r="E26" s="22">
        <f>SUM(G26:N26)</f>
        <v>45</v>
      </c>
      <c r="F26" s="23"/>
      <c r="G26" s="103">
        <v>15</v>
      </c>
      <c r="H26" s="22"/>
      <c r="I26" s="103">
        <v>15</v>
      </c>
      <c r="J26" s="103">
        <v>15</v>
      </c>
      <c r="K26" s="22"/>
      <c r="L26" s="22"/>
      <c r="M26" s="22"/>
      <c r="N26" s="126"/>
      <c r="O26" s="2"/>
      <c r="P26" s="2"/>
      <c r="Q26" s="166">
        <v>7</v>
      </c>
      <c r="R26" s="168">
        <v>4</v>
      </c>
      <c r="S26" s="170">
        <f>AG26+AN26</f>
        <v>1300.6100000000001</v>
      </c>
      <c r="T26" s="172" t="s">
        <v>20</v>
      </c>
      <c r="U26" s="98" t="s">
        <v>89</v>
      </c>
      <c r="V26" s="174" t="s">
        <v>118</v>
      </c>
      <c r="W26" s="176" t="s">
        <v>59</v>
      </c>
      <c r="X26" s="182">
        <v>68</v>
      </c>
      <c r="Y26" s="232">
        <v>4</v>
      </c>
      <c r="Z26" s="43">
        <v>7.696</v>
      </c>
      <c r="AA26" s="179">
        <v>7</v>
      </c>
      <c r="AB26" s="7"/>
      <c r="AC26" s="5">
        <v>124</v>
      </c>
      <c r="AD26" s="5">
        <v>131</v>
      </c>
      <c r="AE26" s="6"/>
      <c r="AF26" s="6"/>
      <c r="AG26" s="164">
        <f>SUM(AB26:AF28)</f>
        <v>644.92</v>
      </c>
      <c r="AH26" s="162">
        <v>7</v>
      </c>
      <c r="AI26" s="7"/>
      <c r="AJ26" s="5">
        <v>134</v>
      </c>
      <c r="AK26" s="5">
        <v>132</v>
      </c>
      <c r="AL26" s="6"/>
      <c r="AM26" s="6"/>
      <c r="AN26" s="164">
        <f>SUM(AI26:AM28)</f>
        <v>655.69</v>
      </c>
      <c r="AO26" s="162">
        <v>7</v>
      </c>
      <c r="AP26" s="2"/>
    </row>
    <row r="27" spans="1:42" ht="18" customHeight="1">
      <c r="A27" s="2"/>
      <c r="B27" s="83">
        <v>2</v>
      </c>
      <c r="C27" s="15" t="s">
        <v>42</v>
      </c>
      <c r="D27" s="21" t="s">
        <v>3</v>
      </c>
      <c r="E27" s="22">
        <f>SUM(G27:N27)</f>
        <v>38</v>
      </c>
      <c r="F27" s="23"/>
      <c r="G27" s="24">
        <v>10</v>
      </c>
      <c r="H27" s="24">
        <v>10</v>
      </c>
      <c r="I27" s="24">
        <v>10</v>
      </c>
      <c r="J27" s="22">
        <v>8</v>
      </c>
      <c r="K27" s="22"/>
      <c r="L27" s="22"/>
      <c r="M27" s="22"/>
      <c r="N27" s="126"/>
      <c r="O27" s="2"/>
      <c r="P27" s="2"/>
      <c r="Q27" s="166"/>
      <c r="R27" s="168"/>
      <c r="S27" s="170"/>
      <c r="T27" s="172"/>
      <c r="U27" s="98" t="s">
        <v>110</v>
      </c>
      <c r="V27" s="174"/>
      <c r="W27" s="177"/>
      <c r="X27" s="182"/>
      <c r="Y27" s="232"/>
      <c r="Z27" s="7"/>
      <c r="AA27" s="179"/>
      <c r="AB27" s="4">
        <v>130</v>
      </c>
      <c r="AC27" s="6"/>
      <c r="AD27" s="6"/>
      <c r="AE27" s="5">
        <v>131</v>
      </c>
      <c r="AF27" s="42">
        <v>128.92</v>
      </c>
      <c r="AG27" s="164"/>
      <c r="AH27" s="162"/>
      <c r="AI27" s="4">
        <v>129</v>
      </c>
      <c r="AJ27" s="6"/>
      <c r="AK27" s="6"/>
      <c r="AL27" s="5">
        <v>133</v>
      </c>
      <c r="AM27" s="42">
        <v>127.69</v>
      </c>
      <c r="AN27" s="164"/>
      <c r="AO27" s="162"/>
      <c r="AP27" s="2"/>
    </row>
    <row r="28" spans="1:42" ht="18" customHeight="1">
      <c r="A28" s="2"/>
      <c r="B28" s="83">
        <v>3</v>
      </c>
      <c r="C28" s="12" t="s">
        <v>115</v>
      </c>
      <c r="D28" s="21" t="s">
        <v>2</v>
      </c>
      <c r="E28" s="22">
        <f>SUM(G28:N28)</f>
        <v>37</v>
      </c>
      <c r="F28" s="23"/>
      <c r="G28" s="22">
        <v>8</v>
      </c>
      <c r="H28" s="103">
        <v>15</v>
      </c>
      <c r="I28" s="22">
        <v>8</v>
      </c>
      <c r="J28" s="22">
        <v>6</v>
      </c>
      <c r="K28" s="22"/>
      <c r="L28" s="22"/>
      <c r="M28" s="22"/>
      <c r="N28" s="126"/>
      <c r="O28" s="2"/>
      <c r="P28" s="2"/>
      <c r="Q28" s="166"/>
      <c r="R28" s="168"/>
      <c r="S28" s="170"/>
      <c r="T28" s="172"/>
      <c r="U28" s="98"/>
      <c r="V28" s="174"/>
      <c r="W28" s="181"/>
      <c r="X28" s="182"/>
      <c r="Y28" s="232"/>
      <c r="Z28" s="7"/>
      <c r="AA28" s="179"/>
      <c r="AB28" s="7"/>
      <c r="AC28" s="6"/>
      <c r="AD28" s="6"/>
      <c r="AE28" s="6"/>
      <c r="AF28" s="6"/>
      <c r="AG28" s="164"/>
      <c r="AH28" s="162"/>
      <c r="AI28" s="7"/>
      <c r="AJ28" s="6"/>
      <c r="AK28" s="6"/>
      <c r="AL28" s="6"/>
      <c r="AM28" s="6"/>
      <c r="AN28" s="164"/>
      <c r="AO28" s="162"/>
      <c r="AP28" s="2"/>
    </row>
    <row r="29" spans="1:42" ht="18" customHeight="1">
      <c r="A29" s="2"/>
      <c r="B29" s="83">
        <v>3</v>
      </c>
      <c r="C29" s="12" t="s">
        <v>115</v>
      </c>
      <c r="D29" s="21" t="s">
        <v>55</v>
      </c>
      <c r="E29" s="22">
        <f>SUM(G29:N29)</f>
        <v>37</v>
      </c>
      <c r="F29" s="23"/>
      <c r="G29" s="22">
        <v>8</v>
      </c>
      <c r="H29" s="103">
        <v>15</v>
      </c>
      <c r="I29" s="22">
        <v>8</v>
      </c>
      <c r="J29" s="22">
        <v>6</v>
      </c>
      <c r="K29" s="22"/>
      <c r="L29" s="22"/>
      <c r="M29" s="22"/>
      <c r="N29" s="126"/>
      <c r="O29" s="2"/>
      <c r="P29" s="2"/>
      <c r="Q29" s="166">
        <v>8</v>
      </c>
      <c r="R29" s="168">
        <v>3</v>
      </c>
      <c r="S29" s="170">
        <f>AG29+AN29</f>
        <v>1257.24</v>
      </c>
      <c r="T29" s="172" t="s">
        <v>82</v>
      </c>
      <c r="U29" s="98" t="s">
        <v>58</v>
      </c>
      <c r="V29" s="174" t="s">
        <v>36</v>
      </c>
      <c r="W29" s="176" t="s">
        <v>59</v>
      </c>
      <c r="X29" s="182">
        <v>25</v>
      </c>
      <c r="Y29" s="232">
        <v>3.25</v>
      </c>
      <c r="Z29" s="8">
        <v>7.777</v>
      </c>
      <c r="AA29" s="179">
        <v>8</v>
      </c>
      <c r="AB29" s="7"/>
      <c r="AC29" s="5">
        <v>130</v>
      </c>
      <c r="AD29" s="5">
        <v>129</v>
      </c>
      <c r="AE29" s="5">
        <v>131</v>
      </c>
      <c r="AF29" s="6"/>
      <c r="AG29" s="164">
        <f>SUM(AB29:AF31)</f>
        <v>627.56</v>
      </c>
      <c r="AH29" s="162">
        <v>8</v>
      </c>
      <c r="AI29" s="7"/>
      <c r="AJ29" s="5">
        <v>129</v>
      </c>
      <c r="AK29" s="5">
        <v>131</v>
      </c>
      <c r="AL29" s="5">
        <v>130</v>
      </c>
      <c r="AM29" s="6"/>
      <c r="AN29" s="164">
        <f>SUM(AI29:AM31)</f>
        <v>629.6800000000001</v>
      </c>
      <c r="AO29" s="162">
        <v>8</v>
      </c>
      <c r="AP29" s="2"/>
    </row>
    <row r="30" spans="1:42" ht="18">
      <c r="A30" s="2"/>
      <c r="B30" s="83">
        <v>4</v>
      </c>
      <c r="C30" s="11" t="s">
        <v>26</v>
      </c>
      <c r="D30" s="21" t="s">
        <v>39</v>
      </c>
      <c r="E30" s="22">
        <f>SUM(G30:N30)</f>
        <v>34</v>
      </c>
      <c r="F30" s="23"/>
      <c r="G30" s="104">
        <v>12</v>
      </c>
      <c r="H30" s="104">
        <v>12</v>
      </c>
      <c r="I30" s="78"/>
      <c r="J30" s="24">
        <v>10</v>
      </c>
      <c r="K30" s="22"/>
      <c r="L30" s="22"/>
      <c r="M30" s="22"/>
      <c r="N30" s="126"/>
      <c r="O30" s="2"/>
      <c r="P30" s="2"/>
      <c r="Q30" s="166"/>
      <c r="R30" s="168"/>
      <c r="S30" s="170"/>
      <c r="T30" s="172"/>
      <c r="U30" s="98" t="s">
        <v>86</v>
      </c>
      <c r="V30" s="174"/>
      <c r="W30" s="177"/>
      <c r="X30" s="182"/>
      <c r="Y30" s="232"/>
      <c r="Z30" s="7"/>
      <c r="AA30" s="179"/>
      <c r="AB30" s="4">
        <v>116</v>
      </c>
      <c r="AC30" s="6"/>
      <c r="AD30" s="6"/>
      <c r="AE30" s="6"/>
      <c r="AF30" s="42">
        <v>121.56</v>
      </c>
      <c r="AG30" s="164"/>
      <c r="AH30" s="162"/>
      <c r="AI30" s="4">
        <v>120</v>
      </c>
      <c r="AJ30" s="6"/>
      <c r="AK30" s="6"/>
      <c r="AL30" s="6"/>
      <c r="AM30" s="42">
        <v>119.68</v>
      </c>
      <c r="AN30" s="164"/>
      <c r="AO30" s="162"/>
      <c r="AP30" s="2"/>
    </row>
    <row r="31" spans="1:42" ht="18.75" thickBot="1">
      <c r="A31" s="2"/>
      <c r="B31" s="83">
        <v>4</v>
      </c>
      <c r="C31" s="11" t="s">
        <v>26</v>
      </c>
      <c r="D31" s="21" t="s">
        <v>38</v>
      </c>
      <c r="E31" s="22">
        <f>SUM(G31:N31)</f>
        <v>34</v>
      </c>
      <c r="F31" s="23"/>
      <c r="G31" s="104">
        <v>12</v>
      </c>
      <c r="H31" s="104">
        <v>12</v>
      </c>
      <c r="I31" s="22"/>
      <c r="J31" s="24">
        <v>10</v>
      </c>
      <c r="K31" s="22"/>
      <c r="L31" s="22"/>
      <c r="M31" s="22"/>
      <c r="N31" s="126"/>
      <c r="O31" s="2"/>
      <c r="P31" s="2"/>
      <c r="Q31" s="167"/>
      <c r="R31" s="169"/>
      <c r="S31" s="171"/>
      <c r="T31" s="173"/>
      <c r="U31" s="113"/>
      <c r="V31" s="175"/>
      <c r="W31" s="178"/>
      <c r="X31" s="187"/>
      <c r="Y31" s="233"/>
      <c r="Z31" s="44"/>
      <c r="AA31" s="180"/>
      <c r="AB31" s="44"/>
      <c r="AC31" s="66"/>
      <c r="AD31" s="66"/>
      <c r="AE31" s="66"/>
      <c r="AF31" s="66"/>
      <c r="AG31" s="165"/>
      <c r="AH31" s="163"/>
      <c r="AI31" s="44"/>
      <c r="AJ31" s="66"/>
      <c r="AK31" s="66"/>
      <c r="AL31" s="66"/>
      <c r="AM31" s="66"/>
      <c r="AN31" s="165"/>
      <c r="AO31" s="163"/>
      <c r="AP31" s="2"/>
    </row>
    <row r="32" spans="1:42" ht="18">
      <c r="A32" s="2"/>
      <c r="B32" s="83">
        <v>5</v>
      </c>
      <c r="C32" s="11" t="s">
        <v>26</v>
      </c>
      <c r="D32" s="21" t="s">
        <v>65</v>
      </c>
      <c r="E32" s="22">
        <f>SUM(G32:N32)</f>
        <v>28</v>
      </c>
      <c r="F32" s="23"/>
      <c r="G32" s="22">
        <v>3</v>
      </c>
      <c r="H32" s="22">
        <v>8</v>
      </c>
      <c r="I32" s="104">
        <v>12</v>
      </c>
      <c r="J32" s="22">
        <v>5</v>
      </c>
      <c r="K32" s="22"/>
      <c r="L32" s="22"/>
      <c r="M32" s="22"/>
      <c r="N32" s="126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8">
      <c r="A33" s="2"/>
      <c r="B33" s="83">
        <v>6</v>
      </c>
      <c r="C33" s="11" t="s">
        <v>26</v>
      </c>
      <c r="D33" s="21" t="s">
        <v>40</v>
      </c>
      <c r="E33" s="22">
        <f>SUM(G33:N33)</f>
        <v>28</v>
      </c>
      <c r="F33" s="23"/>
      <c r="G33" s="24">
        <v>10</v>
      </c>
      <c r="H33" s="24">
        <v>10</v>
      </c>
      <c r="I33" s="22"/>
      <c r="J33" s="22">
        <v>8</v>
      </c>
      <c r="K33" s="22"/>
      <c r="L33" s="22"/>
      <c r="M33" s="22"/>
      <c r="N33" s="126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1"/>
      <c r="AC33" s="46"/>
      <c r="AD33" s="46"/>
      <c r="AE33" s="46"/>
      <c r="AF33" s="46"/>
      <c r="AG33" s="46"/>
      <c r="AH33" s="47"/>
      <c r="AI33" s="47"/>
      <c r="AJ33" s="47"/>
      <c r="AK33" s="47"/>
      <c r="AL33" s="47"/>
      <c r="AM33" s="47"/>
      <c r="AN33" s="47"/>
      <c r="AO33" s="47"/>
      <c r="AP33" s="2"/>
    </row>
    <row r="34" spans="1:42" ht="18">
      <c r="A34" s="2"/>
      <c r="B34" s="83">
        <v>6</v>
      </c>
      <c r="C34" s="11" t="s">
        <v>26</v>
      </c>
      <c r="D34" s="81" t="s">
        <v>85</v>
      </c>
      <c r="E34" s="22">
        <f>SUM(G34:N34)</f>
        <v>20</v>
      </c>
      <c r="F34" s="23"/>
      <c r="G34" s="24">
        <v>10</v>
      </c>
      <c r="H34" s="22"/>
      <c r="I34" s="24">
        <v>10</v>
      </c>
      <c r="J34" s="22"/>
      <c r="K34" s="22"/>
      <c r="L34" s="22"/>
      <c r="M34" s="22"/>
      <c r="N34" s="143"/>
      <c r="O34" s="2"/>
      <c r="P34" s="2"/>
      <c r="Q34" s="2"/>
      <c r="R34" s="2"/>
      <c r="S34" s="48" t="s">
        <v>12</v>
      </c>
      <c r="T34" s="40"/>
      <c r="U34" s="40"/>
      <c r="V34" s="2"/>
      <c r="W34" s="55" t="s">
        <v>22</v>
      </c>
      <c r="X34" s="49"/>
      <c r="Y34" s="49"/>
      <c r="Z34" s="49"/>
      <c r="AA34" s="2"/>
      <c r="AB34" s="1"/>
      <c r="AC34" s="46"/>
      <c r="AD34" s="46"/>
      <c r="AE34" s="46"/>
      <c r="AF34" s="46"/>
      <c r="AG34" s="46"/>
      <c r="AH34" s="50"/>
      <c r="AI34" s="50"/>
      <c r="AJ34" s="50"/>
      <c r="AK34" s="50"/>
      <c r="AL34" s="50"/>
      <c r="AM34" s="50"/>
      <c r="AN34" s="50"/>
      <c r="AO34" s="50"/>
      <c r="AP34" s="2"/>
    </row>
    <row r="35" spans="1:42" ht="18">
      <c r="A35" s="2"/>
      <c r="B35" s="84">
        <v>7</v>
      </c>
      <c r="C35" s="15" t="s">
        <v>120</v>
      </c>
      <c r="D35" s="81" t="s">
        <v>107</v>
      </c>
      <c r="E35" s="22">
        <f>SUM(G35:N35)</f>
        <v>18</v>
      </c>
      <c r="F35" s="23"/>
      <c r="G35" s="22"/>
      <c r="H35" s="22"/>
      <c r="I35" s="22">
        <v>6</v>
      </c>
      <c r="J35" s="104">
        <v>12</v>
      </c>
      <c r="K35" s="22"/>
      <c r="L35" s="22"/>
      <c r="M35" s="22"/>
      <c r="N35" s="143"/>
      <c r="O35" s="2"/>
      <c r="P35" s="2"/>
      <c r="Q35" s="2"/>
      <c r="R35" s="2"/>
      <c r="S35" s="51" t="s">
        <v>19</v>
      </c>
      <c r="T35" s="41"/>
      <c r="U35" s="41"/>
      <c r="V35" s="2"/>
      <c r="W35" s="55" t="s">
        <v>14</v>
      </c>
      <c r="X35" s="49"/>
      <c r="Y35" s="49"/>
      <c r="Z35" s="49"/>
      <c r="AA35" s="2"/>
      <c r="AB35" s="1"/>
      <c r="AC35" s="46"/>
      <c r="AD35" s="46"/>
      <c r="AE35" s="46"/>
      <c r="AF35" s="46"/>
      <c r="AG35" s="46"/>
      <c r="AH35" s="50"/>
      <c r="AI35" s="50"/>
      <c r="AJ35" s="50"/>
      <c r="AK35" s="50"/>
      <c r="AL35" s="50"/>
      <c r="AM35" s="50"/>
      <c r="AN35" s="50"/>
      <c r="AO35" s="50"/>
      <c r="AP35" s="2"/>
    </row>
    <row r="36" spans="1:42" ht="18">
      <c r="A36" s="2"/>
      <c r="B36" s="84">
        <v>7</v>
      </c>
      <c r="C36" s="15" t="s">
        <v>120</v>
      </c>
      <c r="D36" s="81" t="s">
        <v>108</v>
      </c>
      <c r="E36" s="22">
        <f>SUM(G36:N36)</f>
        <v>18</v>
      </c>
      <c r="F36" s="23"/>
      <c r="G36" s="22"/>
      <c r="H36" s="22"/>
      <c r="I36" s="22">
        <v>6</v>
      </c>
      <c r="J36" s="104">
        <v>12</v>
      </c>
      <c r="K36" s="22"/>
      <c r="L36" s="22"/>
      <c r="M36" s="22"/>
      <c r="N36" s="126"/>
      <c r="O36" s="2"/>
      <c r="P36" s="2"/>
      <c r="Q36" s="2"/>
      <c r="R36" s="2"/>
      <c r="S36" s="51" t="s">
        <v>107</v>
      </c>
      <c r="T36" s="41"/>
      <c r="U36" s="41"/>
      <c r="V36" s="2"/>
      <c r="W36" s="55" t="s">
        <v>18</v>
      </c>
      <c r="X36" s="49"/>
      <c r="Y36" s="49"/>
      <c r="Z36" s="49"/>
      <c r="AA36" s="2"/>
      <c r="AB36" s="1"/>
      <c r="AC36" s="46"/>
      <c r="AD36" s="46"/>
      <c r="AE36" s="46"/>
      <c r="AF36" s="46"/>
      <c r="AG36" s="46"/>
      <c r="AH36" s="50"/>
      <c r="AI36" s="50"/>
      <c r="AJ36" s="50"/>
      <c r="AK36" s="50"/>
      <c r="AL36" s="50"/>
      <c r="AM36" s="50"/>
      <c r="AN36" s="50"/>
      <c r="AO36" s="50"/>
      <c r="AP36" s="2"/>
    </row>
    <row r="37" spans="1:42" ht="18">
      <c r="A37" s="2"/>
      <c r="B37" s="83">
        <v>8</v>
      </c>
      <c r="C37" s="11" t="s">
        <v>26</v>
      </c>
      <c r="D37" s="21" t="s">
        <v>58</v>
      </c>
      <c r="E37" s="22">
        <f>SUM(G37:N37)</f>
        <v>17</v>
      </c>
      <c r="F37" s="23"/>
      <c r="G37" s="22">
        <v>5</v>
      </c>
      <c r="H37" s="22">
        <v>5</v>
      </c>
      <c r="I37" s="22">
        <v>4</v>
      </c>
      <c r="J37" s="22">
        <v>3</v>
      </c>
      <c r="K37" s="22"/>
      <c r="L37" s="22"/>
      <c r="M37" s="22"/>
      <c r="N37" s="126"/>
      <c r="O37" s="2"/>
      <c r="P37" s="2"/>
      <c r="Q37" s="2"/>
      <c r="R37" s="2"/>
      <c r="S37" s="51" t="s">
        <v>35</v>
      </c>
      <c r="T37" s="41"/>
      <c r="U37" s="41"/>
      <c r="V37" s="2"/>
      <c r="W37" s="55" t="s">
        <v>96</v>
      </c>
      <c r="X37" s="49"/>
      <c r="Y37" s="49"/>
      <c r="Z37" s="49"/>
      <c r="AA37" s="2"/>
      <c r="AB37" s="1"/>
      <c r="AC37" s="46"/>
      <c r="AD37" s="46"/>
      <c r="AE37" s="46"/>
      <c r="AF37" s="46"/>
      <c r="AG37" s="46"/>
      <c r="AH37" s="50"/>
      <c r="AI37" s="50"/>
      <c r="AJ37" s="50"/>
      <c r="AK37" s="50"/>
      <c r="AL37" s="50"/>
      <c r="AM37" s="50"/>
      <c r="AN37" s="50"/>
      <c r="AO37" s="50"/>
      <c r="AP37" s="2"/>
    </row>
    <row r="38" spans="1:42" ht="18">
      <c r="A38" s="2"/>
      <c r="B38" s="83">
        <v>8</v>
      </c>
      <c r="C38" s="11" t="s">
        <v>26</v>
      </c>
      <c r="D38" s="65" t="s">
        <v>86</v>
      </c>
      <c r="E38" s="22">
        <f>SUM(G38:N38)</f>
        <v>17</v>
      </c>
      <c r="F38" s="23"/>
      <c r="G38" s="22">
        <v>5</v>
      </c>
      <c r="H38" s="22">
        <v>5</v>
      </c>
      <c r="I38" s="22">
        <v>4</v>
      </c>
      <c r="J38" s="22">
        <v>3</v>
      </c>
      <c r="K38" s="76"/>
      <c r="L38" s="76"/>
      <c r="M38" s="76"/>
      <c r="N38" s="12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1"/>
      <c r="AC38" s="46"/>
      <c r="AD38" s="46"/>
      <c r="AE38" s="46"/>
      <c r="AF38" s="46"/>
      <c r="AG38" s="46"/>
      <c r="AH38" s="50"/>
      <c r="AI38" s="50"/>
      <c r="AJ38" s="50"/>
      <c r="AK38" s="50"/>
      <c r="AL38" s="50"/>
      <c r="AM38" s="50"/>
      <c r="AN38" s="50"/>
      <c r="AO38" s="50"/>
      <c r="AP38" s="2"/>
    </row>
    <row r="39" spans="1:17" ht="18">
      <c r="A39" s="2"/>
      <c r="B39" s="83">
        <v>9</v>
      </c>
      <c r="C39" s="12" t="s">
        <v>115</v>
      </c>
      <c r="D39" s="21" t="s">
        <v>88</v>
      </c>
      <c r="E39" s="22">
        <f>SUM(G39:N39)</f>
        <v>15</v>
      </c>
      <c r="F39" s="23"/>
      <c r="G39" s="22">
        <v>4</v>
      </c>
      <c r="H39" s="22">
        <v>6</v>
      </c>
      <c r="I39" s="22">
        <v>5</v>
      </c>
      <c r="J39" s="22"/>
      <c r="K39" s="76"/>
      <c r="L39" s="76"/>
      <c r="M39" s="76"/>
      <c r="N39" s="126"/>
      <c r="O39" s="2"/>
      <c r="P39" s="2"/>
      <c r="Q39" s="50"/>
    </row>
    <row r="40" spans="1:17" ht="18">
      <c r="A40" s="2"/>
      <c r="B40" s="83">
        <v>10</v>
      </c>
      <c r="C40" s="11" t="s">
        <v>26</v>
      </c>
      <c r="D40" s="65" t="s">
        <v>89</v>
      </c>
      <c r="E40" s="22">
        <f>SUM(G40:N40)</f>
        <v>14</v>
      </c>
      <c r="F40" s="23"/>
      <c r="G40" s="22">
        <v>4</v>
      </c>
      <c r="H40" s="22">
        <v>6</v>
      </c>
      <c r="I40" s="22"/>
      <c r="J40" s="22">
        <v>4</v>
      </c>
      <c r="K40" s="22"/>
      <c r="L40" s="22"/>
      <c r="M40" s="22"/>
      <c r="N40" s="126"/>
      <c r="O40" s="2"/>
      <c r="P40" s="2"/>
      <c r="Q40" s="50"/>
    </row>
    <row r="41" spans="1:17" ht="18">
      <c r="A41" s="2"/>
      <c r="B41" s="83">
        <v>11</v>
      </c>
      <c r="C41" s="12" t="s">
        <v>115</v>
      </c>
      <c r="D41" s="21" t="s">
        <v>83</v>
      </c>
      <c r="E41" s="22">
        <f>SUM(G41:N41)</f>
        <v>12</v>
      </c>
      <c r="F41" s="23"/>
      <c r="G41" s="104">
        <v>12</v>
      </c>
      <c r="H41" s="22"/>
      <c r="I41" s="22"/>
      <c r="J41" s="22"/>
      <c r="K41" s="22"/>
      <c r="L41" s="22"/>
      <c r="M41" s="22"/>
      <c r="N41" s="126"/>
      <c r="O41" s="2"/>
      <c r="P41" s="2"/>
      <c r="Q41" s="50"/>
    </row>
    <row r="42" spans="1:17" ht="18">
      <c r="A42" s="2"/>
      <c r="B42" s="83">
        <v>11</v>
      </c>
      <c r="C42" s="12" t="s">
        <v>115</v>
      </c>
      <c r="D42" s="21" t="s">
        <v>102</v>
      </c>
      <c r="E42" s="22">
        <f>SUM(G42:N42)</f>
        <v>12</v>
      </c>
      <c r="F42" s="23"/>
      <c r="G42" s="22"/>
      <c r="H42" s="22"/>
      <c r="I42" s="104">
        <v>12</v>
      </c>
      <c r="J42" s="22"/>
      <c r="K42" s="22"/>
      <c r="L42" s="22"/>
      <c r="M42" s="22"/>
      <c r="N42" s="126"/>
      <c r="O42" s="2"/>
      <c r="P42" s="2"/>
      <c r="Q42" s="50"/>
    </row>
    <row r="43" spans="1:22" ht="18">
      <c r="A43" s="2"/>
      <c r="B43" s="83">
        <v>11</v>
      </c>
      <c r="C43" s="60" t="s">
        <v>25</v>
      </c>
      <c r="D43" s="21" t="s">
        <v>117</v>
      </c>
      <c r="E43" s="22">
        <f>SUM(G43:N43)</f>
        <v>12</v>
      </c>
      <c r="F43" s="23"/>
      <c r="G43" s="22"/>
      <c r="H43" s="22"/>
      <c r="I43" s="22"/>
      <c r="J43" s="104">
        <v>12</v>
      </c>
      <c r="K43" s="22"/>
      <c r="L43" s="22"/>
      <c r="M43" s="22"/>
      <c r="N43" s="126"/>
      <c r="O43" s="2"/>
      <c r="P43" s="2"/>
      <c r="Q43" s="50"/>
      <c r="T43" s="46"/>
      <c r="U43" s="46"/>
      <c r="V43" s="46"/>
    </row>
    <row r="44" spans="1:22" ht="18">
      <c r="A44" s="2"/>
      <c r="B44" s="83">
        <v>12</v>
      </c>
      <c r="C44" s="12" t="s">
        <v>115</v>
      </c>
      <c r="D44" s="21" t="s">
        <v>103</v>
      </c>
      <c r="E44" s="22">
        <f>SUM(G44:N44)</f>
        <v>10</v>
      </c>
      <c r="F44" s="23"/>
      <c r="G44" s="22"/>
      <c r="H44" s="22"/>
      <c r="I44" s="24">
        <v>10</v>
      </c>
      <c r="J44" s="22"/>
      <c r="K44" s="22"/>
      <c r="L44" s="22"/>
      <c r="M44" s="22"/>
      <c r="N44" s="126"/>
      <c r="O44" s="2"/>
      <c r="P44" s="2"/>
      <c r="Q44" s="46"/>
      <c r="T44" s="46"/>
      <c r="U44" s="46"/>
      <c r="V44" s="46"/>
    </row>
    <row r="45" spans="1:22" ht="18">
      <c r="A45" s="2"/>
      <c r="B45" s="84">
        <v>12</v>
      </c>
      <c r="C45" s="12" t="s">
        <v>115</v>
      </c>
      <c r="D45" s="21" t="s">
        <v>104</v>
      </c>
      <c r="E45" s="22">
        <f>SUM(G45:N45)</f>
        <v>10</v>
      </c>
      <c r="F45" s="23"/>
      <c r="G45" s="22"/>
      <c r="H45" s="22"/>
      <c r="I45" s="24">
        <v>10</v>
      </c>
      <c r="J45" s="22"/>
      <c r="K45" s="22"/>
      <c r="L45" s="22"/>
      <c r="M45" s="22"/>
      <c r="N45" s="126"/>
      <c r="O45" s="2"/>
      <c r="P45" s="2"/>
      <c r="Q45" s="46"/>
      <c r="T45" s="46"/>
      <c r="U45" s="114"/>
      <c r="V45" s="46"/>
    </row>
    <row r="46" spans="1:22" ht="18">
      <c r="A46" s="2"/>
      <c r="B46" s="84">
        <v>13</v>
      </c>
      <c r="C46" s="12" t="s">
        <v>115</v>
      </c>
      <c r="D46" s="21" t="s">
        <v>87</v>
      </c>
      <c r="E46" s="22">
        <f>SUM(G46:N46)</f>
        <v>9</v>
      </c>
      <c r="F46" s="23"/>
      <c r="G46" s="22">
        <v>4</v>
      </c>
      <c r="H46" s="22"/>
      <c r="I46" s="22">
        <v>5</v>
      </c>
      <c r="J46" s="22"/>
      <c r="K46" s="76"/>
      <c r="L46" s="76"/>
      <c r="M46" s="76"/>
      <c r="N46" s="126"/>
      <c r="O46" s="2"/>
      <c r="P46" s="2"/>
      <c r="T46" s="46"/>
      <c r="U46" s="114"/>
      <c r="V46" s="46"/>
    </row>
    <row r="47" spans="1:22" ht="18">
      <c r="A47" s="2"/>
      <c r="B47" s="84">
        <v>13</v>
      </c>
      <c r="C47" s="15" t="s">
        <v>42</v>
      </c>
      <c r="D47" s="21" t="s">
        <v>110</v>
      </c>
      <c r="E47" s="22">
        <f>SUM(G47:N47)</f>
        <v>9</v>
      </c>
      <c r="F47" s="23"/>
      <c r="G47" s="22"/>
      <c r="H47" s="22"/>
      <c r="I47" s="22">
        <v>5</v>
      </c>
      <c r="J47" s="22">
        <v>4</v>
      </c>
      <c r="K47" s="76"/>
      <c r="L47" s="76"/>
      <c r="M47" s="76"/>
      <c r="N47" s="126"/>
      <c r="O47" s="2"/>
      <c r="P47" s="2"/>
      <c r="T47" s="46"/>
      <c r="U47" s="114"/>
      <c r="V47" s="46"/>
    </row>
    <row r="48" spans="1:22" ht="18">
      <c r="A48" s="2"/>
      <c r="B48" s="84">
        <v>14</v>
      </c>
      <c r="C48" s="12" t="s">
        <v>115</v>
      </c>
      <c r="D48" s="21" t="s">
        <v>53</v>
      </c>
      <c r="E48" s="22">
        <f>SUM(G48:N48)</f>
        <v>8</v>
      </c>
      <c r="F48" s="23"/>
      <c r="G48" s="22"/>
      <c r="H48" s="22">
        <v>8</v>
      </c>
      <c r="I48" s="22"/>
      <c r="J48" s="22"/>
      <c r="K48" s="76"/>
      <c r="L48" s="76"/>
      <c r="M48" s="76"/>
      <c r="N48" s="126"/>
      <c r="O48" s="2"/>
      <c r="P48" s="2"/>
      <c r="T48" s="46"/>
      <c r="U48" s="114"/>
      <c r="V48" s="46"/>
    </row>
    <row r="49" spans="1:22" ht="18">
      <c r="A49" s="2"/>
      <c r="B49" s="84">
        <v>14</v>
      </c>
      <c r="C49" s="60" t="s">
        <v>25</v>
      </c>
      <c r="D49" s="21" t="s">
        <v>17</v>
      </c>
      <c r="E49" s="22">
        <f>SUM(G48:N48)</f>
        <v>8</v>
      </c>
      <c r="F49" s="23"/>
      <c r="G49" s="22"/>
      <c r="H49" s="22">
        <v>8</v>
      </c>
      <c r="I49" s="22"/>
      <c r="J49" s="22"/>
      <c r="K49" s="76"/>
      <c r="L49" s="76"/>
      <c r="M49" s="76"/>
      <c r="N49" s="126"/>
      <c r="O49" s="2"/>
      <c r="P49" s="2"/>
      <c r="T49" s="46"/>
      <c r="U49" s="114"/>
      <c r="V49" s="46"/>
    </row>
    <row r="50" spans="1:22" ht="18">
      <c r="A50" s="2"/>
      <c r="B50" s="84">
        <v>15</v>
      </c>
      <c r="C50" s="12" t="s">
        <v>115</v>
      </c>
      <c r="D50" s="21" t="s">
        <v>56</v>
      </c>
      <c r="E50" s="22">
        <f>SUM(G50:N50)</f>
        <v>6</v>
      </c>
      <c r="F50" s="23"/>
      <c r="G50" s="22">
        <v>6</v>
      </c>
      <c r="H50" s="22"/>
      <c r="I50" s="22"/>
      <c r="J50" s="22"/>
      <c r="K50" s="76"/>
      <c r="L50" s="76"/>
      <c r="M50" s="76"/>
      <c r="N50" s="126"/>
      <c r="O50" s="2"/>
      <c r="P50" s="2"/>
      <c r="T50" s="46"/>
      <c r="U50" s="114"/>
      <c r="V50" s="46"/>
    </row>
    <row r="51" spans="1:22" ht="18">
      <c r="A51" s="2"/>
      <c r="B51" s="84">
        <v>15</v>
      </c>
      <c r="C51" s="12" t="s">
        <v>115</v>
      </c>
      <c r="D51" s="21" t="s">
        <v>57</v>
      </c>
      <c r="E51" s="22">
        <f>SUM(G51:N51)</f>
        <v>6</v>
      </c>
      <c r="F51" s="23"/>
      <c r="G51" s="22">
        <v>6</v>
      </c>
      <c r="H51" s="22"/>
      <c r="I51" s="22"/>
      <c r="J51" s="22"/>
      <c r="K51" s="22"/>
      <c r="L51" s="22"/>
      <c r="M51" s="22"/>
      <c r="N51" s="126"/>
      <c r="O51" s="2"/>
      <c r="P51" s="2"/>
      <c r="T51" s="46"/>
      <c r="U51" s="114"/>
      <c r="V51" s="46"/>
    </row>
    <row r="52" spans="1:22" ht="18">
      <c r="A52" s="2"/>
      <c r="B52" s="84">
        <v>15</v>
      </c>
      <c r="C52" s="12" t="s">
        <v>115</v>
      </c>
      <c r="D52" s="81" t="s">
        <v>109</v>
      </c>
      <c r="E52" s="22">
        <f>SUM(G52:N52)</f>
        <v>6</v>
      </c>
      <c r="F52" s="23"/>
      <c r="G52" s="22"/>
      <c r="H52" s="22"/>
      <c r="I52" s="22">
        <v>6</v>
      </c>
      <c r="J52" s="22"/>
      <c r="K52" s="22"/>
      <c r="L52" s="28"/>
      <c r="M52" s="28"/>
      <c r="N52" s="126"/>
      <c r="O52" s="2"/>
      <c r="P52" s="2"/>
      <c r="T52" s="46"/>
      <c r="U52" s="115"/>
      <c r="V52" s="46"/>
    </row>
    <row r="53" spans="1:22" ht="18">
      <c r="A53" s="2"/>
      <c r="B53" s="84">
        <v>16</v>
      </c>
      <c r="C53" s="12" t="s">
        <v>43</v>
      </c>
      <c r="D53" s="21" t="s">
        <v>100</v>
      </c>
      <c r="E53" s="22">
        <f>SUM(G53:N53)</f>
        <v>4</v>
      </c>
      <c r="F53" s="23"/>
      <c r="G53" s="22"/>
      <c r="H53" s="22"/>
      <c r="I53" s="22">
        <v>4</v>
      </c>
      <c r="J53" s="22"/>
      <c r="K53" s="22"/>
      <c r="L53" s="28"/>
      <c r="M53" s="28"/>
      <c r="N53" s="126"/>
      <c r="O53" s="2"/>
      <c r="P53" s="2"/>
      <c r="T53" s="46"/>
      <c r="U53" s="114"/>
      <c r="V53" s="46"/>
    </row>
    <row r="54" spans="1:22" ht="18">
      <c r="A54" s="2"/>
      <c r="B54" s="84">
        <v>17</v>
      </c>
      <c r="C54" s="12" t="s">
        <v>43</v>
      </c>
      <c r="D54" s="21" t="s">
        <v>90</v>
      </c>
      <c r="E54" s="22">
        <f>SUM(G54:N54)</f>
        <v>3</v>
      </c>
      <c r="F54" s="23"/>
      <c r="G54" s="22">
        <v>3</v>
      </c>
      <c r="H54" s="22"/>
      <c r="I54" s="22"/>
      <c r="J54" s="22"/>
      <c r="K54" s="22"/>
      <c r="L54" s="28"/>
      <c r="M54" s="28"/>
      <c r="N54" s="126"/>
      <c r="O54" s="2"/>
      <c r="P54" s="2"/>
      <c r="T54" s="46"/>
      <c r="U54" s="114"/>
      <c r="V54" s="46"/>
    </row>
    <row r="55" spans="1:22" ht="18">
      <c r="A55" s="2"/>
      <c r="B55" s="84"/>
      <c r="C55" s="16"/>
      <c r="D55" s="26"/>
      <c r="E55" s="22"/>
      <c r="F55" s="23"/>
      <c r="G55" s="22"/>
      <c r="H55" s="22"/>
      <c r="I55" s="22"/>
      <c r="J55" s="22"/>
      <c r="K55" s="22"/>
      <c r="L55" s="28"/>
      <c r="M55" s="28"/>
      <c r="N55" s="126"/>
      <c r="O55" s="2"/>
      <c r="P55" s="2"/>
      <c r="T55" s="46"/>
      <c r="U55" s="114"/>
      <c r="V55" s="46"/>
    </row>
    <row r="56" spans="1:22" ht="18.75" thickBot="1">
      <c r="A56" s="25"/>
      <c r="B56" s="144"/>
      <c r="C56" s="145"/>
      <c r="D56" s="146"/>
      <c r="E56" s="147"/>
      <c r="F56" s="148"/>
      <c r="G56" s="131"/>
      <c r="H56" s="131"/>
      <c r="I56" s="131"/>
      <c r="J56" s="131"/>
      <c r="K56" s="131"/>
      <c r="L56" s="149"/>
      <c r="M56" s="149"/>
      <c r="N56" s="150"/>
      <c r="O56" s="2"/>
      <c r="P56" s="2"/>
      <c r="T56" s="46"/>
      <c r="U56" s="114"/>
      <c r="V56" s="46"/>
    </row>
    <row r="57" spans="1:22" ht="15.75">
      <c r="A57" s="25"/>
      <c r="B57" s="136"/>
      <c r="C57" s="82"/>
      <c r="D57" s="137" t="s">
        <v>23</v>
      </c>
      <c r="E57" s="138">
        <f>SUM(E25:E44)</f>
        <v>491</v>
      </c>
      <c r="F57" s="20"/>
      <c r="G57" s="2"/>
      <c r="H57" s="2"/>
      <c r="I57" s="2"/>
      <c r="J57" s="2"/>
      <c r="K57" s="2"/>
      <c r="L57" s="2"/>
      <c r="M57" s="2"/>
      <c r="N57" s="2"/>
      <c r="O57" s="2"/>
      <c r="P57" s="2"/>
      <c r="T57" s="46"/>
      <c r="U57" s="114"/>
      <c r="V57" s="46"/>
    </row>
    <row r="58" spans="1:22" ht="15.75">
      <c r="A58" s="25"/>
      <c r="B58" s="17"/>
      <c r="C58" s="17"/>
      <c r="D58" s="2"/>
      <c r="E58" s="2"/>
      <c r="F58" s="2"/>
      <c r="G58" s="1"/>
      <c r="H58" s="1"/>
      <c r="I58" s="1"/>
      <c r="J58" s="1"/>
      <c r="K58" s="1"/>
      <c r="L58" s="1"/>
      <c r="M58" s="1"/>
      <c r="N58" s="1"/>
      <c r="O58" s="2"/>
      <c r="P58" s="2"/>
      <c r="T58" s="46"/>
      <c r="U58" s="114"/>
      <c r="V58" s="46"/>
    </row>
    <row r="59" spans="1:22" ht="15.75">
      <c r="A59" s="25"/>
      <c r="B59" s="151" t="s">
        <v>114</v>
      </c>
      <c r="C59" s="53"/>
      <c r="D59" s="1"/>
      <c r="E59" s="1"/>
      <c r="F59" s="1"/>
      <c r="G59" s="9"/>
      <c r="H59" s="9"/>
      <c r="I59" s="9"/>
      <c r="J59" s="9"/>
      <c r="K59" s="9"/>
      <c r="L59" s="9"/>
      <c r="M59" s="9"/>
      <c r="N59" s="9"/>
      <c r="O59" s="2"/>
      <c r="P59" s="2"/>
      <c r="T59" s="46"/>
      <c r="U59" s="114"/>
      <c r="V59" s="46"/>
    </row>
    <row r="60" spans="2:22" ht="15.75">
      <c r="B60" s="17"/>
      <c r="C60" s="17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T60" s="46"/>
      <c r="U60" s="114"/>
      <c r="V60" s="46"/>
    </row>
    <row r="61" spans="4:22" ht="15.75">
      <c r="D61" s="1"/>
      <c r="T61" s="46"/>
      <c r="U61" s="114"/>
      <c r="V61" s="46"/>
    </row>
    <row r="62" spans="20:22" ht="15.75">
      <c r="T62" s="46"/>
      <c r="U62" s="114"/>
      <c r="V62" s="46"/>
    </row>
    <row r="63" spans="20:22" ht="15.75">
      <c r="T63" s="46"/>
      <c r="U63" s="114"/>
      <c r="V63" s="46"/>
    </row>
    <row r="64" spans="20:22" ht="15.75">
      <c r="T64" s="46"/>
      <c r="U64" s="114"/>
      <c r="V64" s="46"/>
    </row>
    <row r="65" spans="20:22" ht="15.75">
      <c r="T65" s="46"/>
      <c r="U65" s="114"/>
      <c r="V65" s="46"/>
    </row>
    <row r="66" spans="20:22" ht="12.75">
      <c r="T66" s="46"/>
      <c r="U66" s="46"/>
      <c r="V66" s="46"/>
    </row>
  </sheetData>
  <sheetProtection/>
  <mergeCells count="133">
    <mergeCell ref="AH17:AH19"/>
    <mergeCell ref="AN17:AN19"/>
    <mergeCell ref="AO17:AO19"/>
    <mergeCell ref="Q20:Q22"/>
    <mergeCell ref="R20:R22"/>
    <mergeCell ref="S20:S22"/>
    <mergeCell ref="T20:T22"/>
    <mergeCell ref="V20:V22"/>
    <mergeCell ref="W20:W22"/>
    <mergeCell ref="X20:X22"/>
    <mergeCell ref="Y20:Y22"/>
    <mergeCell ref="AA20:AA22"/>
    <mergeCell ref="AG20:AG22"/>
    <mergeCell ref="AH20:AH22"/>
    <mergeCell ref="AN20:AN22"/>
    <mergeCell ref="AO20:AO22"/>
    <mergeCell ref="B2:N2"/>
    <mergeCell ref="B3:C4"/>
    <mergeCell ref="D3:D4"/>
    <mergeCell ref="E3:E4"/>
    <mergeCell ref="F3:F4"/>
    <mergeCell ref="G3:N3"/>
    <mergeCell ref="R3:AP3"/>
    <mergeCell ref="Q5:W5"/>
    <mergeCell ref="Y5:AB5"/>
    <mergeCell ref="Q6:Q7"/>
    <mergeCell ref="R6:R7"/>
    <mergeCell ref="S6:S7"/>
    <mergeCell ref="T6:T7"/>
    <mergeCell ref="U6:U7"/>
    <mergeCell ref="V6:V7"/>
    <mergeCell ref="W6:W7"/>
    <mergeCell ref="AN6:AO7"/>
    <mergeCell ref="Q8:Q10"/>
    <mergeCell ref="R8:R10"/>
    <mergeCell ref="S8:S10"/>
    <mergeCell ref="T8:T10"/>
    <mergeCell ref="V8:V10"/>
    <mergeCell ref="W8:W10"/>
    <mergeCell ref="X8:X10"/>
    <mergeCell ref="Y8:Y10"/>
    <mergeCell ref="AA8:AA10"/>
    <mergeCell ref="X6:X7"/>
    <mergeCell ref="Y6:Y7"/>
    <mergeCell ref="Z6:AA6"/>
    <mergeCell ref="AB6:AF6"/>
    <mergeCell ref="AG6:AH7"/>
    <mergeCell ref="AI6:AM6"/>
    <mergeCell ref="AG8:AG10"/>
    <mergeCell ref="AH8:AH10"/>
    <mergeCell ref="AN8:AN10"/>
    <mergeCell ref="AO8:AO10"/>
    <mergeCell ref="Q11:Q13"/>
    <mergeCell ref="R11:R13"/>
    <mergeCell ref="S11:S13"/>
    <mergeCell ref="T11:T13"/>
    <mergeCell ref="V11:V13"/>
    <mergeCell ref="W11:W13"/>
    <mergeCell ref="AO11:AO13"/>
    <mergeCell ref="X11:X13"/>
    <mergeCell ref="Y11:Y13"/>
    <mergeCell ref="AA11:AA13"/>
    <mergeCell ref="AG11:AG13"/>
    <mergeCell ref="AH11:AH13"/>
    <mergeCell ref="AN11:AN13"/>
    <mergeCell ref="AH14:AH16"/>
    <mergeCell ref="AN14:AN16"/>
    <mergeCell ref="AO14:AO16"/>
    <mergeCell ref="Q23:Q25"/>
    <mergeCell ref="R23:R25"/>
    <mergeCell ref="S23:S25"/>
    <mergeCell ref="T23:T25"/>
    <mergeCell ref="V23:V25"/>
    <mergeCell ref="W23:W25"/>
    <mergeCell ref="AO23:AO25"/>
    <mergeCell ref="X23:X25"/>
    <mergeCell ref="Y23:Y25"/>
    <mergeCell ref="AA23:AA25"/>
    <mergeCell ref="AG23:AG25"/>
    <mergeCell ref="AH23:AH25"/>
    <mergeCell ref="AN23:AN25"/>
    <mergeCell ref="Q14:Q16"/>
    <mergeCell ref="R14:R16"/>
    <mergeCell ref="S14:S16"/>
    <mergeCell ref="T14:T16"/>
    <mergeCell ref="V14:V16"/>
    <mergeCell ref="W14:W16"/>
    <mergeCell ref="X14:X16"/>
    <mergeCell ref="Y14:Y16"/>
    <mergeCell ref="Q26:Q28"/>
    <mergeCell ref="R26:R28"/>
    <mergeCell ref="S26:S28"/>
    <mergeCell ref="T26:T28"/>
    <mergeCell ref="V26:V28"/>
    <mergeCell ref="W26:W28"/>
    <mergeCell ref="X26:X28"/>
    <mergeCell ref="Y26:Y28"/>
    <mergeCell ref="AG14:AG16"/>
    <mergeCell ref="AA14:AA16"/>
    <mergeCell ref="Q17:Q19"/>
    <mergeCell ref="R17:R19"/>
    <mergeCell ref="S17:S19"/>
    <mergeCell ref="T17:T19"/>
    <mergeCell ref="V17:V19"/>
    <mergeCell ref="W17:W19"/>
    <mergeCell ref="X17:X19"/>
    <mergeCell ref="Y17:Y19"/>
    <mergeCell ref="AA17:AA19"/>
    <mergeCell ref="AG17:AG19"/>
    <mergeCell ref="AA26:AA28"/>
    <mergeCell ref="AG26:AG28"/>
    <mergeCell ref="AH26:AH28"/>
    <mergeCell ref="AN26:AN28"/>
    <mergeCell ref="AO26:AO28"/>
    <mergeCell ref="B21:C23"/>
    <mergeCell ref="D21:D23"/>
    <mergeCell ref="E21:E23"/>
    <mergeCell ref="F21:F23"/>
    <mergeCell ref="G21:N21"/>
    <mergeCell ref="AO29:AO31"/>
    <mergeCell ref="X29:X31"/>
    <mergeCell ref="Y29:Y31"/>
    <mergeCell ref="AA29:AA31"/>
    <mergeCell ref="AG29:AG31"/>
    <mergeCell ref="AH29:AH31"/>
    <mergeCell ref="AN29:AN31"/>
    <mergeCell ref="Q29:Q31"/>
    <mergeCell ref="R29:R31"/>
    <mergeCell ref="S29:S31"/>
    <mergeCell ref="T29:T31"/>
    <mergeCell ref="V29:V31"/>
    <mergeCell ref="W29:W31"/>
    <mergeCell ref="B20:N2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Andreas</cp:lastModifiedBy>
  <cp:lastPrinted>2019-05-23T17:54:04Z</cp:lastPrinted>
  <dcterms:created xsi:type="dcterms:W3CDTF">2002-12-07T12:54:54Z</dcterms:created>
  <dcterms:modified xsi:type="dcterms:W3CDTF">2019-05-26T11:27:23Z</dcterms:modified>
  <cp:category/>
  <cp:version/>
  <cp:contentType/>
  <cp:contentStatus/>
</cp:coreProperties>
</file>