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SRP-Open" sheetId="1" r:id="rId1"/>
    <sheet name="Eingabe" sheetId="2" r:id="rId2"/>
  </sheets>
  <definedNames>
    <definedName name="_xlnm.Print_Area" localSheetId="1">'Eingabe'!$A$1:$L$56</definedName>
    <definedName name="_xlnm.Print_Area" localSheetId="0">'SA 2018 SRP-Open'!$A$1:$P$141</definedName>
    <definedName name="neu_1">'SA 2018 SRP-Open'!$N$35</definedName>
    <definedName name="pgle">'SA 2018 SRP-Open'!$M$34</definedName>
    <definedName name="pneg">'SA 2018 SRP-Open'!$L$35</definedName>
    <definedName name="pneu">'SA 2018 SRP-Open'!$M$35</definedName>
    <definedName name="ppos">'SA 2018 SRP-Open'!$L$34</definedName>
  </definedNames>
  <calcPr fullCalcOnLoad="1"/>
</workbook>
</file>

<file path=xl/sharedStrings.xml><?xml version="1.0" encoding="utf-8"?>
<sst xmlns="http://schemas.openxmlformats.org/spreadsheetml/2006/main" count="677" uniqueCount="184">
  <si>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</si>
  <si>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</si>
  <si>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</si>
  <si>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</si>
  <si>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</si>
  <si>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</si>
  <si>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</si>
  <si>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</si>
  <si>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</si>
  <si>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</si>
  <si>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</si>
  <si>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</si>
  <si>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</si>
  <si>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</si>
  <si>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</si>
  <si>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</si>
  <si>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</si>
  <si>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</si>
  <si>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</si>
  <si>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</si>
  <si>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</si>
  <si>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</si>
  <si>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</si>
  <si>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</si>
  <si>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</si>
  <si>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</si>
  <si>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</si>
  <si>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</si>
  <si>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</si>
  <si>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</si>
  <si>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</si>
  <si>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</si>
  <si>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</si>
  <si>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</si>
  <si>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</si>
  <si>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</si>
  <si>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</si>
  <si>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</si>
  <si>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</si>
  <si>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</si>
  <si>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</si>
  <si>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</si>
  <si>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</si>
  <si>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</si>
  <si>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</si>
  <si>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</si>
  <si>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</si>
  <si>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</si>
  <si>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</si>
  <si>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</si>
  <si>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</si>
  <si>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</si>
  <si>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</si>
  <si>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</si>
  <si>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</si>
  <si>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</si>
  <si>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</si>
  <si>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</si>
  <si>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</si>
  <si>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</si>
  <si>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</si>
  <si>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</si>
  <si>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</si>
  <si>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</si>
  <si>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</si>
  <si>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</si>
  <si>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</si>
  <si>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</si>
  <si>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</si>
  <si>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</si>
  <si>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</si>
  <si>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</si>
  <si>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</si>
  <si>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</si>
  <si>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</si>
  <si>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</si>
  <si>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</si>
  <si>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</si>
  <si>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</si>
  <si>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</si>
  <si>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</si>
  <si>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</si>
  <si>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</si>
  <si>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</si>
  <si>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</si>
  <si>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</si>
  <si>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</si>
  <si>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</si>
  <si>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</si>
  <si>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</si>
  <si>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</si>
  <si>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</si>
  <si>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</si>
  <si>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</si>
  <si>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</si>
  <si>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</si>
  <si>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</si>
  <si>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</si>
  <si>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</si>
  <si>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</si>
  <si>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Günther Tetzer</t>
  </si>
  <si>
    <t>Tendenz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</si>
  <si>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</si>
  <si>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</si>
  <si>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</si>
  <si>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</si>
  <si>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</si>
  <si>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</si>
  <si>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</si>
  <si>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</si>
  <si>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</si>
  <si>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</si>
  <si>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1.2</t>
  </si>
  <si>
    <t>2.2</t>
  </si>
  <si>
    <t>3.2</t>
  </si>
  <si>
    <t>4.2</t>
  </si>
  <si>
    <t>5.2</t>
  </si>
  <si>
    <t>6.2</t>
  </si>
  <si>
    <t>1.3</t>
  </si>
  <si>
    <t>2.3</t>
  </si>
  <si>
    <t>3.3</t>
  </si>
  <si>
    <t>4.3</t>
  </si>
  <si>
    <t>5.3</t>
  </si>
  <si>
    <t>6.3</t>
  </si>
  <si>
    <t>1.4</t>
  </si>
  <si>
    <t>2.4</t>
  </si>
  <si>
    <t>3.4</t>
  </si>
  <si>
    <t>4.4</t>
  </si>
  <si>
    <t>5.4</t>
  </si>
  <si>
    <t>6.4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</si>
  <si>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</si>
  <si>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</si>
  <si>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</si>
  <si>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</si>
  <si>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</si>
  <si>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</si>
  <si>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</si>
  <si>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</si>
  <si>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</si>
  <si>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</si>
  <si>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</si>
  <si>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</si>
  <si>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Rudolf Muhr</t>
  </si>
  <si>
    <t>Ronny Panek</t>
  </si>
  <si>
    <t>Michael Liebe</t>
  </si>
  <si>
    <t>Josef Kogelbauer</t>
  </si>
  <si>
    <t>Kurt Reznicek</t>
  </si>
  <si>
    <t>Rene Mötz</t>
  </si>
  <si>
    <t>Franz Wessely</t>
  </si>
  <si>
    <t>Werner Trawnitschek</t>
  </si>
  <si>
    <t>Herbert Drkac</t>
  </si>
  <si>
    <t>Franz Lang</t>
  </si>
  <si>
    <t>Manfred Mötz</t>
  </si>
  <si>
    <t>Stefan Lindner</t>
  </si>
  <si>
    <t>Alfred Lippert</t>
  </si>
  <si>
    <t>Mario Rada</t>
  </si>
  <si>
    <t>SA 2018 SRP-Open</t>
  </si>
  <si>
    <t>Walter Lemböck</t>
  </si>
  <si>
    <t>Walter Müllner</t>
  </si>
  <si>
    <t>24,1°</t>
  </si>
  <si>
    <t>27,1°</t>
  </si>
  <si>
    <t>Pagani Zonda</t>
  </si>
  <si>
    <t>BMW V12</t>
  </si>
  <si>
    <t>McLaren F1</t>
  </si>
  <si>
    <t>Joest Porsche</t>
  </si>
  <si>
    <t>Pescarolo</t>
  </si>
  <si>
    <t>Oreca 07</t>
  </si>
  <si>
    <t>Zytec</t>
  </si>
  <si>
    <t>Ferrari 458</t>
  </si>
  <si>
    <t>Mosler</t>
  </si>
  <si>
    <t>Oreca 03</t>
  </si>
  <si>
    <t>Camaro</t>
  </si>
  <si>
    <t>Thomas Nowak</t>
  </si>
  <si>
    <t>27,5°</t>
  </si>
  <si>
    <t>Andreas Vanicek</t>
  </si>
  <si>
    <t>Audi R8</t>
  </si>
  <si>
    <t>Porsche WSC 95</t>
  </si>
  <si>
    <t>Corvette C6</t>
  </si>
  <si>
    <t>30,2°</t>
  </si>
  <si>
    <t>Ferrari 333 SP</t>
  </si>
  <si>
    <t>Porsche 956 KH</t>
  </si>
  <si>
    <t>Gibson</t>
  </si>
  <si>
    <t>Porsche 958 KH</t>
  </si>
  <si>
    <t>26,2°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</si>
</sst>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#"/>
  </numFmts>
  <fonts count="9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sz val="16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u val="single"/>
      <sz val="14"/>
      <color indexed="14"/>
      <name val="Verdana"/>
      <family val="2"/>
    </font>
    <font>
      <b/>
      <sz val="12"/>
      <color indexed="9"/>
      <name val="Arial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sz val="16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u val="single"/>
      <sz val="14"/>
      <color rgb="FFFF0066"/>
      <name val="Verdana"/>
      <family val="2"/>
    </font>
    <font>
      <b/>
      <sz val="12"/>
      <color theme="0"/>
      <name val="Arial"/>
      <family val="2"/>
    </font>
    <font>
      <sz val="14"/>
      <color theme="0"/>
      <name val="Verdana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E6B8B7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41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80" fillId="42" borderId="10" xfId="45" applyNumberFormat="1" applyFont="1" applyFill="1" applyBorder="1" applyAlignment="1">
      <alignment horizontal="center" vertical="center"/>
      <protection/>
    </xf>
    <xf numFmtId="49" fontId="14" fillId="35" borderId="21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72" fontId="12" fillId="42" borderId="30" xfId="0" applyNumberFormat="1" applyFont="1" applyFill="1" applyBorder="1" applyAlignment="1">
      <alignment horizontal="center" vertical="center" wrapText="1"/>
    </xf>
    <xf numFmtId="0" fontId="81" fillId="39" borderId="3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81" fillId="39" borderId="32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31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82" fillId="33" borderId="10" xfId="45" applyNumberFormat="1" applyFont="1" applyFill="1" applyBorder="1" applyAlignment="1">
      <alignment horizontal="center" vertical="center"/>
      <protection/>
    </xf>
    <xf numFmtId="2" fontId="83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82" fontId="16" fillId="33" borderId="33" xfId="45" applyNumberFormat="1" applyFont="1" applyFill="1" applyBorder="1" applyAlignment="1">
      <alignment horizontal="left" vertical="center"/>
      <protection/>
    </xf>
    <xf numFmtId="0" fontId="17" fillId="42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34" xfId="0" applyFont="1" applyFill="1" applyBorder="1" applyAlignment="1">
      <alignment horizontal="left" vertical="center"/>
    </xf>
    <xf numFmtId="0" fontId="17" fillId="43" borderId="34" xfId="0" applyFont="1" applyFill="1" applyBorder="1" applyAlignment="1">
      <alignment horizontal="left" vertical="center"/>
    </xf>
    <xf numFmtId="0" fontId="17" fillId="33" borderId="34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41" borderId="31" xfId="0" applyFont="1" applyFill="1" applyBorder="1" applyAlignment="1">
      <alignment horizontal="left" vertical="center"/>
    </xf>
    <xf numFmtId="0" fontId="13" fillId="33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left" vertical="center"/>
    </xf>
    <xf numFmtId="0" fontId="13" fillId="48" borderId="31" xfId="0" applyFont="1" applyFill="1" applyBorder="1" applyAlignment="1">
      <alignment horizontal="left" vertical="center"/>
    </xf>
    <xf numFmtId="0" fontId="13" fillId="48" borderId="34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left" vertical="center"/>
    </xf>
    <xf numFmtId="0" fontId="14" fillId="35" borderId="24" xfId="0" applyFont="1" applyFill="1" applyBorder="1" applyAlignment="1">
      <alignment horizontal="left" vertical="center"/>
    </xf>
    <xf numFmtId="2" fontId="14" fillId="49" borderId="14" xfId="0" applyNumberFormat="1" applyFont="1" applyFill="1" applyBorder="1" applyAlignment="1">
      <alignment horizontal="center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5" xfId="0" applyFont="1" applyFill="1" applyBorder="1" applyAlignment="1">
      <alignment horizontal="left" vertical="center"/>
    </xf>
    <xf numFmtId="0" fontId="14" fillId="36" borderId="26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5" xfId="0" applyFont="1" applyFill="1" applyBorder="1" applyAlignment="1">
      <alignment horizontal="left" vertical="center"/>
    </xf>
    <xf numFmtId="0" fontId="14" fillId="37" borderId="26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2" fontId="14" fillId="51" borderId="10" xfId="0" applyNumberFormat="1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5" borderId="35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6" fillId="45" borderId="25" xfId="0" applyFont="1" applyFill="1" applyBorder="1" applyAlignment="1">
      <alignment horizontal="left" vertical="center"/>
    </xf>
    <xf numFmtId="173" fontId="9" fillId="45" borderId="10" xfId="0" applyNumberFormat="1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9" fontId="16" fillId="33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14" fillId="49" borderId="17" xfId="0" applyNumberFormat="1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2" fontId="84" fillId="33" borderId="36" xfId="45" applyNumberFormat="1" applyFont="1" applyFill="1" applyBorder="1" applyAlignment="1">
      <alignment horizontal="right" vertical="center"/>
      <protection/>
    </xf>
    <xf numFmtId="2" fontId="85" fillId="33" borderId="36" xfId="45" applyNumberFormat="1" applyFont="1" applyFill="1" applyBorder="1" applyAlignment="1">
      <alignment horizontal="right" vertical="center"/>
      <protection/>
    </xf>
    <xf numFmtId="2" fontId="86" fillId="33" borderId="36" xfId="45" applyNumberFormat="1" applyFont="1" applyFill="1" applyBorder="1" applyAlignment="1">
      <alignment horizontal="right" vertical="center"/>
      <protection/>
    </xf>
    <xf numFmtId="0" fontId="14" fillId="9" borderId="10" xfId="0" applyFont="1" applyFill="1" applyBorder="1" applyAlignment="1">
      <alignment horizontal="center" vertical="center"/>
    </xf>
    <xf numFmtId="0" fontId="87" fillId="39" borderId="31" xfId="0" applyFont="1" applyFill="1" applyBorder="1" applyAlignment="1">
      <alignment horizontal="center" vertical="center"/>
    </xf>
    <xf numFmtId="2" fontId="14" fillId="50" borderId="17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14" fillId="35" borderId="17" xfId="0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0" fontId="14" fillId="35" borderId="0" xfId="0" applyFont="1" applyFill="1" applyAlignment="1">
      <alignment horizontal="left" vertical="center"/>
    </xf>
    <xf numFmtId="0" fontId="14" fillId="33" borderId="25" xfId="0" applyFont="1" applyFill="1" applyBorder="1" applyAlignment="1">
      <alignment horizontal="left" vertical="center"/>
    </xf>
    <xf numFmtId="0" fontId="14" fillId="52" borderId="10" xfId="0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6" fillId="46" borderId="25" xfId="0" applyFont="1" applyFill="1" applyBorder="1" applyAlignment="1">
      <alignment horizontal="left" vertical="center"/>
    </xf>
    <xf numFmtId="173" fontId="9" fillId="46" borderId="10" xfId="0" applyNumberFormat="1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31" fillId="39" borderId="37" xfId="0" applyFont="1" applyFill="1" applyBorder="1" applyAlignment="1">
      <alignment horizontal="center" vertical="center"/>
    </xf>
    <xf numFmtId="0" fontId="31" fillId="39" borderId="38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32" fillId="33" borderId="40" xfId="0" applyFont="1" applyFill="1" applyBorder="1" applyAlignment="1">
      <alignment horizontal="center" vertical="center"/>
    </xf>
    <xf numFmtId="0" fontId="32" fillId="33" borderId="41" xfId="0" applyFont="1" applyFill="1" applyBorder="1" applyAlignment="1">
      <alignment horizontal="center" vertical="center"/>
    </xf>
    <xf numFmtId="0" fontId="31" fillId="53" borderId="14" xfId="0" applyFont="1" applyFill="1" applyBorder="1" applyAlignment="1">
      <alignment horizontal="center" vertical="center"/>
    </xf>
    <xf numFmtId="0" fontId="31" fillId="53" borderId="18" xfId="0" applyFont="1" applyFill="1" applyBorder="1" applyAlignment="1">
      <alignment horizontal="center" vertical="center"/>
    </xf>
    <xf numFmtId="172" fontId="12" fillId="39" borderId="37" xfId="0" applyNumberFormat="1" applyFont="1" applyFill="1" applyBorder="1" applyAlignment="1">
      <alignment horizontal="center" vertical="center" wrapText="1"/>
    </xf>
    <xf numFmtId="172" fontId="12" fillId="39" borderId="38" xfId="0" applyNumberFormat="1" applyFont="1" applyFill="1" applyBorder="1" applyAlignment="1">
      <alignment horizontal="center" vertical="center" wrapText="1"/>
    </xf>
    <xf numFmtId="0" fontId="11" fillId="41" borderId="37" xfId="0" applyFont="1" applyFill="1" applyBorder="1" applyAlignment="1">
      <alignment horizontal="center" vertical="center" wrapText="1"/>
    </xf>
    <xf numFmtId="0" fontId="11" fillId="41" borderId="38" xfId="0" applyFont="1" applyFill="1" applyBorder="1" applyAlignment="1">
      <alignment horizontal="center" vertical="center" wrapText="1"/>
    </xf>
    <xf numFmtId="49" fontId="11" fillId="39" borderId="37" xfId="0" applyNumberFormat="1" applyFont="1" applyFill="1" applyBorder="1" applyAlignment="1">
      <alignment horizontal="center" vertical="center" wrapText="1"/>
    </xf>
    <xf numFmtId="49" fontId="11" fillId="39" borderId="38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7" fillId="39" borderId="39" xfId="0" applyFont="1" applyFill="1" applyBorder="1" applyAlignment="1">
      <alignment horizontal="center" vertical="center"/>
    </xf>
    <xf numFmtId="0" fontId="37" fillId="39" borderId="40" xfId="0" applyFont="1" applyFill="1" applyBorder="1" applyAlignment="1">
      <alignment horizontal="center" vertical="center"/>
    </xf>
    <xf numFmtId="0" fontId="37" fillId="39" borderId="41" xfId="0" applyFont="1" applyFill="1" applyBorder="1" applyAlignment="1">
      <alignment horizontal="center" vertical="center"/>
    </xf>
    <xf numFmtId="0" fontId="11" fillId="39" borderId="42" xfId="0" applyFont="1" applyFill="1" applyBorder="1" applyAlignment="1">
      <alignment horizontal="center" vertical="center"/>
    </xf>
    <xf numFmtId="0" fontId="11" fillId="39" borderId="43" xfId="0" applyFont="1" applyFill="1" applyBorder="1" applyAlignment="1">
      <alignment horizontal="center" vertical="center"/>
    </xf>
    <xf numFmtId="0" fontId="11" fillId="39" borderId="37" xfId="0" applyFont="1" applyFill="1" applyBorder="1" applyAlignment="1">
      <alignment horizontal="center" vertical="center" wrapText="1"/>
    </xf>
    <xf numFmtId="0" fontId="11" fillId="39" borderId="38" xfId="0" applyFont="1" applyFill="1" applyBorder="1" applyAlignment="1">
      <alignment horizontal="center" vertical="center" wrapText="1"/>
    </xf>
    <xf numFmtId="49" fontId="9" fillId="53" borderId="14" xfId="0" applyNumberFormat="1" applyFont="1" applyFill="1" applyBorder="1" applyAlignment="1">
      <alignment horizontal="center" vertical="center" wrapText="1"/>
    </xf>
    <xf numFmtId="49" fontId="9" fillId="53" borderId="18" xfId="0" applyNumberFormat="1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14" fontId="7" fillId="33" borderId="39" xfId="0" applyNumberFormat="1" applyFont="1" applyFill="1" applyBorder="1" applyAlignment="1">
      <alignment horizontal="center" vertical="center"/>
    </xf>
    <xf numFmtId="14" fontId="7" fillId="33" borderId="40" xfId="0" applyNumberFormat="1" applyFont="1" applyFill="1" applyBorder="1" applyAlignment="1">
      <alignment horizontal="center" vertical="center"/>
    </xf>
    <xf numFmtId="14" fontId="7" fillId="33" borderId="41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4" fillId="36" borderId="44" xfId="0" applyFont="1" applyFill="1" applyBorder="1" applyAlignment="1">
      <alignment horizontal="center" vertical="center"/>
    </xf>
    <xf numFmtId="0" fontId="24" fillId="36" borderId="45" xfId="0" applyFont="1" applyFill="1" applyBorder="1" applyAlignment="1">
      <alignment horizontal="center" vertical="center"/>
    </xf>
    <xf numFmtId="0" fontId="35" fillId="33" borderId="39" xfId="0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horizontal="center" vertical="center"/>
    </xf>
    <xf numFmtId="0" fontId="35" fillId="33" borderId="41" xfId="0" applyFont="1" applyFill="1" applyBorder="1" applyAlignment="1">
      <alignment horizontal="center" vertical="center"/>
    </xf>
    <xf numFmtId="0" fontId="28" fillId="35" borderId="44" xfId="0" applyFont="1" applyFill="1" applyBorder="1" applyAlignment="1">
      <alignment horizontal="center" vertical="center"/>
    </xf>
    <xf numFmtId="0" fontId="28" fillId="35" borderId="46" xfId="0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0" fontId="25" fillId="35" borderId="48" xfId="0" applyFont="1" applyFill="1" applyBorder="1" applyAlignment="1">
      <alignment horizontal="center" vertical="center"/>
    </xf>
    <xf numFmtId="0" fontId="25" fillId="35" borderId="49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6" fillId="36" borderId="47" xfId="0" applyFont="1" applyFill="1" applyBorder="1" applyAlignment="1">
      <alignment horizontal="center" vertical="center"/>
    </xf>
    <xf numFmtId="0" fontId="26" fillId="36" borderId="49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7" fillId="37" borderId="47" xfId="0" applyFont="1" applyFill="1" applyBorder="1" applyAlignment="1">
      <alignment horizontal="center" vertical="center"/>
    </xf>
    <xf numFmtId="0" fontId="27" fillId="37" borderId="49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27" fillId="37" borderId="54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55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56" xfId="0" applyFont="1" applyFill="1" applyBorder="1" applyAlignment="1">
      <alignment horizontal="center" vertical="center"/>
    </xf>
    <xf numFmtId="0" fontId="30" fillId="35" borderId="55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55" xfId="0" applyFont="1" applyFill="1" applyBorder="1" applyAlignment="1">
      <alignment horizontal="center" vertical="center"/>
    </xf>
    <xf numFmtId="0" fontId="23" fillId="37" borderId="44" xfId="0" applyFont="1" applyFill="1" applyBorder="1" applyAlignment="1">
      <alignment horizontal="center" vertical="center"/>
    </xf>
    <xf numFmtId="0" fontId="23" fillId="37" borderId="45" xfId="0" applyFont="1" applyFill="1" applyBorder="1" applyAlignment="1">
      <alignment horizontal="center" vertical="center"/>
    </xf>
    <xf numFmtId="0" fontId="9" fillId="41" borderId="57" xfId="0" applyFont="1" applyFill="1" applyBorder="1" applyAlignment="1">
      <alignment horizontal="center" vertical="center"/>
    </xf>
    <xf numFmtId="0" fontId="9" fillId="41" borderId="58" xfId="0" applyFont="1" applyFill="1" applyBorder="1" applyAlignment="1">
      <alignment horizontal="center" vertical="center"/>
    </xf>
    <xf numFmtId="0" fontId="9" fillId="41" borderId="59" xfId="0" applyFont="1" applyFill="1" applyBorder="1" applyAlignment="1">
      <alignment horizontal="center" vertical="center"/>
    </xf>
    <xf numFmtId="0" fontId="9" fillId="41" borderId="60" xfId="0" applyFont="1" applyFill="1" applyBorder="1" applyAlignment="1">
      <alignment horizontal="center" vertical="center"/>
    </xf>
    <xf numFmtId="0" fontId="9" fillId="41" borderId="53" xfId="0" applyFont="1" applyFill="1" applyBorder="1" applyAlignment="1">
      <alignment horizontal="center" vertical="center"/>
    </xf>
    <xf numFmtId="0" fontId="9" fillId="41" borderId="61" xfId="0" applyFont="1" applyFill="1" applyBorder="1" applyAlignment="1">
      <alignment horizontal="center" vertical="center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14" fillId="42" borderId="5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53" xfId="0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05"/>
  <sheetViews>
    <sheetView tabSelected="1" zoomScale="86" zoomScaleNormal="86" zoomScalePageLayoutView="0" workbookViewId="0" topLeftCell="A1">
      <selection activeCell="P14" sqref="P14"/>
    </sheetView>
  </sheetViews>
  <sheetFormatPr defaultColWidth="11.421875" defaultRowHeight="26.25" customHeight="1"/>
  <cols>
    <col min="1" max="1" width="2.57421875" style="22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3" bestFit="1" customWidth="1"/>
    <col min="6" max="6" width="13.421875" style="16" customWidth="1"/>
    <col min="7" max="12" width="13.8515625" style="16" customWidth="1"/>
    <col min="13" max="14" width="13.8515625" style="142" customWidth="1"/>
    <col min="15" max="15" width="14.00390625" style="142" customWidth="1"/>
    <col min="16" max="16" width="14.421875" style="16" customWidth="1"/>
    <col min="17" max="17" width="13.140625" style="28" customWidth="1"/>
    <col min="18" max="18" width="2.57421875" style="28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2"/>
      <c r="E1" s="41"/>
      <c r="M1" s="123"/>
      <c r="N1" s="123"/>
      <c r="O1" s="123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1"/>
      <c r="F2" s="40"/>
      <c r="G2" s="40"/>
      <c r="H2" s="255" t="str">
        <f>E14</f>
        <v>Thomas Gebhardt</v>
      </c>
      <c r="I2" s="256"/>
      <c r="J2" s="257"/>
      <c r="K2" s="40"/>
      <c r="L2" s="135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5" s="7" customFormat="1" ht="27" customHeight="1" thickBot="1">
      <c r="A3" s="23"/>
      <c r="B3" s="23"/>
      <c r="C3" s="23"/>
      <c r="D3" s="23"/>
      <c r="E3" s="41"/>
      <c r="F3" s="23"/>
      <c r="G3" s="23"/>
      <c r="H3" s="279">
        <f>N14</f>
        <v>145</v>
      </c>
      <c r="I3" s="280"/>
      <c r="J3" s="281"/>
      <c r="K3" s="25"/>
      <c r="L3" s="135"/>
      <c r="U3" s="23"/>
      <c r="V3" s="23"/>
      <c r="W3" s="23"/>
      <c r="X3" s="23"/>
      <c r="Y3" s="23"/>
    </row>
    <row r="4" spans="1:25" s="7" customFormat="1" ht="27" customHeight="1">
      <c r="A4" s="23"/>
      <c r="B4" s="24"/>
      <c r="C4" s="24"/>
      <c r="D4" s="24"/>
      <c r="E4" s="41"/>
      <c r="F4" s="250" t="str">
        <f>E15</f>
        <v>Gerhard Fischer </v>
      </c>
      <c r="G4" s="251"/>
      <c r="H4" s="258">
        <v>1</v>
      </c>
      <c r="I4" s="259"/>
      <c r="J4" s="260"/>
      <c r="K4" s="23"/>
      <c r="L4" s="136"/>
      <c r="U4" s="23"/>
      <c r="V4" s="23"/>
      <c r="W4" s="23"/>
      <c r="X4" s="23"/>
      <c r="Y4" s="23"/>
    </row>
    <row r="5" spans="1:26" s="6" customFormat="1" ht="27" customHeight="1" thickBot="1">
      <c r="A5" s="24"/>
      <c r="B5" s="24"/>
      <c r="C5" s="24"/>
      <c r="D5" s="24"/>
      <c r="E5" s="41"/>
      <c r="F5" s="282">
        <f>N15</f>
        <v>134</v>
      </c>
      <c r="G5" s="283"/>
      <c r="H5" s="261"/>
      <c r="I5" s="262"/>
      <c r="J5" s="263"/>
      <c r="K5" s="24"/>
      <c r="L5" s="137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1"/>
      <c r="F6" s="267">
        <v>2</v>
      </c>
      <c r="G6" s="268"/>
      <c r="H6" s="261"/>
      <c r="I6" s="262"/>
      <c r="J6" s="263"/>
      <c r="K6" s="284" t="str">
        <f>E16</f>
        <v>Walter Lemböck </v>
      </c>
      <c r="L6" s="285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1"/>
      <c r="F7" s="269"/>
      <c r="G7" s="270"/>
      <c r="H7" s="261"/>
      <c r="I7" s="262"/>
      <c r="J7" s="263"/>
      <c r="K7" s="277">
        <f>N16</f>
        <v>120</v>
      </c>
      <c r="L7" s="278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1"/>
      <c r="F8" s="269"/>
      <c r="G8" s="270"/>
      <c r="H8" s="261"/>
      <c r="I8" s="262"/>
      <c r="J8" s="263"/>
      <c r="K8" s="273">
        <v>3</v>
      </c>
      <c r="L8" s="274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1"/>
      <c r="F9" s="271"/>
      <c r="G9" s="272"/>
      <c r="H9" s="264"/>
      <c r="I9" s="265"/>
      <c r="J9" s="266"/>
      <c r="K9" s="275"/>
      <c r="L9" s="276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1"/>
      <c r="F10" s="23"/>
      <c r="G10" s="23"/>
      <c r="H10" s="23"/>
      <c r="I10" s="23"/>
      <c r="J10" s="23"/>
      <c r="K10" s="23"/>
      <c r="L10" s="23"/>
      <c r="M10" s="136"/>
      <c r="N10" s="136"/>
      <c r="O10" s="136"/>
      <c r="P10" s="23"/>
      <c r="Q10" s="26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7" s="7" customFormat="1" ht="35.25" customHeight="1" thickBot="1">
      <c r="A11" s="23"/>
      <c r="B11" s="252" t="str">
        <f>Eingabe!$B$2</f>
        <v>SA 2018 SRP-Open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4"/>
      <c r="P11" s="26"/>
      <c r="Q11" s="23"/>
      <c r="R11" s="23"/>
      <c r="S11" s="23"/>
      <c r="T11" s="23"/>
      <c r="U11" s="23"/>
      <c r="V11" s="23"/>
      <c r="W11" s="23"/>
      <c r="X11" s="23"/>
      <c r="AA11" s="26"/>
    </row>
    <row r="12" spans="1:23" s="6" customFormat="1" ht="26.25" customHeight="1">
      <c r="A12" s="24"/>
      <c r="B12" s="286" t="s">
        <v>0</v>
      </c>
      <c r="C12" s="288" t="s">
        <v>101</v>
      </c>
      <c r="D12" s="289"/>
      <c r="E12" s="219" t="s">
        <v>63</v>
      </c>
      <c r="F12" s="228" t="s">
        <v>2</v>
      </c>
      <c r="G12" s="226">
        <f>Eingabe!S3</f>
        <v>43179</v>
      </c>
      <c r="H12" s="226">
        <f>Eingabe!T3</f>
        <v>43235</v>
      </c>
      <c r="I12" s="226">
        <f>Eingabe!U3</f>
        <v>43263</v>
      </c>
      <c r="J12" s="226">
        <f>Eingabe!V3</f>
        <v>43368</v>
      </c>
      <c r="K12" s="226">
        <f>Eingabe!W3</f>
        <v>43410</v>
      </c>
      <c r="L12" s="226">
        <f>Eingabe!X3</f>
        <v>43445</v>
      </c>
      <c r="M12" s="239" t="s">
        <v>64</v>
      </c>
      <c r="N12" s="230" t="s">
        <v>65</v>
      </c>
      <c r="O12" s="237" t="s">
        <v>57</v>
      </c>
      <c r="P12" s="26"/>
      <c r="Q12" s="297"/>
      <c r="R12" s="24"/>
      <c r="S12" s="28"/>
      <c r="T12" s="24"/>
      <c r="U12" s="24"/>
      <c r="V12" s="24"/>
      <c r="W12" s="24"/>
    </row>
    <row r="13" spans="1:23" s="6" customFormat="1" ht="26.25" customHeight="1" thickBot="1">
      <c r="A13" s="24"/>
      <c r="B13" s="287"/>
      <c r="C13" s="290"/>
      <c r="D13" s="291"/>
      <c r="E13" s="220"/>
      <c r="F13" s="229"/>
      <c r="G13" s="227"/>
      <c r="H13" s="227"/>
      <c r="I13" s="227"/>
      <c r="J13" s="227"/>
      <c r="K13" s="227"/>
      <c r="L13" s="227"/>
      <c r="M13" s="240"/>
      <c r="N13" s="231"/>
      <c r="O13" s="238"/>
      <c r="P13" s="26"/>
      <c r="Q13" s="297"/>
      <c r="R13" s="24"/>
      <c r="S13" s="28"/>
      <c r="T13" s="24"/>
      <c r="U13" s="24"/>
      <c r="V13" s="24"/>
      <c r="W13" s="24"/>
    </row>
    <row r="14" spans="1:24" s="7" customFormat="1" ht="26.25" customHeight="1">
      <c r="A14" s="23"/>
      <c r="B14" s="184">
        <v>1</v>
      </c>
      <c r="C14" s="197" t="str">
        <f aca="true" t="shared" si="0" ref="C14:C31">IF(Q14=0,pneu,IF(D14&gt;0,ppos,IF(D14&lt;0,pneg,pgle)))</f>
        <v>◄</v>
      </c>
      <c r="D14" s="149">
        <f aca="true" t="shared" si="1" ref="D14:D31">IF(Q14=0,neu_1,(Q14-B14))</f>
        <v>0</v>
      </c>
      <c r="E14" s="103" t="str">
        <f>Eingabe!C5</f>
        <v>Thomas Gebhardt</v>
      </c>
      <c r="F14" s="39">
        <f>Eingabe!Z5</f>
        <v>29</v>
      </c>
      <c r="G14" s="195">
        <f>Eingabe!AB5</f>
        <v>29</v>
      </c>
      <c r="H14" s="195">
        <f>Eingabe!AC5</f>
        <v>29</v>
      </c>
      <c r="I14" s="195">
        <f>Eingabe!AD5</f>
        <v>29</v>
      </c>
      <c r="J14" s="195">
        <f>Eingabe!AE5</f>
        <v>29</v>
      </c>
      <c r="K14" s="195">
        <f>Eingabe!AF5</f>
        <v>29</v>
      </c>
      <c r="L14" s="104" t="str">
        <f>Eingabe!AG5</f>
        <v> </v>
      </c>
      <c r="M14" s="105">
        <f>Eingabe!Y5</f>
        <v>145</v>
      </c>
      <c r="N14" s="105">
        <f aca="true" t="shared" si="2" ref="N14:N31">SUM(M14-O14)</f>
        <v>145</v>
      </c>
      <c r="O14" s="106">
        <v>0</v>
      </c>
      <c r="P14" s="23"/>
      <c r="Q14" s="298">
        <v>1</v>
      </c>
      <c r="R14" s="23"/>
      <c r="S14" s="23"/>
      <c r="T14" s="23"/>
      <c r="U14" s="28"/>
      <c r="V14" s="23"/>
      <c r="W14" s="23"/>
      <c r="X14" s="23"/>
    </row>
    <row r="15" spans="1:24" s="6" customFormat="1" ht="26.25" customHeight="1">
      <c r="A15" s="24"/>
      <c r="B15" s="183">
        <f aca="true" t="shared" si="3" ref="B15:B31">IF(N15=N14,B14,(B14+1))</f>
        <v>2</v>
      </c>
      <c r="C15" s="197" t="str">
        <f t="shared" si="0"/>
        <v>◄</v>
      </c>
      <c r="D15" s="149">
        <f t="shared" si="1"/>
        <v>0</v>
      </c>
      <c r="E15" s="42" t="str">
        <f>Eingabe!C7</f>
        <v>Gerhard Fischer </v>
      </c>
      <c r="F15" s="39">
        <f>Eingabe!Z7</f>
        <v>26.8</v>
      </c>
      <c r="G15" s="17">
        <f>Eingabe!AB7</f>
        <v>27</v>
      </c>
      <c r="H15" s="17">
        <f>Eingabe!AC7</f>
        <v>25</v>
      </c>
      <c r="I15" s="17">
        <f>Eingabe!AD7</f>
        <v>27</v>
      </c>
      <c r="J15" s="180">
        <f>Eingabe!AE7</f>
        <v>28</v>
      </c>
      <c r="K15" s="17">
        <f>Eingabe!AF7</f>
        <v>27</v>
      </c>
      <c r="L15" s="17" t="str">
        <f>Eingabe!AG7</f>
        <v> </v>
      </c>
      <c r="M15" s="21">
        <f>Eingabe!Y7</f>
        <v>134</v>
      </c>
      <c r="N15" s="21">
        <f t="shared" si="2"/>
        <v>134</v>
      </c>
      <c r="O15" s="98">
        <v>0</v>
      </c>
      <c r="P15" s="26"/>
      <c r="Q15" s="298">
        <v>2</v>
      </c>
      <c r="R15" s="24"/>
      <c r="S15" s="24"/>
      <c r="T15" s="23"/>
      <c r="U15" s="28"/>
      <c r="V15" s="24"/>
      <c r="W15" s="24"/>
      <c r="X15" s="24"/>
    </row>
    <row r="16" spans="1:24" s="7" customFormat="1" ht="26.25" customHeight="1">
      <c r="A16" s="23"/>
      <c r="B16" s="185">
        <f t="shared" si="3"/>
        <v>3</v>
      </c>
      <c r="C16" s="198" t="str">
        <f t="shared" si="0"/>
        <v>▲</v>
      </c>
      <c r="D16" s="149">
        <f t="shared" si="1"/>
        <v>1</v>
      </c>
      <c r="E16" s="42" t="str">
        <f>Eingabe!C4</f>
        <v>Walter Lemböck </v>
      </c>
      <c r="F16" s="39">
        <f>Eingabe!Z4</f>
        <v>30</v>
      </c>
      <c r="G16" s="196">
        <f>Eingabe!AB4</f>
        <v>30</v>
      </c>
      <c r="H16" s="200" t="str">
        <f>Eingabe!AC4</f>
        <v> </v>
      </c>
      <c r="I16" s="196">
        <f>Eingabe!AD4</f>
        <v>30</v>
      </c>
      <c r="J16" s="196">
        <f>Eingabe!AE4</f>
        <v>30</v>
      </c>
      <c r="K16" s="196">
        <f>Eingabe!AF4</f>
        <v>30</v>
      </c>
      <c r="L16" s="17" t="str">
        <f>Eingabe!AG4</f>
        <v> </v>
      </c>
      <c r="M16" s="21">
        <f>Eingabe!Y4</f>
        <v>120</v>
      </c>
      <c r="N16" s="21">
        <f t="shared" si="2"/>
        <v>120</v>
      </c>
      <c r="O16" s="201">
        <v>0</v>
      </c>
      <c r="P16" s="23"/>
      <c r="Q16" s="298">
        <v>4</v>
      </c>
      <c r="R16" s="23"/>
      <c r="S16" s="23"/>
      <c r="T16" s="23"/>
      <c r="U16" s="28"/>
      <c r="V16" s="23"/>
      <c r="W16" s="23"/>
      <c r="X16" s="23"/>
    </row>
    <row r="17" spans="1:24" s="7" customFormat="1" ht="26.25" customHeight="1">
      <c r="A17" s="23"/>
      <c r="B17" s="35">
        <f>IF(N17=N16,B16,(B16+1))</f>
        <v>4</v>
      </c>
      <c r="C17" s="199" t="str">
        <f t="shared" si="0"/>
        <v>▼</v>
      </c>
      <c r="D17" s="149">
        <f t="shared" si="1"/>
        <v>-1</v>
      </c>
      <c r="E17" s="42" t="str">
        <f>Eingabe!C8</f>
        <v>Gabi Krausler</v>
      </c>
      <c r="F17" s="39">
        <f>Eingabe!Z8</f>
        <v>22.6</v>
      </c>
      <c r="G17" s="17">
        <f>Eingabe!AB8</f>
        <v>26</v>
      </c>
      <c r="H17" s="17">
        <f>Eingabe!AC8</f>
        <v>22</v>
      </c>
      <c r="I17" s="17">
        <f>Eingabe!AD8</f>
        <v>20</v>
      </c>
      <c r="J17" s="17">
        <f>Eingabe!AE8</f>
        <v>25</v>
      </c>
      <c r="K17" s="17">
        <f>Eingabe!AF8</f>
        <v>20</v>
      </c>
      <c r="L17" s="17" t="str">
        <f>Eingabe!AG8</f>
        <v> </v>
      </c>
      <c r="M17" s="21">
        <f>Eingabe!Y8</f>
        <v>113</v>
      </c>
      <c r="N17" s="21">
        <f t="shared" si="2"/>
        <v>113</v>
      </c>
      <c r="O17" s="98">
        <v>0</v>
      </c>
      <c r="P17" s="26"/>
      <c r="Q17" s="298">
        <v>3</v>
      </c>
      <c r="R17" s="23"/>
      <c r="S17" s="23"/>
      <c r="T17" s="26"/>
      <c r="U17" s="28"/>
      <c r="V17" s="23"/>
      <c r="W17" s="23"/>
      <c r="X17" s="23"/>
    </row>
    <row r="18" spans="1:24" s="7" customFormat="1" ht="26.25" customHeight="1">
      <c r="A18" s="23"/>
      <c r="B18" s="35">
        <v>5</v>
      </c>
      <c r="C18" s="197" t="str">
        <f t="shared" si="0"/>
        <v>◄</v>
      </c>
      <c r="D18" s="149">
        <f t="shared" si="1"/>
        <v>0</v>
      </c>
      <c r="E18" s="42" t="str">
        <f>Eingabe!C6</f>
        <v>Walter Müllner </v>
      </c>
      <c r="F18" s="39">
        <f>Eingabe!Z6</f>
        <v>27.75</v>
      </c>
      <c r="G18" s="180">
        <f>Eingabe!AB6</f>
        <v>28</v>
      </c>
      <c r="H18" s="180">
        <f>Eingabe!AC6</f>
        <v>28</v>
      </c>
      <c r="I18" s="210" t="str">
        <f>Eingabe!AD6</f>
        <v> </v>
      </c>
      <c r="J18" s="17">
        <f>Eingabe!AE6</f>
        <v>27</v>
      </c>
      <c r="K18" s="180">
        <f>Eingabe!AF6</f>
        <v>28</v>
      </c>
      <c r="L18" s="17" t="str">
        <f>Eingabe!AG6</f>
        <v> </v>
      </c>
      <c r="M18" s="21">
        <f>Eingabe!Y6</f>
        <v>111</v>
      </c>
      <c r="N18" s="21">
        <f t="shared" si="2"/>
        <v>111</v>
      </c>
      <c r="O18" s="201">
        <v>0</v>
      </c>
      <c r="P18" s="23"/>
      <c r="Q18" s="298">
        <v>5</v>
      </c>
      <c r="R18" s="23"/>
      <c r="S18" s="23"/>
      <c r="T18" s="26"/>
      <c r="U18" s="28"/>
      <c r="V18" s="23"/>
      <c r="W18" s="23"/>
      <c r="X18" s="23"/>
    </row>
    <row r="19" spans="1:24" s="7" customFormat="1" ht="26.25" customHeight="1">
      <c r="A19" s="23"/>
      <c r="B19" s="35">
        <f aca="true" t="shared" si="4" ref="B19:B28">IF(N19=N18,B18,(B18+1))</f>
        <v>6</v>
      </c>
      <c r="C19" s="197" t="str">
        <f t="shared" si="0"/>
        <v>◄</v>
      </c>
      <c r="D19" s="149">
        <f t="shared" si="1"/>
        <v>0</v>
      </c>
      <c r="E19" s="42" t="str">
        <f>Eingabe!C14</f>
        <v>Thomas Nowak </v>
      </c>
      <c r="F19" s="39">
        <f>Eingabe!Z14</f>
        <v>25.5</v>
      </c>
      <c r="G19" s="200" t="str">
        <f>Eingabe!AB14</f>
        <v> </v>
      </c>
      <c r="H19" s="196">
        <f>Eingabe!AC14</f>
        <v>30</v>
      </c>
      <c r="I19" s="17">
        <f>Eingabe!AD14</f>
        <v>24</v>
      </c>
      <c r="J19" s="17">
        <f>Eingabe!AE14</f>
        <v>26</v>
      </c>
      <c r="K19" s="17">
        <f>Eingabe!AF14</f>
        <v>22</v>
      </c>
      <c r="L19" s="17" t="str">
        <f>Eingabe!AG14</f>
        <v> </v>
      </c>
      <c r="M19" s="21">
        <f>Eingabe!Y14</f>
        <v>102</v>
      </c>
      <c r="N19" s="21">
        <f t="shared" si="2"/>
        <v>102</v>
      </c>
      <c r="O19" s="201">
        <v>0</v>
      </c>
      <c r="P19" s="26"/>
      <c r="Q19" s="298">
        <v>6</v>
      </c>
      <c r="R19" s="23"/>
      <c r="S19" s="23"/>
      <c r="T19" s="23"/>
      <c r="U19" s="28"/>
      <c r="V19" s="23"/>
      <c r="W19" s="23"/>
      <c r="X19" s="23"/>
    </row>
    <row r="20" spans="1:24" s="7" customFormat="1" ht="26.25" customHeight="1">
      <c r="A20" s="23"/>
      <c r="B20" s="35">
        <v>7</v>
      </c>
      <c r="C20" s="197" t="str">
        <f t="shared" si="0"/>
        <v>◄</v>
      </c>
      <c r="D20" s="149">
        <f t="shared" si="1"/>
        <v>0</v>
      </c>
      <c r="E20" s="42" t="str">
        <f>Eingabe!C17</f>
        <v>Martin Leo Gruber</v>
      </c>
      <c r="F20" s="39">
        <f>Eingabe!Z17</f>
        <v>25.5</v>
      </c>
      <c r="G20" s="200" t="str">
        <f>Eingabe!AB17</f>
        <v> </v>
      </c>
      <c r="H20" s="17">
        <f>Eingabe!AC17</f>
        <v>27</v>
      </c>
      <c r="I20" s="17">
        <f>Eingabe!AD17</f>
        <v>26</v>
      </c>
      <c r="J20" s="17">
        <f>Eingabe!AE17</f>
        <v>23</v>
      </c>
      <c r="K20" s="17">
        <f>Eingabe!AF17</f>
        <v>26</v>
      </c>
      <c r="L20" s="17" t="str">
        <f>Eingabe!AG17</f>
        <v> </v>
      </c>
      <c r="M20" s="21">
        <f>Eingabe!Y17</f>
        <v>102</v>
      </c>
      <c r="N20" s="21">
        <f t="shared" si="2"/>
        <v>102</v>
      </c>
      <c r="O20" s="201">
        <v>0</v>
      </c>
      <c r="P20" s="26"/>
      <c r="Q20" s="298">
        <v>7</v>
      </c>
      <c r="R20" s="23"/>
      <c r="S20" s="23"/>
      <c r="T20" s="26"/>
      <c r="U20" s="28"/>
      <c r="V20" s="23"/>
      <c r="W20" s="23"/>
      <c r="X20" s="23"/>
    </row>
    <row r="21" spans="1:24" s="7" customFormat="1" ht="26.25" customHeight="1">
      <c r="A21" s="23"/>
      <c r="B21" s="35">
        <f t="shared" si="4"/>
        <v>8</v>
      </c>
      <c r="C21" s="197" t="str">
        <f t="shared" si="0"/>
        <v>◄</v>
      </c>
      <c r="D21" s="149">
        <f t="shared" si="1"/>
        <v>0</v>
      </c>
      <c r="E21" s="42" t="str">
        <f>Eingabe!C11</f>
        <v>Franz Wessely</v>
      </c>
      <c r="F21" s="39">
        <f>Eingabe!Z11</f>
        <v>24.25</v>
      </c>
      <c r="G21" s="17">
        <f>Eingabe!AB11</f>
        <v>23</v>
      </c>
      <c r="H21" s="17">
        <f>Eingabe!AC11</f>
        <v>24</v>
      </c>
      <c r="I21" s="17">
        <f>Eingabe!AD11</f>
        <v>25</v>
      </c>
      <c r="J21" s="210" t="str">
        <f>Eingabe!AE11</f>
        <v> </v>
      </c>
      <c r="K21" s="17">
        <f>Eingabe!AF11</f>
        <v>25</v>
      </c>
      <c r="L21" s="17" t="str">
        <f>Eingabe!AG11</f>
        <v> </v>
      </c>
      <c r="M21" s="21">
        <f>Eingabe!Y11</f>
        <v>97</v>
      </c>
      <c r="N21" s="21">
        <f t="shared" si="2"/>
        <v>97</v>
      </c>
      <c r="O21" s="201">
        <v>0</v>
      </c>
      <c r="P21" s="26"/>
      <c r="Q21" s="298">
        <v>8</v>
      </c>
      <c r="R21" s="23"/>
      <c r="S21" s="23"/>
      <c r="T21" s="26"/>
      <c r="U21" s="28"/>
      <c r="V21" s="23"/>
      <c r="W21" s="23"/>
      <c r="X21" s="23"/>
    </row>
    <row r="22" spans="1:24" s="7" customFormat="1" ht="26.25" customHeight="1">
      <c r="A22" s="23"/>
      <c r="B22" s="35">
        <f t="shared" si="4"/>
        <v>9</v>
      </c>
      <c r="C22" s="197" t="str">
        <f t="shared" si="0"/>
        <v>◄</v>
      </c>
      <c r="D22" s="149">
        <f t="shared" si="1"/>
        <v>0</v>
      </c>
      <c r="E22" s="42" t="str">
        <f>Eingabe!C15</f>
        <v>Kurt Reznicek</v>
      </c>
      <c r="F22" s="39">
        <f>Eingabe!Z15</f>
        <v>23.25</v>
      </c>
      <c r="G22" s="200" t="str">
        <f>Eingabe!AB15</f>
        <v> </v>
      </c>
      <c r="H22" s="17">
        <f>Eingabe!AC15</f>
        <v>23</v>
      </c>
      <c r="I22" s="17">
        <f>Eingabe!AD15</f>
        <v>23</v>
      </c>
      <c r="J22" s="17">
        <f>Eingabe!AE15</f>
        <v>24</v>
      </c>
      <c r="K22" s="17">
        <f>Eingabe!AF15</f>
        <v>23</v>
      </c>
      <c r="L22" s="17" t="str">
        <f>Eingabe!AG15</f>
        <v> </v>
      </c>
      <c r="M22" s="21">
        <f>Eingabe!Y15</f>
        <v>93</v>
      </c>
      <c r="N22" s="21">
        <f t="shared" si="2"/>
        <v>93</v>
      </c>
      <c r="O22" s="201">
        <v>0</v>
      </c>
      <c r="P22" s="26"/>
      <c r="Q22" s="298">
        <v>9</v>
      </c>
      <c r="R22" s="23"/>
      <c r="S22" s="23"/>
      <c r="T22" s="26"/>
      <c r="U22" s="28"/>
      <c r="V22" s="23"/>
      <c r="W22" s="23"/>
      <c r="X22" s="23"/>
    </row>
    <row r="23" spans="1:24" s="7" customFormat="1" ht="26.25" customHeight="1">
      <c r="A23" s="23"/>
      <c r="B23" s="35">
        <f t="shared" si="4"/>
        <v>10</v>
      </c>
      <c r="C23" s="197" t="str">
        <f t="shared" si="0"/>
        <v>◄</v>
      </c>
      <c r="D23" s="149">
        <f t="shared" si="1"/>
        <v>0</v>
      </c>
      <c r="E23" s="42" t="str">
        <f>Eingabe!C9</f>
        <v>Peter Siding </v>
      </c>
      <c r="F23" s="39">
        <f>Eingabe!Z9</f>
        <v>23</v>
      </c>
      <c r="G23" s="17">
        <f>Eingabe!AB9</f>
        <v>25</v>
      </c>
      <c r="H23" s="17">
        <f>Eingabe!AC9</f>
        <v>21</v>
      </c>
      <c r="I23" s="17">
        <f>Eingabe!AD9</f>
        <v>22</v>
      </c>
      <c r="J23" s="210" t="str">
        <f>Eingabe!AE9</f>
        <v> </v>
      </c>
      <c r="K23" s="17">
        <f>Eingabe!AF9</f>
        <v>24</v>
      </c>
      <c r="L23" s="17" t="str">
        <f>Eingabe!AG9</f>
        <v> </v>
      </c>
      <c r="M23" s="21">
        <f>Eingabe!Y9</f>
        <v>92</v>
      </c>
      <c r="N23" s="21">
        <f t="shared" si="2"/>
        <v>92</v>
      </c>
      <c r="O23" s="98">
        <v>0</v>
      </c>
      <c r="P23" s="23"/>
      <c r="Q23" s="298">
        <v>10</v>
      </c>
      <c r="R23" s="23"/>
      <c r="S23" s="23"/>
      <c r="T23" s="26"/>
      <c r="U23" s="28"/>
      <c r="V23" s="23"/>
      <c r="W23" s="23"/>
      <c r="X23" s="23"/>
    </row>
    <row r="24" spans="1:24" s="7" customFormat="1" ht="26.25" customHeight="1">
      <c r="A24" s="23"/>
      <c r="B24" s="35">
        <f t="shared" si="4"/>
        <v>11</v>
      </c>
      <c r="C24" s="197" t="str">
        <f t="shared" si="0"/>
        <v>◄</v>
      </c>
      <c r="D24" s="149">
        <f t="shared" si="1"/>
        <v>0</v>
      </c>
      <c r="E24" s="42" t="str">
        <f>Eingabe!C10</f>
        <v>Thomas Sanda</v>
      </c>
      <c r="F24" s="39">
        <f>Eingabe!Z10</f>
        <v>26</v>
      </c>
      <c r="G24" s="17">
        <f>Eingabe!AB10</f>
        <v>24</v>
      </c>
      <c r="H24" s="200" t="str">
        <f>Eingabe!AC10</f>
        <v> </v>
      </c>
      <c r="I24" s="180">
        <f>Eingabe!AD10</f>
        <v>28</v>
      </c>
      <c r="J24" s="210" t="str">
        <f>Eingabe!AE10</f>
        <v> </v>
      </c>
      <c r="K24" s="210" t="str">
        <f>Eingabe!AF10</f>
        <v> </v>
      </c>
      <c r="L24" s="17" t="str">
        <f>Eingabe!AG10</f>
        <v> </v>
      </c>
      <c r="M24" s="21">
        <f>Eingabe!Y10</f>
        <v>52</v>
      </c>
      <c r="N24" s="21">
        <f t="shared" si="2"/>
        <v>52</v>
      </c>
      <c r="O24" s="201">
        <v>0</v>
      </c>
      <c r="P24" s="26"/>
      <c r="Q24" s="298">
        <v>11</v>
      </c>
      <c r="R24" s="23"/>
      <c r="S24" s="23"/>
      <c r="T24" s="26"/>
      <c r="U24" s="28"/>
      <c r="V24" s="23"/>
      <c r="W24" s="23"/>
      <c r="X24" s="23"/>
    </row>
    <row r="25" spans="1:24" s="7" customFormat="1" ht="26.25" customHeight="1">
      <c r="A25" s="23"/>
      <c r="B25" s="35">
        <f t="shared" si="4"/>
        <v>12</v>
      </c>
      <c r="C25" s="197" t="str">
        <f t="shared" si="0"/>
        <v>◄</v>
      </c>
      <c r="D25" s="149">
        <f t="shared" si="1"/>
        <v>0</v>
      </c>
      <c r="E25" s="42" t="str">
        <f>Eingabe!C19</f>
        <v>Herbert Drkac</v>
      </c>
      <c r="F25" s="39">
        <f>Eingabe!Z19</f>
        <v>21.5</v>
      </c>
      <c r="G25" s="200" t="str">
        <f>Eingabe!AB19</f>
        <v> </v>
      </c>
      <c r="H25" s="200" t="str">
        <f>Eingabe!AC19</f>
        <v> </v>
      </c>
      <c r="I25" s="17">
        <f>Eingabe!AD19</f>
        <v>21</v>
      </c>
      <c r="J25" s="17">
        <f>Eingabe!AE19</f>
        <v>22</v>
      </c>
      <c r="K25" s="210" t="str">
        <f>Eingabe!AF19</f>
        <v> </v>
      </c>
      <c r="L25" s="17" t="str">
        <f>Eingabe!AG19</f>
        <v> </v>
      </c>
      <c r="M25" s="21">
        <f>Eingabe!Y19</f>
        <v>43</v>
      </c>
      <c r="N25" s="21">
        <f t="shared" si="2"/>
        <v>43</v>
      </c>
      <c r="O25" s="201">
        <v>0</v>
      </c>
      <c r="P25" s="26"/>
      <c r="Q25" s="298">
        <v>12</v>
      </c>
      <c r="R25" s="23"/>
      <c r="S25" s="23"/>
      <c r="T25" s="26"/>
      <c r="U25" s="28"/>
      <c r="V25" s="23"/>
      <c r="W25" s="23"/>
      <c r="X25" s="23"/>
    </row>
    <row r="26" spans="1:24" s="7" customFormat="1" ht="26.25" customHeight="1">
      <c r="A26" s="23"/>
      <c r="B26" s="35">
        <f t="shared" si="4"/>
        <v>13</v>
      </c>
      <c r="C26" s="197" t="str">
        <f t="shared" si="0"/>
        <v>◄</v>
      </c>
      <c r="D26" s="149">
        <f t="shared" si="1"/>
        <v>0</v>
      </c>
      <c r="E26" s="42" t="str">
        <f>Eingabe!C12</f>
        <v>Werner Trawnitschek</v>
      </c>
      <c r="F26" s="39">
        <f>Eingabe!Z12</f>
        <v>21</v>
      </c>
      <c r="G26" s="17">
        <f>Eingabe!AB12</f>
        <v>22</v>
      </c>
      <c r="H26" s="17">
        <f>Eingabe!AC12</f>
        <v>20</v>
      </c>
      <c r="I26" s="200" t="str">
        <f>Eingabe!AD12</f>
        <v> </v>
      </c>
      <c r="J26" s="210" t="str">
        <f>Eingabe!AE12</f>
        <v> </v>
      </c>
      <c r="K26" s="210" t="str">
        <f>Eingabe!AF12</f>
        <v> </v>
      </c>
      <c r="L26" s="17" t="str">
        <f>Eingabe!AG12</f>
        <v> </v>
      </c>
      <c r="M26" s="21">
        <f>Eingabe!Y12</f>
        <v>42</v>
      </c>
      <c r="N26" s="21">
        <f t="shared" si="2"/>
        <v>42</v>
      </c>
      <c r="O26" s="201">
        <v>0</v>
      </c>
      <c r="P26" s="26"/>
      <c r="Q26" s="298">
        <v>13</v>
      </c>
      <c r="R26" s="23"/>
      <c r="S26" s="23"/>
      <c r="T26" s="26"/>
      <c r="U26" s="28"/>
      <c r="V26" s="23"/>
      <c r="W26" s="23"/>
      <c r="X26" s="23"/>
    </row>
    <row r="27" spans="1:24" s="6" customFormat="1" ht="26.25" customHeight="1">
      <c r="A27" s="24"/>
      <c r="B27" s="35">
        <v>14</v>
      </c>
      <c r="C27" s="198" t="str">
        <f t="shared" si="0"/>
        <v>▲</v>
      </c>
      <c r="D27" s="149">
        <f t="shared" si="1"/>
        <v>1</v>
      </c>
      <c r="E27" s="42" t="str">
        <f>Eingabe!C21</f>
        <v>Rene Mötz</v>
      </c>
      <c r="F27" s="39">
        <f>Eingabe!Z21</f>
        <v>21</v>
      </c>
      <c r="G27" s="200" t="str">
        <f>Eingabe!AB21</f>
        <v> </v>
      </c>
      <c r="H27" s="200" t="str">
        <f>Eingabe!AC21</f>
        <v> </v>
      </c>
      <c r="I27" s="200" t="str">
        <f>Eingabe!AD21</f>
        <v> </v>
      </c>
      <c r="J27" s="17">
        <f>Eingabe!AE21</f>
        <v>21</v>
      </c>
      <c r="K27" s="17">
        <f>Eingabe!AF21</f>
        <v>21</v>
      </c>
      <c r="L27" s="17" t="str">
        <f>Eingabe!AG21</f>
        <v> </v>
      </c>
      <c r="M27" s="21">
        <f>Eingabe!Y21</f>
        <v>42</v>
      </c>
      <c r="N27" s="21">
        <f t="shared" si="2"/>
        <v>42</v>
      </c>
      <c r="O27" s="201">
        <v>0</v>
      </c>
      <c r="P27" s="26"/>
      <c r="Q27" s="298">
        <v>15</v>
      </c>
      <c r="R27" s="24"/>
      <c r="S27" s="24"/>
      <c r="T27" s="26"/>
      <c r="U27" s="28"/>
      <c r="V27" s="24"/>
      <c r="W27" s="24"/>
      <c r="X27" s="24"/>
    </row>
    <row r="28" spans="1:24" s="7" customFormat="1" ht="26.25" customHeight="1">
      <c r="A28" s="23"/>
      <c r="B28" s="35">
        <f t="shared" si="4"/>
        <v>15</v>
      </c>
      <c r="C28" s="198" t="str">
        <f t="shared" si="0"/>
        <v>▲</v>
      </c>
      <c r="D28" s="149">
        <f t="shared" si="1"/>
        <v>3</v>
      </c>
      <c r="E28" s="42" t="str">
        <f>Eingabe!C16</f>
        <v>Andreas Vanicek</v>
      </c>
      <c r="F28" s="39">
        <f>Eingabe!Z16</f>
        <v>19</v>
      </c>
      <c r="G28" s="200" t="str">
        <f>Eingabe!AB16</f>
        <v> </v>
      </c>
      <c r="H28" s="17">
        <f>Eingabe!AC16</f>
        <v>19</v>
      </c>
      <c r="I28" s="200" t="str">
        <f>Eingabe!AD16</f>
        <v> </v>
      </c>
      <c r="J28" s="210" t="str">
        <f>Eingabe!AE16</f>
        <v> </v>
      </c>
      <c r="K28" s="17">
        <f>Eingabe!AF16</f>
        <v>19</v>
      </c>
      <c r="L28" s="17" t="str">
        <f>Eingabe!AG16</f>
        <v> </v>
      </c>
      <c r="M28" s="21">
        <f>Eingabe!Y16</f>
        <v>38</v>
      </c>
      <c r="N28" s="21">
        <f t="shared" si="2"/>
        <v>38</v>
      </c>
      <c r="O28" s="201">
        <v>0</v>
      </c>
      <c r="P28" s="26"/>
      <c r="Q28" s="298">
        <v>18</v>
      </c>
      <c r="R28" s="23"/>
      <c r="S28" s="23"/>
      <c r="T28" s="26"/>
      <c r="U28" s="28"/>
      <c r="V28" s="23"/>
      <c r="W28" s="23"/>
      <c r="X28" s="23"/>
    </row>
    <row r="29" spans="1:24" s="7" customFormat="1" ht="26.25" customHeight="1">
      <c r="A29" s="23"/>
      <c r="B29" s="35">
        <v>15</v>
      </c>
      <c r="C29" s="199" t="str">
        <f t="shared" si="0"/>
        <v>▼</v>
      </c>
      <c r="D29" s="149">
        <f t="shared" si="1"/>
        <v>-1</v>
      </c>
      <c r="E29" s="42" t="str">
        <f>Eingabe!C18</f>
        <v>Leo Rebler</v>
      </c>
      <c r="F29" s="39">
        <f>Eingabe!Z18</f>
        <v>26</v>
      </c>
      <c r="G29" s="200" t="str">
        <f>Eingabe!AB18</f>
        <v> </v>
      </c>
      <c r="H29" s="17">
        <f>Eingabe!AC18</f>
        <v>26</v>
      </c>
      <c r="I29" s="200" t="str">
        <f>Eingabe!AD18</f>
        <v> </v>
      </c>
      <c r="J29" s="210" t="str">
        <f>Eingabe!AE18</f>
        <v> </v>
      </c>
      <c r="K29" s="210" t="str">
        <f>Eingabe!AF18</f>
        <v> </v>
      </c>
      <c r="L29" s="17" t="str">
        <f>Eingabe!AG18</f>
        <v> </v>
      </c>
      <c r="M29" s="21">
        <f>Eingabe!Y18</f>
        <v>26</v>
      </c>
      <c r="N29" s="21">
        <f t="shared" si="2"/>
        <v>26</v>
      </c>
      <c r="O29" s="201">
        <v>0</v>
      </c>
      <c r="P29" s="26"/>
      <c r="Q29" s="298">
        <v>14</v>
      </c>
      <c r="R29" s="23"/>
      <c r="S29" s="23"/>
      <c r="T29" s="26"/>
      <c r="U29" s="28"/>
      <c r="V29" s="23"/>
      <c r="W29" s="23"/>
      <c r="X29" s="23"/>
    </row>
    <row r="30" spans="1:24" s="7" customFormat="1" ht="26.25" customHeight="1">
      <c r="A30" s="23"/>
      <c r="B30" s="35">
        <v>17</v>
      </c>
      <c r="C30" s="199" t="str">
        <f t="shared" si="0"/>
        <v>▼</v>
      </c>
      <c r="D30" s="149">
        <f t="shared" si="1"/>
        <v>-2</v>
      </c>
      <c r="E30" s="42" t="str">
        <f>Eingabe!C13</f>
        <v>Gerlinde Herzog</v>
      </c>
      <c r="F30" s="39">
        <f>Eingabe!Z13</f>
        <v>21</v>
      </c>
      <c r="G30" s="17">
        <f>Eingabe!AB13</f>
        <v>21</v>
      </c>
      <c r="H30" s="200" t="str">
        <f>Eingabe!AC13</f>
        <v> </v>
      </c>
      <c r="I30" s="200" t="str">
        <f>Eingabe!AD13</f>
        <v> </v>
      </c>
      <c r="J30" s="210" t="str">
        <f>Eingabe!AE13</f>
        <v> </v>
      </c>
      <c r="K30" s="210" t="str">
        <f>Eingabe!AF13</f>
        <v> </v>
      </c>
      <c r="L30" s="17" t="str">
        <f>Eingabe!AG13</f>
        <v> </v>
      </c>
      <c r="M30" s="21">
        <f>Eingabe!Y13</f>
        <v>21</v>
      </c>
      <c r="N30" s="21">
        <f t="shared" si="2"/>
        <v>21</v>
      </c>
      <c r="O30" s="201">
        <v>0</v>
      </c>
      <c r="P30" s="26"/>
      <c r="Q30" s="298">
        <v>15</v>
      </c>
      <c r="R30" s="23"/>
      <c r="S30" s="23"/>
      <c r="T30" s="26"/>
      <c r="U30" s="28"/>
      <c r="V30" s="23"/>
      <c r="W30" s="23"/>
      <c r="X30" s="23"/>
    </row>
    <row r="31" spans="1:24" s="7" customFormat="1" ht="26.25" customHeight="1" thickBot="1">
      <c r="A31" s="23"/>
      <c r="B31" s="35">
        <f t="shared" si="3"/>
        <v>18</v>
      </c>
      <c r="C31" s="199" t="str">
        <f t="shared" si="0"/>
        <v>▼</v>
      </c>
      <c r="D31" s="149">
        <f t="shared" si="1"/>
        <v>-1</v>
      </c>
      <c r="E31" s="42" t="str">
        <f>Eingabe!C20</f>
        <v>Marko Neumayer</v>
      </c>
      <c r="F31" s="39">
        <f>Eingabe!Z20</f>
        <v>20</v>
      </c>
      <c r="G31" s="200" t="str">
        <f>Eingabe!AB20</f>
        <v> </v>
      </c>
      <c r="H31" s="200" t="str">
        <f>Eingabe!AC20</f>
        <v> </v>
      </c>
      <c r="I31" s="200" t="str">
        <f>Eingabe!AD20</f>
        <v> </v>
      </c>
      <c r="J31" s="17">
        <f>Eingabe!AE20</f>
        <v>20</v>
      </c>
      <c r="K31" s="210" t="str">
        <f>Eingabe!AF20</f>
        <v> </v>
      </c>
      <c r="L31" s="17" t="str">
        <f>Eingabe!AG20</f>
        <v> </v>
      </c>
      <c r="M31" s="21">
        <f>Eingabe!Y20</f>
        <v>20</v>
      </c>
      <c r="N31" s="21">
        <f t="shared" si="2"/>
        <v>20</v>
      </c>
      <c r="O31" s="201">
        <v>0</v>
      </c>
      <c r="P31" s="26"/>
      <c r="Q31" s="298">
        <v>17</v>
      </c>
      <c r="R31" s="23"/>
      <c r="S31" s="23"/>
      <c r="T31" s="26"/>
      <c r="U31" s="28"/>
      <c r="V31" s="23"/>
      <c r="W31" s="23"/>
      <c r="X31" s="23"/>
    </row>
    <row r="32" spans="2:31" ht="26.25" customHeight="1" thickBot="1">
      <c r="B32" s="234" t="str">
        <f>Eingabe!$B$54</f>
        <v>Punktevergabe: 30,29,28,27,26,25,24,23,22,21,20,19,18,17,16,15,14,13,12,11,10,9,8,7,6,5,4,3,2,1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6"/>
      <c r="P32" s="30"/>
      <c r="Q32" s="31"/>
      <c r="R32" s="31"/>
      <c r="S32" s="31"/>
      <c r="T32" s="30"/>
      <c r="U32" s="31"/>
      <c r="V32" s="31"/>
      <c r="W32" s="30"/>
      <c r="X32" s="28"/>
      <c r="Y32" s="15"/>
      <c r="Z32" s="28"/>
      <c r="AA32" s="22"/>
      <c r="AB32" s="22"/>
      <c r="AC32" s="2"/>
      <c r="AD32" s="16"/>
      <c r="AE32" s="16"/>
    </row>
    <row r="33" spans="2:29" ht="26.25" customHeight="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30"/>
      <c r="S33" s="31"/>
      <c r="T33" s="31"/>
      <c r="U33" s="31"/>
      <c r="V33" s="30"/>
      <c r="W33" s="31"/>
      <c r="X33" s="31"/>
      <c r="Y33" s="30"/>
      <c r="Z33" s="28"/>
      <c r="AB33" s="28"/>
      <c r="AC33" s="22"/>
    </row>
    <row r="34" spans="2:29" ht="26.25" customHeight="1">
      <c r="B34" s="68"/>
      <c r="D34" s="22"/>
      <c r="E34" s="189" t="s">
        <v>93</v>
      </c>
      <c r="F34" s="190">
        <v>9.282</v>
      </c>
      <c r="G34" s="190" t="s">
        <v>68</v>
      </c>
      <c r="H34" s="191">
        <v>3</v>
      </c>
      <c r="I34" s="232">
        <v>43368</v>
      </c>
      <c r="J34" s="233"/>
      <c r="K34" s="37"/>
      <c r="L34" s="121" t="s">
        <v>69</v>
      </c>
      <c r="M34" s="122" t="s">
        <v>61</v>
      </c>
      <c r="N34" s="123"/>
      <c r="O34" s="68"/>
      <c r="P34" s="68"/>
      <c r="Q34" s="68"/>
      <c r="R34" s="30"/>
      <c r="S34" s="31"/>
      <c r="T34" s="31"/>
      <c r="U34" s="31"/>
      <c r="V34" s="30"/>
      <c r="W34" s="31"/>
      <c r="X34" s="31"/>
      <c r="Y34" s="30"/>
      <c r="Z34" s="28"/>
      <c r="AB34" s="28"/>
      <c r="AC34" s="22"/>
    </row>
    <row r="35" spans="2:26" ht="26.25" customHeight="1">
      <c r="B35" s="29"/>
      <c r="D35" s="22"/>
      <c r="E35" s="41"/>
      <c r="F35" s="29"/>
      <c r="G35" s="29"/>
      <c r="H35" s="29"/>
      <c r="I35" s="29"/>
      <c r="J35" s="29"/>
      <c r="K35" s="29"/>
      <c r="L35" s="124" t="s">
        <v>70</v>
      </c>
      <c r="M35" s="138" t="s">
        <v>71</v>
      </c>
      <c r="N35" s="143" t="s">
        <v>72</v>
      </c>
      <c r="O35" s="145"/>
      <c r="P35" s="29"/>
      <c r="S35" s="30"/>
      <c r="T35" s="31"/>
      <c r="U35" s="31"/>
      <c r="V35" s="31"/>
      <c r="W35" s="30"/>
      <c r="X35" s="30"/>
      <c r="Y35" s="31"/>
      <c r="Z35" s="30"/>
    </row>
    <row r="36" spans="2:26" ht="26.25" customHeight="1" thickBot="1">
      <c r="B36" s="29"/>
      <c r="C36" s="22"/>
      <c r="D36" s="22"/>
      <c r="E36" s="41"/>
      <c r="F36" s="22"/>
      <c r="G36" s="22"/>
      <c r="H36" s="22"/>
      <c r="I36" s="22"/>
      <c r="J36" s="22"/>
      <c r="K36" s="22"/>
      <c r="L36" s="22"/>
      <c r="M36" s="123"/>
      <c r="N36" s="123"/>
      <c r="O36" s="145"/>
      <c r="P36" s="29"/>
      <c r="S36" s="30"/>
      <c r="T36" s="31"/>
      <c r="U36" s="31"/>
      <c r="V36" s="31"/>
      <c r="W36" s="30"/>
      <c r="X36" s="30"/>
      <c r="Y36" s="31"/>
      <c r="Z36" s="30"/>
    </row>
    <row r="37" spans="2:26" ht="34.5" customHeight="1" thickBot="1">
      <c r="B37" s="22"/>
      <c r="C37" s="22"/>
      <c r="D37" s="245">
        <f>Eingabe!$S$3</f>
        <v>43179</v>
      </c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7"/>
      <c r="P37" s="22"/>
      <c r="S37" s="30"/>
      <c r="T37" s="31"/>
      <c r="U37" s="31"/>
      <c r="V37" s="31"/>
      <c r="W37" s="30"/>
      <c r="X37" s="30"/>
      <c r="Y37" s="31"/>
      <c r="Z37" s="30"/>
    </row>
    <row r="38" spans="2:26" ht="31.5">
      <c r="B38" s="22"/>
      <c r="C38" s="22"/>
      <c r="D38" s="217" t="s">
        <v>0</v>
      </c>
      <c r="E38" s="224" t="s">
        <v>63</v>
      </c>
      <c r="F38" s="224" t="s">
        <v>66</v>
      </c>
      <c r="G38" s="224"/>
      <c r="H38" s="241" t="s">
        <v>67</v>
      </c>
      <c r="I38" s="224" t="s">
        <v>4</v>
      </c>
      <c r="J38" s="224" t="s">
        <v>5</v>
      </c>
      <c r="K38" s="224" t="s">
        <v>6</v>
      </c>
      <c r="L38" s="224" t="s">
        <v>62</v>
      </c>
      <c r="M38" s="243" t="s">
        <v>3</v>
      </c>
      <c r="N38" s="33" t="s">
        <v>60</v>
      </c>
      <c r="O38" s="34"/>
      <c r="P38" s="22"/>
      <c r="S38" s="30"/>
      <c r="T38" s="31"/>
      <c r="U38" s="31"/>
      <c r="V38" s="31"/>
      <c r="W38" s="30"/>
      <c r="X38" s="30"/>
      <c r="Y38" s="31"/>
      <c r="Z38" s="30"/>
    </row>
    <row r="39" spans="2:26" ht="26.25" customHeight="1" thickBot="1">
      <c r="B39" s="22"/>
      <c r="C39" s="22"/>
      <c r="D39" s="218"/>
      <c r="E39" s="225"/>
      <c r="F39" s="225"/>
      <c r="G39" s="225"/>
      <c r="H39" s="242"/>
      <c r="I39" s="225"/>
      <c r="J39" s="225"/>
      <c r="K39" s="225"/>
      <c r="L39" s="225"/>
      <c r="M39" s="244"/>
      <c r="N39" s="46" t="s">
        <v>58</v>
      </c>
      <c r="O39" s="47" t="s">
        <v>59</v>
      </c>
      <c r="P39" s="23"/>
      <c r="S39" s="30"/>
      <c r="T39" s="31"/>
      <c r="U39" s="31"/>
      <c r="V39" s="31"/>
      <c r="W39" s="30"/>
      <c r="X39" s="30"/>
      <c r="Y39" s="31"/>
      <c r="Z39" s="30"/>
    </row>
    <row r="40" spans="2:26" ht="26.25" customHeight="1">
      <c r="B40" s="22"/>
      <c r="C40" s="22"/>
      <c r="D40" s="48" t="s">
        <v>7</v>
      </c>
      <c r="E40" s="165" t="str">
        <f>Eingabe!C4</f>
        <v>Walter Lemböck </v>
      </c>
      <c r="F40" s="166" t="s">
        <v>161</v>
      </c>
      <c r="G40" s="167"/>
      <c r="H40" s="144">
        <v>27</v>
      </c>
      <c r="I40" s="168">
        <v>124.44</v>
      </c>
      <c r="J40" s="168">
        <f aca="true" t="shared" si="5" ref="J40:J49">SUM(K40-I40)</f>
        <v>124.96000000000001</v>
      </c>
      <c r="K40" s="169">
        <v>249.4</v>
      </c>
      <c r="L40" s="168">
        <f>SUM(K40/10)</f>
        <v>24.94</v>
      </c>
      <c r="M40" s="170">
        <f>Eingabe!S4</f>
        <v>30</v>
      </c>
      <c r="N40" s="144"/>
      <c r="O40" s="146"/>
      <c r="P40" s="23"/>
      <c r="S40" s="30"/>
      <c r="T40" s="31"/>
      <c r="U40" s="31"/>
      <c r="V40" s="31"/>
      <c r="W40" s="30"/>
      <c r="X40" s="30"/>
      <c r="Y40" s="31"/>
      <c r="Z40" s="30"/>
    </row>
    <row r="41" spans="2:26" ht="26.25" customHeight="1">
      <c r="B41" s="22"/>
      <c r="C41" s="22"/>
      <c r="D41" s="10" t="s">
        <v>8</v>
      </c>
      <c r="E41" s="171" t="str">
        <f>Eingabe!C5</f>
        <v>Thomas Gebhardt</v>
      </c>
      <c r="F41" s="172" t="s">
        <v>163</v>
      </c>
      <c r="G41" s="173"/>
      <c r="H41" s="174">
        <v>28</v>
      </c>
      <c r="I41" s="175">
        <v>123.16</v>
      </c>
      <c r="J41" s="175">
        <f t="shared" si="5"/>
        <v>123.96000000000001</v>
      </c>
      <c r="K41" s="129">
        <v>247.12</v>
      </c>
      <c r="L41" s="175">
        <f>SUM(K41/10)</f>
        <v>24.712</v>
      </c>
      <c r="M41" s="176">
        <f>Eingabe!S5</f>
        <v>29</v>
      </c>
      <c r="N41" s="129">
        <f aca="true" t="shared" si="6" ref="N41:N49">$K$40-K41</f>
        <v>2.280000000000001</v>
      </c>
      <c r="O41" s="130"/>
      <c r="P41" s="24"/>
      <c r="S41" s="30"/>
      <c r="T41" s="31"/>
      <c r="U41" s="31"/>
      <c r="V41" s="31"/>
      <c r="W41" s="30"/>
      <c r="X41" s="30"/>
      <c r="Y41" s="31"/>
      <c r="Z41" s="30"/>
    </row>
    <row r="42" spans="2:26" ht="26.25" customHeight="1">
      <c r="B42" s="22"/>
      <c r="C42" s="22"/>
      <c r="D42" s="11" t="s">
        <v>9</v>
      </c>
      <c r="E42" s="177" t="str">
        <f>Eingabe!C6</f>
        <v>Walter Müllner </v>
      </c>
      <c r="F42" s="178" t="s">
        <v>170</v>
      </c>
      <c r="G42" s="179"/>
      <c r="H42" s="180">
        <v>12</v>
      </c>
      <c r="I42" s="181">
        <v>122.4</v>
      </c>
      <c r="J42" s="181">
        <f t="shared" si="5"/>
        <v>123.1</v>
      </c>
      <c r="K42" s="131">
        <v>245.5</v>
      </c>
      <c r="L42" s="181">
        <f aca="true" t="shared" si="7" ref="L42:L49">SUM(K42/10)</f>
        <v>24.55</v>
      </c>
      <c r="M42" s="182">
        <f>Eingabe!S6</f>
        <v>28</v>
      </c>
      <c r="N42" s="131">
        <f t="shared" si="6"/>
        <v>3.9000000000000057</v>
      </c>
      <c r="O42" s="132">
        <f aca="true" t="shared" si="8" ref="O42:O49">SUM(K41-K42)</f>
        <v>1.6200000000000045</v>
      </c>
      <c r="P42" s="24"/>
      <c r="S42" s="30"/>
      <c r="T42" s="31"/>
      <c r="U42" s="31"/>
      <c r="V42" s="31"/>
      <c r="W42" s="30"/>
      <c r="X42" s="30"/>
      <c r="Y42" s="31"/>
      <c r="Z42" s="30"/>
    </row>
    <row r="43" spans="2:26" ht="26.25" customHeight="1">
      <c r="B43" s="22"/>
      <c r="C43" s="22"/>
      <c r="D43" s="8" t="s">
        <v>10</v>
      </c>
      <c r="E43" s="42" t="str">
        <f>Eingabe!C7</f>
        <v>Gerhard Fischer </v>
      </c>
      <c r="F43" s="78" t="s">
        <v>165</v>
      </c>
      <c r="G43" s="79"/>
      <c r="H43" s="17">
        <v>3</v>
      </c>
      <c r="I43" s="5">
        <v>120.09</v>
      </c>
      <c r="J43" s="5">
        <f t="shared" si="5"/>
        <v>119.22999999999999</v>
      </c>
      <c r="K43" s="126">
        <v>239.32</v>
      </c>
      <c r="L43" s="5">
        <f t="shared" si="7"/>
        <v>23.932</v>
      </c>
      <c r="M43" s="139">
        <f>Eingabe!S7</f>
        <v>27</v>
      </c>
      <c r="N43" s="133">
        <f t="shared" si="6"/>
        <v>10.080000000000013</v>
      </c>
      <c r="O43" s="134">
        <f t="shared" si="8"/>
        <v>6.180000000000007</v>
      </c>
      <c r="P43" s="24"/>
      <c r="S43" s="30"/>
      <c r="T43" s="31"/>
      <c r="U43" s="31"/>
      <c r="V43" s="31"/>
      <c r="W43" s="30"/>
      <c r="X43" s="30"/>
      <c r="Y43" s="31"/>
      <c r="Z43" s="30"/>
    </row>
    <row r="44" spans="2:26" ht="26.25" customHeight="1">
      <c r="B44" s="22"/>
      <c r="C44" s="22"/>
      <c r="D44" s="8" t="s">
        <v>11</v>
      </c>
      <c r="E44" s="42" t="str">
        <f>Eingabe!C8</f>
        <v>Gabi Krausler</v>
      </c>
      <c r="F44" s="78" t="s">
        <v>166</v>
      </c>
      <c r="G44" s="79"/>
      <c r="H44" s="17">
        <v>7</v>
      </c>
      <c r="I44" s="5">
        <v>117.94</v>
      </c>
      <c r="J44" s="5">
        <f t="shared" si="5"/>
        <v>118.06</v>
      </c>
      <c r="K44" s="126">
        <v>236</v>
      </c>
      <c r="L44" s="5">
        <f t="shared" si="7"/>
        <v>23.6</v>
      </c>
      <c r="M44" s="139">
        <f>Eingabe!S8</f>
        <v>26</v>
      </c>
      <c r="N44" s="133">
        <f t="shared" si="6"/>
        <v>13.400000000000006</v>
      </c>
      <c r="O44" s="134">
        <f t="shared" si="8"/>
        <v>3.319999999999993</v>
      </c>
      <c r="P44" s="24"/>
      <c r="S44" s="30"/>
      <c r="T44" s="31"/>
      <c r="U44" s="31"/>
      <c r="V44" s="31"/>
      <c r="W44" s="30"/>
      <c r="X44" s="30"/>
      <c r="Y44" s="31"/>
      <c r="Z44" s="30"/>
    </row>
    <row r="45" spans="2:26" ht="26.25" customHeight="1">
      <c r="B45" s="22"/>
      <c r="C45" s="22"/>
      <c r="D45" s="8" t="s">
        <v>12</v>
      </c>
      <c r="E45" s="42" t="str">
        <f>Eingabe!C9</f>
        <v>Peter Siding </v>
      </c>
      <c r="F45" s="78" t="s">
        <v>169</v>
      </c>
      <c r="G45" s="79"/>
      <c r="H45" s="17">
        <v>26</v>
      </c>
      <c r="I45" s="5">
        <v>116.31</v>
      </c>
      <c r="J45" s="5">
        <f t="shared" si="5"/>
        <v>116.59</v>
      </c>
      <c r="K45" s="126">
        <v>232.9</v>
      </c>
      <c r="L45" s="5">
        <f t="shared" si="7"/>
        <v>23.29</v>
      </c>
      <c r="M45" s="139">
        <f>Eingabe!S9</f>
        <v>25</v>
      </c>
      <c r="N45" s="133">
        <f t="shared" si="6"/>
        <v>16.5</v>
      </c>
      <c r="O45" s="134">
        <f t="shared" si="8"/>
        <v>3.0999999999999943</v>
      </c>
      <c r="P45" s="23"/>
      <c r="S45" s="30"/>
      <c r="T45" s="31"/>
      <c r="U45" s="31"/>
      <c r="V45" s="31"/>
      <c r="W45" s="30"/>
      <c r="X45" s="30"/>
      <c r="Y45" s="31"/>
      <c r="Z45" s="30"/>
    </row>
    <row r="46" spans="2:26" ht="26.25" customHeight="1">
      <c r="B46" s="22"/>
      <c r="C46" s="22"/>
      <c r="D46" s="8" t="s">
        <v>13</v>
      </c>
      <c r="E46" s="42" t="str">
        <f>Eingabe!C10</f>
        <v>Thomas Sanda</v>
      </c>
      <c r="F46" s="78" t="s">
        <v>169</v>
      </c>
      <c r="G46" s="79"/>
      <c r="H46" s="17">
        <v>2</v>
      </c>
      <c r="I46" s="5">
        <v>116.31</v>
      </c>
      <c r="J46" s="5">
        <f t="shared" si="5"/>
        <v>116.09</v>
      </c>
      <c r="K46" s="126">
        <v>232.4</v>
      </c>
      <c r="L46" s="5">
        <f t="shared" si="7"/>
        <v>23.240000000000002</v>
      </c>
      <c r="M46" s="139">
        <f>Eingabe!S10</f>
        <v>24</v>
      </c>
      <c r="N46" s="133">
        <f t="shared" si="6"/>
        <v>17</v>
      </c>
      <c r="O46" s="134">
        <f t="shared" si="8"/>
        <v>0.5</v>
      </c>
      <c r="P46" s="23"/>
      <c r="S46" s="30"/>
      <c r="T46" s="31"/>
      <c r="U46" s="31"/>
      <c r="V46" s="31"/>
      <c r="W46" s="30"/>
      <c r="X46" s="30"/>
      <c r="Y46" s="31"/>
      <c r="Z46" s="30"/>
    </row>
    <row r="47" spans="2:26" ht="26.25" customHeight="1">
      <c r="B47" s="22"/>
      <c r="C47" s="22"/>
      <c r="D47" s="8" t="s">
        <v>14</v>
      </c>
      <c r="E47" s="42" t="str">
        <f>Eingabe!C11</f>
        <v>Franz Wessely</v>
      </c>
      <c r="F47" s="78" t="s">
        <v>161</v>
      </c>
      <c r="G47" s="79"/>
      <c r="H47" s="17">
        <v>15</v>
      </c>
      <c r="I47" s="5">
        <v>116.6</v>
      </c>
      <c r="J47" s="5">
        <f t="shared" si="5"/>
        <v>115.37</v>
      </c>
      <c r="K47" s="126">
        <v>231.97</v>
      </c>
      <c r="L47" s="5">
        <f t="shared" si="7"/>
        <v>23.197</v>
      </c>
      <c r="M47" s="139">
        <f>Eingabe!S11</f>
        <v>23</v>
      </c>
      <c r="N47" s="133">
        <f t="shared" si="6"/>
        <v>17.430000000000007</v>
      </c>
      <c r="O47" s="134">
        <f t="shared" si="8"/>
        <v>0.4300000000000068</v>
      </c>
      <c r="P47" s="22"/>
      <c r="S47" s="30"/>
      <c r="T47" s="31"/>
      <c r="U47" s="31"/>
      <c r="V47" s="31"/>
      <c r="W47" s="30"/>
      <c r="X47" s="30"/>
      <c r="Y47" s="31"/>
      <c r="Z47" s="30"/>
    </row>
    <row r="48" spans="2:26" ht="26.25" customHeight="1">
      <c r="B48" s="22"/>
      <c r="C48" s="22"/>
      <c r="D48" s="8" t="s">
        <v>15</v>
      </c>
      <c r="E48" s="42" t="str">
        <f>Eingabe!C12</f>
        <v>Werner Trawnitschek</v>
      </c>
      <c r="F48" s="78" t="s">
        <v>171</v>
      </c>
      <c r="G48" s="79"/>
      <c r="H48" s="17">
        <v>30</v>
      </c>
      <c r="I48" s="5">
        <v>113.63</v>
      </c>
      <c r="J48" s="5">
        <f t="shared" si="5"/>
        <v>115.57</v>
      </c>
      <c r="K48" s="126">
        <v>229.2</v>
      </c>
      <c r="L48" s="5">
        <f t="shared" si="7"/>
        <v>22.919999999999998</v>
      </c>
      <c r="M48" s="139">
        <f>Eingabe!S12</f>
        <v>22</v>
      </c>
      <c r="N48" s="133">
        <f t="shared" si="6"/>
        <v>20.200000000000017</v>
      </c>
      <c r="O48" s="134">
        <f t="shared" si="8"/>
        <v>2.7700000000000102</v>
      </c>
      <c r="P48" s="22"/>
      <c r="S48" s="30"/>
      <c r="T48" s="31"/>
      <c r="U48" s="31"/>
      <c r="V48" s="31"/>
      <c r="W48" s="30"/>
      <c r="X48" s="30"/>
      <c r="Y48" s="31"/>
      <c r="Z48" s="30"/>
    </row>
    <row r="49" spans="2:26" ht="26.25" customHeight="1" thickBot="1">
      <c r="B49" s="22"/>
      <c r="C49" s="22"/>
      <c r="D49" s="8" t="s">
        <v>16</v>
      </c>
      <c r="E49" s="42" t="str">
        <f>Eingabe!C13</f>
        <v>Gerlinde Herzog</v>
      </c>
      <c r="F49" s="78" t="s">
        <v>161</v>
      </c>
      <c r="G49" s="79"/>
      <c r="H49" s="17">
        <v>19</v>
      </c>
      <c r="I49" s="5">
        <v>113.57</v>
      </c>
      <c r="J49" s="5">
        <f t="shared" si="5"/>
        <v>114.32</v>
      </c>
      <c r="K49" s="126">
        <v>227.89</v>
      </c>
      <c r="L49" s="5">
        <f t="shared" si="7"/>
        <v>22.788999999999998</v>
      </c>
      <c r="M49" s="139">
        <f>Eingabe!S13</f>
        <v>21</v>
      </c>
      <c r="N49" s="133">
        <f t="shared" si="6"/>
        <v>21.51000000000002</v>
      </c>
      <c r="O49" s="134">
        <f t="shared" si="8"/>
        <v>1.3100000000000023</v>
      </c>
      <c r="P49" s="22"/>
      <c r="S49" s="30"/>
      <c r="T49" s="31"/>
      <c r="U49" s="31"/>
      <c r="V49" s="31"/>
      <c r="W49" s="30"/>
      <c r="X49" s="30"/>
      <c r="Y49" s="31"/>
      <c r="Z49" s="30"/>
    </row>
    <row r="50" spans="2:26" ht="26.25" customHeight="1" thickBot="1">
      <c r="B50" s="22"/>
      <c r="C50" s="22"/>
      <c r="D50" s="221" t="str">
        <f>Eingabe!$B$54</f>
        <v>Punktevergabe: 30,29,28,27,26,25,24,23,22,21,20,19,18,17,16,15,14,13,12,11,10,9,8,7,6,5,4,3,2,1</v>
      </c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3"/>
      <c r="P50" s="22"/>
      <c r="S50" s="30"/>
      <c r="T50" s="31"/>
      <c r="U50" s="31"/>
      <c r="V50" s="31"/>
      <c r="W50" s="30"/>
      <c r="X50" s="30"/>
      <c r="Y50" s="31"/>
      <c r="Z50" s="30"/>
    </row>
    <row r="51" spans="2:26" ht="26.25" customHeight="1">
      <c r="B51" s="22"/>
      <c r="C51" s="31"/>
      <c r="D51" s="22"/>
      <c r="E51" s="41"/>
      <c r="F51" s="22"/>
      <c r="G51" s="22"/>
      <c r="H51" s="22"/>
      <c r="I51" s="22"/>
      <c r="J51" s="22"/>
      <c r="K51" s="22"/>
      <c r="L51" s="22"/>
      <c r="M51" s="123"/>
      <c r="N51" s="123"/>
      <c r="P51" s="22"/>
      <c r="S51" s="30"/>
      <c r="T51" s="31"/>
      <c r="U51" s="31"/>
      <c r="V51" s="31"/>
      <c r="W51" s="30"/>
      <c r="X51" s="30"/>
      <c r="Y51" s="31"/>
      <c r="Z51" s="30"/>
    </row>
    <row r="52" spans="2:31" ht="26.25" customHeight="1">
      <c r="B52" s="30"/>
      <c r="C52" s="22"/>
      <c r="D52" s="22"/>
      <c r="E52" s="186" t="s">
        <v>157</v>
      </c>
      <c r="F52" s="187">
        <v>9.353</v>
      </c>
      <c r="G52" s="187" t="s">
        <v>68</v>
      </c>
      <c r="H52" s="188">
        <v>4</v>
      </c>
      <c r="I52" s="115">
        <v>1</v>
      </c>
      <c r="J52" s="116">
        <v>2</v>
      </c>
      <c r="K52" s="22"/>
      <c r="L52" s="99" t="s">
        <v>130</v>
      </c>
      <c r="M52" s="100"/>
      <c r="N52" s="140" t="s">
        <v>131</v>
      </c>
      <c r="O52" s="123"/>
      <c r="P52" s="22"/>
      <c r="S52" s="30"/>
      <c r="T52" s="31"/>
      <c r="U52" s="31"/>
      <c r="V52" s="31"/>
      <c r="W52" s="30"/>
      <c r="X52" s="30"/>
      <c r="Y52" s="31"/>
      <c r="Z52" s="30"/>
      <c r="AB52" s="16"/>
      <c r="AC52" s="16"/>
      <c r="AD52" s="16"/>
      <c r="AE52" s="16"/>
    </row>
    <row r="53" spans="2:31" ht="26.25" customHeight="1">
      <c r="B53" s="27"/>
      <c r="C53" s="22"/>
      <c r="D53" s="22"/>
      <c r="E53" s="186" t="s">
        <v>76</v>
      </c>
      <c r="F53" s="187">
        <v>9.448</v>
      </c>
      <c r="G53" s="187" t="s">
        <v>68</v>
      </c>
      <c r="H53" s="188">
        <v>4</v>
      </c>
      <c r="I53" s="117">
        <v>3</v>
      </c>
      <c r="J53" s="118">
        <v>4</v>
      </c>
      <c r="K53" s="22"/>
      <c r="L53" s="101" t="s">
        <v>159</v>
      </c>
      <c r="M53" s="99" t="s">
        <v>4</v>
      </c>
      <c r="N53" s="192">
        <v>0.23</v>
      </c>
      <c r="O53" s="123"/>
      <c r="S53" s="30"/>
      <c r="T53" s="31"/>
      <c r="U53" s="31"/>
      <c r="V53" s="31"/>
      <c r="W53" s="30"/>
      <c r="X53" s="30"/>
      <c r="Y53" s="31"/>
      <c r="Z53" s="30"/>
      <c r="AB53" s="16"/>
      <c r="AC53" s="16"/>
      <c r="AD53" s="16"/>
      <c r="AE53" s="16"/>
    </row>
    <row r="54" spans="2:31" ht="26.25" customHeight="1">
      <c r="B54" s="27"/>
      <c r="C54" s="22"/>
      <c r="D54" s="22"/>
      <c r="E54" s="189" t="s">
        <v>158</v>
      </c>
      <c r="F54" s="190">
        <v>9.541</v>
      </c>
      <c r="G54" s="190" t="s">
        <v>68</v>
      </c>
      <c r="H54" s="191">
        <v>3</v>
      </c>
      <c r="I54" s="119">
        <v>5</v>
      </c>
      <c r="J54" s="31"/>
      <c r="K54" s="22"/>
      <c r="L54" s="99" t="s">
        <v>132</v>
      </c>
      <c r="M54" s="99" t="s">
        <v>5</v>
      </c>
      <c r="N54" s="140" t="s">
        <v>133</v>
      </c>
      <c r="O54" s="123"/>
      <c r="P54" s="22"/>
      <c r="S54" s="30"/>
      <c r="T54" s="31"/>
      <c r="U54" s="31"/>
      <c r="V54" s="31"/>
      <c r="W54" s="30"/>
      <c r="X54" s="30"/>
      <c r="Y54" s="31"/>
      <c r="Z54" s="30"/>
      <c r="AB54" s="16"/>
      <c r="AC54" s="16"/>
      <c r="AD54" s="16"/>
      <c r="AE54" s="16"/>
    </row>
    <row r="55" spans="2:26" ht="26.25" customHeight="1">
      <c r="B55" s="27"/>
      <c r="C55" s="22"/>
      <c r="D55" s="22"/>
      <c r="E55" s="45"/>
      <c r="F55" s="36"/>
      <c r="G55" s="36"/>
      <c r="H55" s="37"/>
      <c r="I55" s="38"/>
      <c r="J55" s="31"/>
      <c r="K55" s="30"/>
      <c r="L55" s="28"/>
      <c r="M55" s="123"/>
      <c r="N55" s="123"/>
      <c r="O55" s="123"/>
      <c r="P55" s="22"/>
      <c r="S55" s="30"/>
      <c r="T55" s="31"/>
      <c r="U55" s="31"/>
      <c r="V55" s="31"/>
      <c r="W55" s="30"/>
      <c r="X55" s="30"/>
      <c r="Y55" s="31"/>
      <c r="Z55" s="30"/>
    </row>
    <row r="56" spans="2:26" ht="26.25" customHeight="1" thickBot="1">
      <c r="B56" s="30"/>
      <c r="C56" s="31"/>
      <c r="D56" s="22"/>
      <c r="E56" s="41"/>
      <c r="F56" s="22"/>
      <c r="G56" s="22"/>
      <c r="H56" s="22"/>
      <c r="I56" s="22"/>
      <c r="J56" s="22"/>
      <c r="K56" s="22"/>
      <c r="L56" s="22"/>
      <c r="M56" s="123"/>
      <c r="N56" s="123"/>
      <c r="O56" s="123"/>
      <c r="P56" s="22"/>
      <c r="S56" s="30"/>
      <c r="T56" s="31"/>
      <c r="U56" s="31"/>
      <c r="V56" s="31"/>
      <c r="W56" s="30"/>
      <c r="X56" s="30"/>
      <c r="Y56" s="31"/>
      <c r="Z56" s="30"/>
    </row>
    <row r="57" spans="2:26" ht="34.5" customHeight="1" thickBot="1">
      <c r="B57" s="22"/>
      <c r="C57" s="22"/>
      <c r="D57" s="245">
        <f>Eingabe!$T$3</f>
        <v>43235</v>
      </c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7"/>
      <c r="P57" s="22"/>
      <c r="S57" s="30"/>
      <c r="T57" s="31"/>
      <c r="U57" s="31"/>
      <c r="V57" s="31"/>
      <c r="W57" s="30"/>
      <c r="X57" s="30"/>
      <c r="Y57" s="31"/>
      <c r="Z57" s="30"/>
    </row>
    <row r="58" spans="2:26" ht="31.5">
      <c r="B58" s="22"/>
      <c r="C58" s="22"/>
      <c r="D58" s="217" t="s">
        <v>0</v>
      </c>
      <c r="E58" s="224" t="s">
        <v>63</v>
      </c>
      <c r="F58" s="224" t="s">
        <v>66</v>
      </c>
      <c r="G58" s="224"/>
      <c r="H58" s="241" t="s">
        <v>67</v>
      </c>
      <c r="I58" s="224" t="s">
        <v>4</v>
      </c>
      <c r="J58" s="224" t="s">
        <v>5</v>
      </c>
      <c r="K58" s="224" t="s">
        <v>6</v>
      </c>
      <c r="L58" s="224" t="s">
        <v>62</v>
      </c>
      <c r="M58" s="243" t="s">
        <v>3</v>
      </c>
      <c r="N58" s="33" t="s">
        <v>60</v>
      </c>
      <c r="O58" s="34"/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26.25" customHeight="1" thickBot="1">
      <c r="B59" s="22"/>
      <c r="C59" s="22"/>
      <c r="D59" s="218"/>
      <c r="E59" s="225"/>
      <c r="F59" s="225"/>
      <c r="G59" s="225"/>
      <c r="H59" s="242"/>
      <c r="I59" s="225"/>
      <c r="J59" s="225"/>
      <c r="K59" s="225"/>
      <c r="L59" s="225"/>
      <c r="M59" s="244"/>
      <c r="N59" s="46" t="s">
        <v>58</v>
      </c>
      <c r="O59" s="47" t="s">
        <v>59</v>
      </c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26.25" customHeight="1">
      <c r="B60" s="22"/>
      <c r="C60" s="22"/>
      <c r="D60" s="57" t="s">
        <v>7</v>
      </c>
      <c r="E60" s="204" t="str">
        <f>Eingabe!C14</f>
        <v>Thomas Nowak </v>
      </c>
      <c r="F60" s="166" t="s">
        <v>162</v>
      </c>
      <c r="G60" s="167"/>
      <c r="H60" s="205">
        <v>15</v>
      </c>
      <c r="I60" s="202">
        <v>115.28</v>
      </c>
      <c r="J60" s="194">
        <f aca="true" t="shared" si="9" ref="J60:J71">K60-I60</f>
        <v>117.93</v>
      </c>
      <c r="K60" s="206">
        <v>233.21</v>
      </c>
      <c r="L60" s="168">
        <f aca="true" t="shared" si="10" ref="L60:L71">SUM(K60/10)</f>
        <v>23.321</v>
      </c>
      <c r="M60" s="207">
        <f>Eingabe!T14</f>
        <v>30</v>
      </c>
      <c r="N60" s="144"/>
      <c r="O60" s="146"/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26.25" customHeight="1">
      <c r="B61" s="22"/>
      <c r="C61" s="22"/>
      <c r="D61" s="10" t="s">
        <v>8</v>
      </c>
      <c r="E61" s="171" t="str">
        <f>Eingabe!C5</f>
        <v>Thomas Gebhardt</v>
      </c>
      <c r="F61" s="172" t="s">
        <v>163</v>
      </c>
      <c r="G61" s="173"/>
      <c r="H61" s="174">
        <v>22</v>
      </c>
      <c r="I61" s="203">
        <v>115.49</v>
      </c>
      <c r="J61" s="175">
        <f t="shared" si="9"/>
        <v>117.39</v>
      </c>
      <c r="K61" s="129">
        <v>232.88</v>
      </c>
      <c r="L61" s="175">
        <f t="shared" si="10"/>
        <v>23.288</v>
      </c>
      <c r="M61" s="176">
        <f>Eingabe!T5</f>
        <v>29</v>
      </c>
      <c r="N61" s="129">
        <f>$K$60-K61</f>
        <v>0.3300000000000125</v>
      </c>
      <c r="O61" s="130"/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>
      <c r="B62" s="22"/>
      <c r="C62" s="22"/>
      <c r="D62" s="11" t="s">
        <v>9</v>
      </c>
      <c r="E62" s="177" t="str">
        <f>Eingabe!C6</f>
        <v>Walter Müllner </v>
      </c>
      <c r="F62" s="178" t="s">
        <v>170</v>
      </c>
      <c r="G62" s="179"/>
      <c r="H62" s="180">
        <v>6</v>
      </c>
      <c r="I62" s="5">
        <v>112.87</v>
      </c>
      <c r="J62" s="181">
        <f t="shared" si="9"/>
        <v>115.69</v>
      </c>
      <c r="K62" s="131">
        <v>228.56</v>
      </c>
      <c r="L62" s="181">
        <f t="shared" si="10"/>
        <v>22.856</v>
      </c>
      <c r="M62" s="182">
        <f>Eingabe!T6</f>
        <v>28</v>
      </c>
      <c r="N62" s="131">
        <f aca="true" t="shared" si="11" ref="N62:N71">$K$60-K62</f>
        <v>4.650000000000006</v>
      </c>
      <c r="O62" s="132">
        <f aca="true" t="shared" si="12" ref="O62:O71">SUM(K61-K62)</f>
        <v>4.319999999999993</v>
      </c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8" t="s">
        <v>10</v>
      </c>
      <c r="E63" s="42" t="str">
        <f>Eingabe!C17</f>
        <v>Martin Leo Gruber</v>
      </c>
      <c r="F63" s="78" t="s">
        <v>164</v>
      </c>
      <c r="G63" s="79"/>
      <c r="H63" s="17">
        <v>29</v>
      </c>
      <c r="I63" s="5">
        <v>112.97</v>
      </c>
      <c r="J63" s="5">
        <f t="shared" si="9"/>
        <v>113.75999999999999</v>
      </c>
      <c r="K63" s="126">
        <v>226.73</v>
      </c>
      <c r="L63" s="5">
        <f t="shared" si="10"/>
        <v>22.673</v>
      </c>
      <c r="M63" s="139">
        <f>Eingabe!T17</f>
        <v>27</v>
      </c>
      <c r="N63" s="126">
        <f t="shared" si="11"/>
        <v>6.480000000000018</v>
      </c>
      <c r="O63" s="134">
        <f t="shared" si="12"/>
        <v>1.8300000000000125</v>
      </c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8" t="s">
        <v>11</v>
      </c>
      <c r="E64" s="42" t="str">
        <f>Eingabe!C18</f>
        <v>Leo Rebler</v>
      </c>
      <c r="F64" s="78" t="s">
        <v>161</v>
      </c>
      <c r="G64" s="79"/>
      <c r="H64" s="17">
        <v>28</v>
      </c>
      <c r="I64" s="181">
        <v>113.68</v>
      </c>
      <c r="J64" s="5">
        <f t="shared" si="9"/>
        <v>112.68</v>
      </c>
      <c r="K64" s="126">
        <v>226.36</v>
      </c>
      <c r="L64" s="5">
        <f t="shared" si="10"/>
        <v>22.636000000000003</v>
      </c>
      <c r="M64" s="139">
        <f>Eingabe!T18</f>
        <v>26</v>
      </c>
      <c r="N64" s="126">
        <f t="shared" si="11"/>
        <v>6.849999999999994</v>
      </c>
      <c r="O64" s="134">
        <f t="shared" si="12"/>
        <v>0.3699999999999761</v>
      </c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>
      <c r="B65" s="22"/>
      <c r="C65" s="22"/>
      <c r="D65" s="8" t="s">
        <v>12</v>
      </c>
      <c r="E65" s="42" t="str">
        <f>Eingabe!C7</f>
        <v>Gerhard Fischer </v>
      </c>
      <c r="F65" s="78" t="s">
        <v>165</v>
      </c>
      <c r="G65" s="79"/>
      <c r="H65" s="17">
        <v>14</v>
      </c>
      <c r="I65" s="5">
        <v>109.83</v>
      </c>
      <c r="J65" s="5">
        <f t="shared" si="9"/>
        <v>114.32000000000001</v>
      </c>
      <c r="K65" s="126">
        <v>224.15</v>
      </c>
      <c r="L65" s="5">
        <f t="shared" si="10"/>
        <v>22.415</v>
      </c>
      <c r="M65" s="139">
        <f>Eingabe!T7</f>
        <v>25</v>
      </c>
      <c r="N65" s="126">
        <f t="shared" si="11"/>
        <v>9.060000000000002</v>
      </c>
      <c r="O65" s="134">
        <f t="shared" si="12"/>
        <v>2.210000000000008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>
      <c r="B66" s="22"/>
      <c r="C66" s="22"/>
      <c r="D66" s="8" t="s">
        <v>13</v>
      </c>
      <c r="E66" s="42" t="str">
        <f>Eingabe!C11</f>
        <v>Franz Wessely</v>
      </c>
      <c r="F66" s="78" t="s">
        <v>161</v>
      </c>
      <c r="G66" s="79"/>
      <c r="H66" s="17">
        <v>12</v>
      </c>
      <c r="I66" s="5">
        <v>110.62</v>
      </c>
      <c r="J66" s="5">
        <f t="shared" si="9"/>
        <v>113.47999999999999</v>
      </c>
      <c r="K66" s="126">
        <v>224.1</v>
      </c>
      <c r="L66" s="5">
        <f t="shared" si="10"/>
        <v>22.41</v>
      </c>
      <c r="M66" s="139">
        <f>Eingabe!T11</f>
        <v>24</v>
      </c>
      <c r="N66" s="126">
        <f t="shared" si="11"/>
        <v>9.110000000000014</v>
      </c>
      <c r="O66" s="134">
        <f t="shared" si="12"/>
        <v>0.05000000000001137</v>
      </c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>
      <c r="B67" s="22"/>
      <c r="C67" s="22"/>
      <c r="D67" s="8" t="s">
        <v>14</v>
      </c>
      <c r="E67" s="42" t="str">
        <f>Eingabe!C15</f>
        <v>Kurt Reznicek</v>
      </c>
      <c r="F67" s="78" t="s">
        <v>167</v>
      </c>
      <c r="G67" s="79"/>
      <c r="H67" s="17">
        <v>18</v>
      </c>
      <c r="I67" s="5">
        <v>107.64</v>
      </c>
      <c r="J67" s="5">
        <f t="shared" si="9"/>
        <v>109.97000000000001</v>
      </c>
      <c r="K67" s="126">
        <v>217.61</v>
      </c>
      <c r="L67" s="5">
        <f t="shared" si="10"/>
        <v>21.761000000000003</v>
      </c>
      <c r="M67" s="139">
        <f>Eingabe!T15</f>
        <v>23</v>
      </c>
      <c r="N67" s="126">
        <f t="shared" si="11"/>
        <v>15.599999999999994</v>
      </c>
      <c r="O67" s="134">
        <f t="shared" si="12"/>
        <v>6.489999999999981</v>
      </c>
      <c r="P67" s="22"/>
      <c r="S67" s="30"/>
      <c r="T67" s="31"/>
      <c r="U67" s="31"/>
      <c r="V67" s="31"/>
      <c r="W67" s="30"/>
      <c r="X67" s="30"/>
      <c r="Y67" s="31"/>
      <c r="Z67" s="30"/>
    </row>
    <row r="68" spans="2:26" ht="26.25" customHeight="1">
      <c r="B68" s="22"/>
      <c r="C68" s="22"/>
      <c r="D68" s="8" t="s">
        <v>15</v>
      </c>
      <c r="E68" s="42" t="str">
        <f>Eingabe!C8</f>
        <v>Gabi Krausler</v>
      </c>
      <c r="F68" s="78" t="s">
        <v>166</v>
      </c>
      <c r="G68" s="79"/>
      <c r="H68" s="17">
        <v>24</v>
      </c>
      <c r="I68" s="5">
        <v>106.92</v>
      </c>
      <c r="J68" s="5">
        <f t="shared" si="9"/>
        <v>109.42</v>
      </c>
      <c r="K68" s="126">
        <v>216.34</v>
      </c>
      <c r="L68" s="5">
        <f t="shared" si="10"/>
        <v>21.634</v>
      </c>
      <c r="M68" s="139">
        <f>Eingabe!T8</f>
        <v>22</v>
      </c>
      <c r="N68" s="126">
        <f t="shared" si="11"/>
        <v>16.870000000000005</v>
      </c>
      <c r="O68" s="134">
        <f t="shared" si="12"/>
        <v>1.2700000000000102</v>
      </c>
      <c r="P68" s="22"/>
      <c r="S68" s="30"/>
      <c r="T68" s="31"/>
      <c r="U68" s="31"/>
      <c r="V68" s="31"/>
      <c r="W68" s="30"/>
      <c r="X68" s="30"/>
      <c r="Y68" s="31"/>
      <c r="Z68" s="30"/>
    </row>
    <row r="69" spans="2:26" ht="26.25" customHeight="1">
      <c r="B69" s="22"/>
      <c r="C69" s="22"/>
      <c r="D69" s="8" t="s">
        <v>16</v>
      </c>
      <c r="E69" s="42" t="str">
        <f>Eingabe!C9</f>
        <v>Peter Siding </v>
      </c>
      <c r="F69" s="78" t="s">
        <v>169</v>
      </c>
      <c r="G69" s="79"/>
      <c r="H69" s="17">
        <v>3</v>
      </c>
      <c r="I69" s="5">
        <v>107.38</v>
      </c>
      <c r="J69" s="5">
        <f t="shared" si="9"/>
        <v>108.77000000000001</v>
      </c>
      <c r="K69" s="126">
        <v>216.15</v>
      </c>
      <c r="L69" s="5">
        <f t="shared" si="10"/>
        <v>21.615000000000002</v>
      </c>
      <c r="M69" s="139">
        <f>Eingabe!T9</f>
        <v>21</v>
      </c>
      <c r="N69" s="126">
        <f t="shared" si="11"/>
        <v>17.060000000000002</v>
      </c>
      <c r="O69" s="134">
        <f t="shared" si="12"/>
        <v>0.18999999999999773</v>
      </c>
      <c r="P69" s="22"/>
      <c r="S69" s="30"/>
      <c r="T69" s="31"/>
      <c r="U69" s="31"/>
      <c r="V69" s="31"/>
      <c r="W69" s="30"/>
      <c r="X69" s="30"/>
      <c r="Y69" s="31"/>
      <c r="Z69" s="30"/>
    </row>
    <row r="70" spans="2:26" ht="26.25" customHeight="1">
      <c r="B70" s="22"/>
      <c r="C70" s="22"/>
      <c r="D70" s="8" t="s">
        <v>17</v>
      </c>
      <c r="E70" s="42" t="str">
        <f>Eingabe!C12</f>
        <v>Werner Trawnitschek</v>
      </c>
      <c r="F70" s="78" t="s">
        <v>168</v>
      </c>
      <c r="G70" s="79"/>
      <c r="H70" s="17">
        <v>13</v>
      </c>
      <c r="I70" s="5">
        <v>105.05</v>
      </c>
      <c r="J70" s="5">
        <f t="shared" si="9"/>
        <v>107.11999999999999</v>
      </c>
      <c r="K70" s="126">
        <v>212.17</v>
      </c>
      <c r="L70" s="5">
        <f t="shared" si="10"/>
        <v>21.217</v>
      </c>
      <c r="M70" s="139">
        <f>Eingabe!T12</f>
        <v>20</v>
      </c>
      <c r="N70" s="126">
        <f t="shared" si="11"/>
        <v>21.04000000000002</v>
      </c>
      <c r="O70" s="134">
        <f t="shared" si="12"/>
        <v>3.980000000000018</v>
      </c>
      <c r="P70" s="22"/>
      <c r="S70" s="30"/>
      <c r="T70" s="31"/>
      <c r="U70" s="31"/>
      <c r="V70" s="31"/>
      <c r="W70" s="30"/>
      <c r="X70" s="30"/>
      <c r="Y70" s="31"/>
      <c r="Z70" s="30"/>
    </row>
    <row r="71" spans="2:26" ht="26.25" customHeight="1" thickBot="1">
      <c r="B71" s="22"/>
      <c r="C71" s="22"/>
      <c r="D71" s="8" t="s">
        <v>18</v>
      </c>
      <c r="E71" s="42" t="str">
        <f>Eingabe!C16</f>
        <v>Andreas Vanicek</v>
      </c>
      <c r="F71" s="78" t="s">
        <v>162</v>
      </c>
      <c r="G71" s="79"/>
      <c r="H71" s="17">
        <v>2</v>
      </c>
      <c r="I71" s="5">
        <v>77.62</v>
      </c>
      <c r="J71" s="5">
        <f t="shared" si="9"/>
        <v>81.44999999999999</v>
      </c>
      <c r="K71" s="126">
        <v>159.07</v>
      </c>
      <c r="L71" s="5">
        <f t="shared" si="10"/>
        <v>15.907</v>
      </c>
      <c r="M71" s="139">
        <f>Eingabe!T16</f>
        <v>19</v>
      </c>
      <c r="N71" s="126">
        <f t="shared" si="11"/>
        <v>74.14000000000001</v>
      </c>
      <c r="O71" s="134">
        <f t="shared" si="12"/>
        <v>53.099999999999994</v>
      </c>
      <c r="P71" s="22"/>
      <c r="S71" s="30"/>
      <c r="T71" s="31"/>
      <c r="U71" s="31"/>
      <c r="V71" s="31"/>
      <c r="W71" s="30"/>
      <c r="X71" s="30"/>
      <c r="Y71" s="31"/>
      <c r="Z71" s="30"/>
    </row>
    <row r="72" spans="2:26" ht="26.25" customHeight="1" thickBot="1">
      <c r="B72" s="22"/>
      <c r="C72" s="22"/>
      <c r="D72" s="221" t="str">
        <f>Eingabe!$B$54</f>
        <v>Punktevergabe: 30,29,28,27,26,25,24,23,22,21,20,19,18,17,16,15,14,13,12,11,10,9,8,7,6,5,4,3,2,1</v>
      </c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9"/>
      <c r="P72" s="22"/>
      <c r="S72" s="30"/>
      <c r="T72" s="31"/>
      <c r="U72" s="31"/>
      <c r="V72" s="31"/>
      <c r="W72" s="30"/>
      <c r="X72" s="30"/>
      <c r="Y72" s="31"/>
      <c r="Z72" s="30"/>
    </row>
    <row r="73" spans="2:26" ht="26.25" customHeight="1">
      <c r="B73" s="22"/>
      <c r="C73" s="31"/>
      <c r="D73" s="22"/>
      <c r="E73" s="41"/>
      <c r="F73" s="22"/>
      <c r="G73" s="22"/>
      <c r="H73" s="22"/>
      <c r="I73" s="22"/>
      <c r="J73" s="22"/>
      <c r="K73" s="22"/>
      <c r="L73" s="22"/>
      <c r="M73" s="123"/>
      <c r="N73" s="123"/>
      <c r="O73" s="123"/>
      <c r="P73" s="22"/>
      <c r="S73" s="30"/>
      <c r="T73" s="31"/>
      <c r="U73" s="31"/>
      <c r="V73" s="31"/>
      <c r="W73" s="30"/>
      <c r="X73" s="30"/>
      <c r="Y73" s="31"/>
      <c r="Z73" s="30"/>
    </row>
    <row r="74" spans="2:31" ht="26.25" customHeight="1">
      <c r="B74" s="30"/>
      <c r="C74" s="22"/>
      <c r="D74" s="22"/>
      <c r="E74" s="186" t="s">
        <v>172</v>
      </c>
      <c r="F74" s="187">
        <v>9.742</v>
      </c>
      <c r="G74" s="187" t="s">
        <v>68</v>
      </c>
      <c r="H74" s="188">
        <v>4</v>
      </c>
      <c r="I74" s="115">
        <v>1</v>
      </c>
      <c r="J74" s="116">
        <v>2</v>
      </c>
      <c r="K74" s="22"/>
      <c r="L74" s="99" t="s">
        <v>130</v>
      </c>
      <c r="M74" s="100"/>
      <c r="N74" s="140" t="s">
        <v>131</v>
      </c>
      <c r="O74" s="148"/>
      <c r="P74" s="31"/>
      <c r="Q74" s="31"/>
      <c r="R74" s="30"/>
      <c r="S74" s="30"/>
      <c r="T74" s="31"/>
      <c r="U74" s="30"/>
      <c r="V74" s="28"/>
      <c r="W74" s="28"/>
      <c r="X74" s="28"/>
      <c r="Y74" s="22"/>
      <c r="Z74" s="27"/>
      <c r="AA74" s="16"/>
      <c r="AB74" s="16"/>
      <c r="AC74" s="16"/>
      <c r="AD74" s="16"/>
      <c r="AE74" s="16"/>
    </row>
    <row r="75" spans="2:31" ht="26.25" customHeight="1">
      <c r="B75" s="30"/>
      <c r="C75" s="22"/>
      <c r="D75" s="22"/>
      <c r="E75" s="186" t="s">
        <v>76</v>
      </c>
      <c r="F75" s="187">
        <v>9.821</v>
      </c>
      <c r="G75" s="187" t="s">
        <v>68</v>
      </c>
      <c r="H75" s="188">
        <v>4</v>
      </c>
      <c r="I75" s="117">
        <v>3</v>
      </c>
      <c r="J75" s="118">
        <v>4</v>
      </c>
      <c r="K75" s="22"/>
      <c r="L75" s="101" t="s">
        <v>160</v>
      </c>
      <c r="M75" s="99" t="s">
        <v>4</v>
      </c>
      <c r="N75" s="192">
        <v>0.36</v>
      </c>
      <c r="O75" s="148"/>
      <c r="P75" s="31"/>
      <c r="Q75" s="31"/>
      <c r="R75" s="30"/>
      <c r="S75" s="30"/>
      <c r="T75" s="31"/>
      <c r="U75" s="30"/>
      <c r="V75" s="28"/>
      <c r="W75" s="28"/>
      <c r="X75" s="28"/>
      <c r="Y75" s="22"/>
      <c r="Z75" s="27"/>
      <c r="AA75" s="16"/>
      <c r="AB75" s="16"/>
      <c r="AC75" s="16"/>
      <c r="AD75" s="16"/>
      <c r="AE75" s="16"/>
    </row>
    <row r="76" spans="2:31" ht="26.25" customHeight="1">
      <c r="B76" s="30"/>
      <c r="C76" s="22"/>
      <c r="D76" s="22"/>
      <c r="E76" s="186" t="s">
        <v>158</v>
      </c>
      <c r="F76" s="187">
        <v>9.889</v>
      </c>
      <c r="G76" s="187" t="s">
        <v>68</v>
      </c>
      <c r="H76" s="188">
        <v>4</v>
      </c>
      <c r="I76" s="119">
        <v>5</v>
      </c>
      <c r="J76" s="31"/>
      <c r="K76" s="22"/>
      <c r="L76" s="99" t="s">
        <v>173</v>
      </c>
      <c r="M76" s="99" t="s">
        <v>5</v>
      </c>
      <c r="N76" s="192">
        <v>0.36</v>
      </c>
      <c r="O76" s="148"/>
      <c r="P76" s="31"/>
      <c r="Q76" s="31"/>
      <c r="R76" s="30"/>
      <c r="S76" s="30"/>
      <c r="T76" s="31"/>
      <c r="U76" s="30"/>
      <c r="V76" s="28"/>
      <c r="W76" s="28"/>
      <c r="X76" s="28"/>
      <c r="Y76" s="22"/>
      <c r="Z76" s="27"/>
      <c r="AA76" s="16"/>
      <c r="AB76" s="16"/>
      <c r="AC76" s="16"/>
      <c r="AD76" s="16"/>
      <c r="AE76" s="16"/>
    </row>
    <row r="77" spans="2:26" ht="26.25" customHeight="1">
      <c r="B77" s="30"/>
      <c r="C77" s="22"/>
      <c r="D77" s="22"/>
      <c r="E77" s="45"/>
      <c r="F77" s="36"/>
      <c r="G77" s="36"/>
      <c r="H77" s="37"/>
      <c r="I77" s="38"/>
      <c r="J77" s="22"/>
      <c r="K77" s="30"/>
      <c r="L77" s="28"/>
      <c r="M77" s="123"/>
      <c r="N77" s="123"/>
      <c r="O77" s="123"/>
      <c r="P77" s="22"/>
      <c r="S77" s="30"/>
      <c r="T77" s="31"/>
      <c r="U77" s="31"/>
      <c r="V77" s="31"/>
      <c r="W77" s="30"/>
      <c r="X77" s="30"/>
      <c r="Y77" s="31"/>
      <c r="Z77" s="30"/>
    </row>
    <row r="78" spans="2:26" ht="26.25" customHeight="1" thickBot="1">
      <c r="B78" s="30"/>
      <c r="C78" s="22"/>
      <c r="D78" s="22"/>
      <c r="E78" s="41"/>
      <c r="F78" s="22"/>
      <c r="G78" s="22"/>
      <c r="H78" s="22"/>
      <c r="I78" s="22"/>
      <c r="J78" s="22"/>
      <c r="K78" s="22"/>
      <c r="L78" s="22"/>
      <c r="M78" s="123"/>
      <c r="N78" s="123"/>
      <c r="O78" s="123"/>
      <c r="P78" s="22"/>
      <c r="S78" s="30"/>
      <c r="T78" s="31"/>
      <c r="U78" s="31"/>
      <c r="V78" s="31"/>
      <c r="W78" s="30"/>
      <c r="X78" s="30"/>
      <c r="Y78" s="31"/>
      <c r="Z78" s="30"/>
    </row>
    <row r="79" spans="2:31" ht="34.5" customHeight="1" thickBot="1">
      <c r="B79" s="22"/>
      <c r="C79" s="22"/>
      <c r="D79" s="245">
        <f>Eingabe!$U$3</f>
        <v>43263</v>
      </c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7"/>
      <c r="P79" s="22"/>
      <c r="S79" s="30"/>
      <c r="T79" s="31"/>
      <c r="U79" s="31"/>
      <c r="V79" s="22"/>
      <c r="W79" s="22"/>
      <c r="X79" s="22"/>
      <c r="Y79" s="22"/>
      <c r="Z79" s="22"/>
      <c r="AA79" s="16"/>
      <c r="AB79" s="16"/>
      <c r="AC79" s="16"/>
      <c r="AD79" s="16"/>
      <c r="AE79" s="16"/>
    </row>
    <row r="80" spans="2:31" ht="31.5">
      <c r="B80" s="22"/>
      <c r="C80" s="22"/>
      <c r="D80" s="217" t="s">
        <v>0</v>
      </c>
      <c r="E80" s="224" t="s">
        <v>63</v>
      </c>
      <c r="F80" s="224" t="s">
        <v>66</v>
      </c>
      <c r="G80" s="224"/>
      <c r="H80" s="241" t="s">
        <v>67</v>
      </c>
      <c r="I80" s="224" t="s">
        <v>4</v>
      </c>
      <c r="J80" s="224" t="s">
        <v>5</v>
      </c>
      <c r="K80" s="224" t="s">
        <v>6</v>
      </c>
      <c r="L80" s="224" t="s">
        <v>62</v>
      </c>
      <c r="M80" s="243" t="s">
        <v>3</v>
      </c>
      <c r="N80" s="33" t="s">
        <v>60</v>
      </c>
      <c r="O80" s="34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16"/>
      <c r="AB80" s="16"/>
      <c r="AC80" s="16"/>
      <c r="AD80" s="16"/>
      <c r="AE80" s="16"/>
    </row>
    <row r="81" spans="2:31" ht="26.25" customHeight="1" thickBot="1">
      <c r="B81" s="22"/>
      <c r="C81" s="22"/>
      <c r="D81" s="218"/>
      <c r="E81" s="225"/>
      <c r="F81" s="225"/>
      <c r="G81" s="225"/>
      <c r="H81" s="242"/>
      <c r="I81" s="225"/>
      <c r="J81" s="225"/>
      <c r="K81" s="225"/>
      <c r="L81" s="225"/>
      <c r="M81" s="244"/>
      <c r="N81" s="46" t="s">
        <v>58</v>
      </c>
      <c r="O81" s="47" t="s">
        <v>59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16"/>
      <c r="AB81" s="16"/>
      <c r="AC81" s="16"/>
      <c r="AD81" s="16"/>
      <c r="AE81" s="16"/>
    </row>
    <row r="82" spans="2:31" ht="26.25" customHeight="1">
      <c r="B82" s="22"/>
      <c r="C82" s="22"/>
      <c r="D82" s="57" t="s">
        <v>7</v>
      </c>
      <c r="E82" s="208" t="str">
        <f>Eingabe!C4</f>
        <v>Walter Lemböck </v>
      </c>
      <c r="F82" s="166" t="s">
        <v>181</v>
      </c>
      <c r="G82" s="167"/>
      <c r="H82" s="205">
        <v>3</v>
      </c>
      <c r="I82" s="194">
        <v>124.86</v>
      </c>
      <c r="J82" s="194">
        <f aca="true" t="shared" si="13" ref="J82:J92">K82-I82</f>
        <v>123.97000000000001</v>
      </c>
      <c r="K82" s="206">
        <v>248.83</v>
      </c>
      <c r="L82" s="168">
        <f aca="true" t="shared" si="14" ref="L82:L92">SUM(K82/10)</f>
        <v>24.883000000000003</v>
      </c>
      <c r="M82" s="207">
        <f>Eingabe!U4</f>
        <v>30</v>
      </c>
      <c r="N82" s="144"/>
      <c r="O82" s="146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16"/>
      <c r="AB82" s="16"/>
      <c r="AC82" s="16"/>
      <c r="AD82" s="16"/>
      <c r="AE82" s="16"/>
    </row>
    <row r="83" spans="2:31" ht="26.25" customHeight="1">
      <c r="B83" s="22"/>
      <c r="C83" s="22"/>
      <c r="D83" s="10" t="s">
        <v>8</v>
      </c>
      <c r="E83" s="171" t="str">
        <f>Eingabe!C5</f>
        <v>Thomas Gebhardt</v>
      </c>
      <c r="F83" s="172" t="s">
        <v>175</v>
      </c>
      <c r="G83" s="173"/>
      <c r="H83" s="174">
        <v>15</v>
      </c>
      <c r="I83" s="175">
        <v>123.86</v>
      </c>
      <c r="J83" s="175">
        <f t="shared" si="13"/>
        <v>123.94000000000001</v>
      </c>
      <c r="K83" s="129">
        <v>247.8</v>
      </c>
      <c r="L83" s="175">
        <f t="shared" si="14"/>
        <v>24.78</v>
      </c>
      <c r="M83" s="176">
        <f>Eingabe!U5</f>
        <v>29</v>
      </c>
      <c r="N83" s="129">
        <f>$K$82-K83</f>
        <v>1.0300000000000011</v>
      </c>
      <c r="O83" s="130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6"/>
      <c r="AB83" s="16"/>
      <c r="AC83" s="16"/>
      <c r="AD83" s="16"/>
      <c r="AE83" s="16"/>
    </row>
    <row r="84" spans="2:31" ht="26.25" customHeight="1">
      <c r="B84" s="22"/>
      <c r="C84" s="22"/>
      <c r="D84" s="11" t="s">
        <v>9</v>
      </c>
      <c r="E84" s="177" t="str">
        <f>Eingabe!C10</f>
        <v>Thomas Sanda</v>
      </c>
      <c r="F84" s="178" t="s">
        <v>175</v>
      </c>
      <c r="G84" s="179"/>
      <c r="H84" s="180">
        <v>26</v>
      </c>
      <c r="I84" s="5">
        <v>120.39</v>
      </c>
      <c r="J84" s="181">
        <f t="shared" si="13"/>
        <v>120.83999999999999</v>
      </c>
      <c r="K84" s="131">
        <v>241.23</v>
      </c>
      <c r="L84" s="181">
        <f t="shared" si="14"/>
        <v>24.122999999999998</v>
      </c>
      <c r="M84" s="182">
        <f>Eingabe!U10</f>
        <v>28</v>
      </c>
      <c r="N84" s="131">
        <f aca="true" t="shared" si="15" ref="N84:N92">$K$82-K84</f>
        <v>7.600000000000023</v>
      </c>
      <c r="O84" s="132">
        <f aca="true" t="shared" si="16" ref="O84:O92">SUM(K83-K84)</f>
        <v>6.570000000000022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6"/>
      <c r="AB84" s="16"/>
      <c r="AC84" s="16"/>
      <c r="AD84" s="16"/>
      <c r="AE84" s="16"/>
    </row>
    <row r="85" spans="2:31" ht="26.25" customHeight="1">
      <c r="B85" s="22"/>
      <c r="C85" s="22"/>
      <c r="D85" s="8" t="s">
        <v>10</v>
      </c>
      <c r="E85" s="42" t="str">
        <f>Eingabe!C7</f>
        <v>Gerhard Fischer </v>
      </c>
      <c r="F85" s="78" t="s">
        <v>165</v>
      </c>
      <c r="G85" s="79"/>
      <c r="H85" s="17">
        <v>16</v>
      </c>
      <c r="I85" s="181">
        <v>120.57</v>
      </c>
      <c r="J85" s="5">
        <f t="shared" si="13"/>
        <v>119.67000000000002</v>
      </c>
      <c r="K85" s="126">
        <v>240.24</v>
      </c>
      <c r="L85" s="5">
        <f t="shared" si="14"/>
        <v>24.024</v>
      </c>
      <c r="M85" s="139">
        <f>Eingabe!U7</f>
        <v>27</v>
      </c>
      <c r="N85" s="126">
        <f t="shared" si="15"/>
        <v>8.590000000000003</v>
      </c>
      <c r="O85" s="134">
        <f t="shared" si="16"/>
        <v>0.9899999999999807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6"/>
      <c r="AB85" s="16"/>
      <c r="AC85" s="16"/>
      <c r="AD85" s="16"/>
      <c r="AE85" s="16"/>
    </row>
    <row r="86" spans="2:31" ht="26.25" customHeight="1">
      <c r="B86" s="22"/>
      <c r="C86" s="22"/>
      <c r="D86" s="8" t="s">
        <v>11</v>
      </c>
      <c r="E86" s="42" t="str">
        <f>Eingabe!C17</f>
        <v>Martin Leo Gruber</v>
      </c>
      <c r="F86" s="78" t="s">
        <v>176</v>
      </c>
      <c r="G86" s="79"/>
      <c r="H86" s="17">
        <v>19</v>
      </c>
      <c r="I86" s="181">
        <v>120.57</v>
      </c>
      <c r="J86" s="5">
        <f t="shared" si="13"/>
        <v>118.98000000000002</v>
      </c>
      <c r="K86" s="126">
        <v>239.55</v>
      </c>
      <c r="L86" s="5">
        <f t="shared" si="14"/>
        <v>23.955000000000002</v>
      </c>
      <c r="M86" s="139">
        <f>Eingabe!U17</f>
        <v>26</v>
      </c>
      <c r="N86" s="126">
        <f t="shared" si="15"/>
        <v>9.280000000000001</v>
      </c>
      <c r="O86" s="134">
        <f t="shared" si="16"/>
        <v>0.6899999999999977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16"/>
      <c r="AB86" s="16"/>
      <c r="AC86" s="16"/>
      <c r="AD86" s="16"/>
      <c r="AE86" s="16"/>
    </row>
    <row r="87" spans="2:31" ht="26.25" customHeight="1">
      <c r="B87" s="22"/>
      <c r="C87" s="22"/>
      <c r="D87" s="8" t="s">
        <v>12</v>
      </c>
      <c r="E87" s="42" t="str">
        <f>Eingabe!C11</f>
        <v>Franz Wessely</v>
      </c>
      <c r="F87" s="78" t="s">
        <v>162</v>
      </c>
      <c r="G87" s="79"/>
      <c r="H87" s="17">
        <v>14</v>
      </c>
      <c r="I87" s="5">
        <v>117.67</v>
      </c>
      <c r="J87" s="5">
        <f t="shared" si="13"/>
        <v>117.96</v>
      </c>
      <c r="K87" s="126">
        <v>235.63</v>
      </c>
      <c r="L87" s="5">
        <f t="shared" si="14"/>
        <v>23.563</v>
      </c>
      <c r="M87" s="139">
        <f>Eingabe!U11</f>
        <v>25</v>
      </c>
      <c r="N87" s="126">
        <f t="shared" si="15"/>
        <v>13.200000000000017</v>
      </c>
      <c r="O87" s="134">
        <f t="shared" si="16"/>
        <v>3.920000000000016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6"/>
      <c r="AB87" s="16"/>
      <c r="AC87" s="16"/>
      <c r="AD87" s="16"/>
      <c r="AE87" s="16"/>
    </row>
    <row r="88" spans="2:31" ht="26.25" customHeight="1">
      <c r="B88" s="22"/>
      <c r="C88" s="22"/>
      <c r="D88" s="8" t="s">
        <v>13</v>
      </c>
      <c r="E88" s="42" t="str">
        <f>Eingabe!C14</f>
        <v>Thomas Nowak </v>
      </c>
      <c r="F88" s="78" t="s">
        <v>164</v>
      </c>
      <c r="G88" s="79"/>
      <c r="H88" s="17">
        <v>22</v>
      </c>
      <c r="I88" s="5">
        <v>116.41</v>
      </c>
      <c r="J88" s="5">
        <f t="shared" si="13"/>
        <v>118.05000000000001</v>
      </c>
      <c r="K88" s="126">
        <v>234.46</v>
      </c>
      <c r="L88" s="5">
        <f t="shared" si="14"/>
        <v>23.446</v>
      </c>
      <c r="M88" s="139">
        <f>Eingabe!U14</f>
        <v>24</v>
      </c>
      <c r="N88" s="126">
        <f t="shared" si="15"/>
        <v>14.370000000000005</v>
      </c>
      <c r="O88" s="134">
        <f t="shared" si="16"/>
        <v>1.1699999999999875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6"/>
      <c r="AB88" s="16"/>
      <c r="AC88" s="16"/>
      <c r="AD88" s="16"/>
      <c r="AE88" s="16"/>
    </row>
    <row r="89" spans="2:31" ht="26.25" customHeight="1">
      <c r="B89" s="22"/>
      <c r="C89" s="22"/>
      <c r="D89" s="8" t="s">
        <v>14</v>
      </c>
      <c r="E89" s="42" t="str">
        <f>Eingabe!C15</f>
        <v>Kurt Reznicek</v>
      </c>
      <c r="F89" s="78" t="s">
        <v>168</v>
      </c>
      <c r="G89" s="79"/>
      <c r="H89" s="17">
        <v>24</v>
      </c>
      <c r="I89" s="5">
        <v>116.7</v>
      </c>
      <c r="J89" s="5">
        <f t="shared" si="13"/>
        <v>116.55999999999999</v>
      </c>
      <c r="K89" s="126">
        <v>233.26</v>
      </c>
      <c r="L89" s="5">
        <f t="shared" si="14"/>
        <v>23.326</v>
      </c>
      <c r="M89" s="139">
        <f>Eingabe!U15</f>
        <v>23</v>
      </c>
      <c r="N89" s="126">
        <f t="shared" si="15"/>
        <v>15.570000000000022</v>
      </c>
      <c r="O89" s="134">
        <f t="shared" si="16"/>
        <v>1.200000000000017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16"/>
      <c r="AB89" s="16"/>
      <c r="AC89" s="16"/>
      <c r="AD89" s="16"/>
      <c r="AE89" s="16"/>
    </row>
    <row r="90" spans="2:31" ht="26.25" customHeight="1">
      <c r="B90" s="22"/>
      <c r="C90" s="22"/>
      <c r="D90" s="8" t="s">
        <v>15</v>
      </c>
      <c r="E90" s="42" t="str">
        <f>Eingabe!C9</f>
        <v>Peter Siding </v>
      </c>
      <c r="F90" s="78" t="s">
        <v>177</v>
      </c>
      <c r="G90" s="79"/>
      <c r="H90" s="17">
        <v>30</v>
      </c>
      <c r="I90" s="5">
        <v>114.67</v>
      </c>
      <c r="J90" s="5">
        <f t="shared" si="13"/>
        <v>116.67999999999999</v>
      </c>
      <c r="K90" s="126">
        <v>231.35</v>
      </c>
      <c r="L90" s="5">
        <f t="shared" si="14"/>
        <v>23.134999999999998</v>
      </c>
      <c r="M90" s="139">
        <f>Eingabe!U9</f>
        <v>22</v>
      </c>
      <c r="N90" s="126">
        <f t="shared" si="15"/>
        <v>17.480000000000018</v>
      </c>
      <c r="O90" s="134">
        <f t="shared" si="16"/>
        <v>1.9099999999999966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16"/>
      <c r="AB90" s="16"/>
      <c r="AC90" s="16"/>
      <c r="AD90" s="16"/>
      <c r="AE90" s="16"/>
    </row>
    <row r="91" spans="2:31" ht="26.25" customHeight="1">
      <c r="B91" s="22"/>
      <c r="C91" s="22"/>
      <c r="D91" s="8" t="s">
        <v>16</v>
      </c>
      <c r="E91" s="42" t="str">
        <f>Eingabe!C19</f>
        <v>Herbert Drkac</v>
      </c>
      <c r="F91" s="78" t="s">
        <v>166</v>
      </c>
      <c r="G91" s="79"/>
      <c r="H91" s="17">
        <v>29</v>
      </c>
      <c r="I91" s="5">
        <v>110.57</v>
      </c>
      <c r="J91" s="5">
        <f t="shared" si="13"/>
        <v>111.66</v>
      </c>
      <c r="K91" s="126">
        <v>222.23</v>
      </c>
      <c r="L91" s="5">
        <f t="shared" si="14"/>
        <v>22.223</v>
      </c>
      <c r="M91" s="139">
        <f>Eingabe!U19</f>
        <v>21</v>
      </c>
      <c r="N91" s="126">
        <f t="shared" si="15"/>
        <v>26.600000000000023</v>
      </c>
      <c r="O91" s="134">
        <f t="shared" si="16"/>
        <v>9.120000000000005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16"/>
      <c r="AB91" s="16"/>
      <c r="AC91" s="16"/>
      <c r="AD91" s="16"/>
      <c r="AE91" s="16"/>
    </row>
    <row r="92" spans="2:31" ht="26.25" customHeight="1" thickBot="1">
      <c r="B92" s="22"/>
      <c r="C92" s="22"/>
      <c r="D92" s="8" t="s">
        <v>17</v>
      </c>
      <c r="E92" s="42" t="str">
        <f>Eingabe!C8</f>
        <v>Gabi Krausler</v>
      </c>
      <c r="F92" s="78" t="s">
        <v>166</v>
      </c>
      <c r="G92" s="79"/>
      <c r="H92" s="17">
        <v>18</v>
      </c>
      <c r="I92" s="5">
        <v>113.28</v>
      </c>
      <c r="J92" s="5">
        <f t="shared" si="13"/>
        <v>106.65</v>
      </c>
      <c r="K92" s="126">
        <v>219.93</v>
      </c>
      <c r="L92" s="5">
        <f t="shared" si="14"/>
        <v>21.993000000000002</v>
      </c>
      <c r="M92" s="139">
        <f>Eingabe!U8</f>
        <v>20</v>
      </c>
      <c r="N92" s="126">
        <f t="shared" si="15"/>
        <v>28.900000000000006</v>
      </c>
      <c r="O92" s="134">
        <f t="shared" si="16"/>
        <v>2.299999999999983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16"/>
      <c r="AB92" s="16"/>
      <c r="AC92" s="16"/>
      <c r="AD92" s="16"/>
      <c r="AE92" s="16"/>
    </row>
    <row r="93" spans="2:31" ht="26.25" customHeight="1" thickBot="1">
      <c r="B93" s="22"/>
      <c r="C93" s="22"/>
      <c r="D93" s="221" t="str">
        <f>Eingabe!$B$54</f>
        <v>Punktevergabe: 30,29,28,27,26,25,24,23,22,21,20,19,18,17,16,15,14,13,12,11,10,9,8,7,6,5,4,3,2,1</v>
      </c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3"/>
      <c r="P93" s="22"/>
      <c r="S93" s="30"/>
      <c r="T93" s="31"/>
      <c r="U93" s="31"/>
      <c r="V93" s="22"/>
      <c r="W93" s="22"/>
      <c r="X93" s="22"/>
      <c r="Y93" s="22"/>
      <c r="Z93" s="22"/>
      <c r="AA93" s="16"/>
      <c r="AB93" s="16"/>
      <c r="AC93" s="16"/>
      <c r="AD93" s="16"/>
      <c r="AE93" s="16"/>
    </row>
    <row r="94" spans="2:31" ht="26.25" customHeight="1">
      <c r="B94" s="22"/>
      <c r="C94" s="22"/>
      <c r="D94" s="22"/>
      <c r="E94" s="22"/>
      <c r="F94" s="41"/>
      <c r="G94" s="22"/>
      <c r="H94" s="22"/>
      <c r="I94" s="22"/>
      <c r="J94" s="22"/>
      <c r="K94" s="22"/>
      <c r="L94" s="22"/>
      <c r="M94" s="123"/>
      <c r="N94" s="123"/>
      <c r="O94" s="123"/>
      <c r="P94" s="22"/>
      <c r="S94" s="30"/>
      <c r="T94" s="31"/>
      <c r="U94" s="31"/>
      <c r="V94" s="22"/>
      <c r="W94" s="22"/>
      <c r="X94" s="22"/>
      <c r="Y94" s="22"/>
      <c r="Z94" s="22"/>
      <c r="AA94" s="16"/>
      <c r="AB94" s="16"/>
      <c r="AC94" s="16"/>
      <c r="AD94" s="16"/>
      <c r="AE94" s="16"/>
    </row>
    <row r="95" spans="2:31" ht="26.25" customHeight="1">
      <c r="B95" s="22"/>
      <c r="C95" s="22"/>
      <c r="D95" s="31"/>
      <c r="E95" s="186" t="s">
        <v>157</v>
      </c>
      <c r="F95" s="187">
        <v>9.342</v>
      </c>
      <c r="G95" s="187" t="s">
        <v>68</v>
      </c>
      <c r="H95" s="188">
        <v>4</v>
      </c>
      <c r="I95" s="115">
        <v>1</v>
      </c>
      <c r="J95" s="116">
        <v>2</v>
      </c>
      <c r="K95" s="22"/>
      <c r="L95" s="99" t="s">
        <v>130</v>
      </c>
      <c r="M95" s="100"/>
      <c r="N95" s="140" t="s">
        <v>131</v>
      </c>
      <c r="O95" s="148"/>
      <c r="P95" s="31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16"/>
      <c r="AB95" s="16"/>
      <c r="AC95" s="16"/>
      <c r="AD95" s="16"/>
      <c r="AE95" s="16"/>
    </row>
    <row r="96" spans="2:31" ht="26.25" customHeight="1">
      <c r="B96" s="22"/>
      <c r="C96" s="22"/>
      <c r="D96" s="27"/>
      <c r="E96" s="186" t="s">
        <v>76</v>
      </c>
      <c r="F96" s="187">
        <v>9.409</v>
      </c>
      <c r="G96" s="187" t="s">
        <v>68</v>
      </c>
      <c r="H96" s="188">
        <v>4</v>
      </c>
      <c r="I96" s="117">
        <v>3</v>
      </c>
      <c r="J96" s="118">
        <v>4</v>
      </c>
      <c r="K96" s="22"/>
      <c r="L96" s="101" t="s">
        <v>178</v>
      </c>
      <c r="M96" s="99" t="s">
        <v>4</v>
      </c>
      <c r="N96" s="192">
        <v>0.49</v>
      </c>
      <c r="O96" s="148"/>
      <c r="P96" s="31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16"/>
      <c r="AB96" s="16"/>
      <c r="AC96" s="16"/>
      <c r="AD96" s="16"/>
      <c r="AE96" s="16"/>
    </row>
    <row r="97" spans="2:31" ht="26.25" customHeight="1">
      <c r="B97" s="22"/>
      <c r="C97" s="22"/>
      <c r="D97" s="27"/>
      <c r="E97" s="186" t="s">
        <v>75</v>
      </c>
      <c r="F97" s="187">
        <v>9.558</v>
      </c>
      <c r="G97" s="187" t="s">
        <v>68</v>
      </c>
      <c r="H97" s="188">
        <v>3</v>
      </c>
      <c r="I97" s="119">
        <v>5</v>
      </c>
      <c r="J97" s="31"/>
      <c r="K97" s="22"/>
      <c r="L97" s="99" t="s">
        <v>178</v>
      </c>
      <c r="M97" s="99" t="s">
        <v>5</v>
      </c>
      <c r="N97" s="192">
        <v>0.47</v>
      </c>
      <c r="O97" s="148"/>
      <c r="P97" s="31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16"/>
      <c r="AB97" s="16"/>
      <c r="AC97" s="16"/>
      <c r="AD97" s="16"/>
      <c r="AE97" s="16"/>
    </row>
    <row r="98" spans="2:26" ht="26.25" customHeight="1">
      <c r="B98" s="22"/>
      <c r="C98" s="27"/>
      <c r="D98" s="27"/>
      <c r="E98" s="45"/>
      <c r="F98" s="36"/>
      <c r="G98" s="36"/>
      <c r="H98" s="37"/>
      <c r="I98" s="38"/>
      <c r="J98" s="22"/>
      <c r="K98" s="22"/>
      <c r="L98" s="22"/>
      <c r="M98" s="123"/>
      <c r="N98" s="123"/>
      <c r="O98" s="123"/>
      <c r="P98" s="22"/>
      <c r="S98" s="30"/>
      <c r="T98" s="31"/>
      <c r="U98" s="31"/>
      <c r="V98" s="31"/>
      <c r="W98" s="30"/>
      <c r="X98" s="30"/>
      <c r="Y98" s="31"/>
      <c r="Z98" s="30"/>
    </row>
    <row r="99" spans="2:26" ht="26.25" customHeight="1" thickBot="1">
      <c r="B99" s="22"/>
      <c r="C99" s="22"/>
      <c r="D99" s="22"/>
      <c r="E99" s="41"/>
      <c r="F99" s="22"/>
      <c r="G99" s="22"/>
      <c r="H99" s="22"/>
      <c r="I99" s="22"/>
      <c r="J99" s="22"/>
      <c r="K99" s="22"/>
      <c r="L99" s="22"/>
      <c r="M99" s="123"/>
      <c r="N99" s="123"/>
      <c r="O99" s="123"/>
      <c r="P99" s="22"/>
      <c r="S99" s="30"/>
      <c r="T99" s="31"/>
      <c r="U99" s="31"/>
      <c r="V99" s="31"/>
      <c r="W99" s="30"/>
      <c r="X99" s="30"/>
      <c r="Y99" s="31"/>
      <c r="Z99" s="30"/>
    </row>
    <row r="100" spans="2:31" ht="34.5" customHeight="1" thickBot="1">
      <c r="B100" s="22"/>
      <c r="C100" s="22"/>
      <c r="D100" s="245">
        <f>Eingabe!$V$3</f>
        <v>43368</v>
      </c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7"/>
      <c r="P100" s="22"/>
      <c r="S100" s="30"/>
      <c r="T100" s="31"/>
      <c r="U100" s="31"/>
      <c r="V100" s="31"/>
      <c r="W100" s="30"/>
      <c r="X100" s="30"/>
      <c r="Y100" s="22"/>
      <c r="Z100" s="22"/>
      <c r="AA100" s="16"/>
      <c r="AB100" s="16"/>
      <c r="AC100" s="16"/>
      <c r="AD100" s="16"/>
      <c r="AE100" s="16"/>
    </row>
    <row r="101" spans="2:31" ht="31.5">
      <c r="B101" s="22"/>
      <c r="C101" s="22"/>
      <c r="D101" s="217" t="s">
        <v>0</v>
      </c>
      <c r="E101" s="224" t="s">
        <v>63</v>
      </c>
      <c r="F101" s="224" t="s">
        <v>66</v>
      </c>
      <c r="G101" s="224"/>
      <c r="H101" s="241" t="s">
        <v>67</v>
      </c>
      <c r="I101" s="224" t="s">
        <v>4</v>
      </c>
      <c r="J101" s="224" t="s">
        <v>5</v>
      </c>
      <c r="K101" s="224" t="s">
        <v>6</v>
      </c>
      <c r="L101" s="224" t="s">
        <v>62</v>
      </c>
      <c r="M101" s="243" t="s">
        <v>3</v>
      </c>
      <c r="N101" s="33" t="s">
        <v>60</v>
      </c>
      <c r="O101" s="34"/>
      <c r="P101" s="22"/>
      <c r="Q101" s="22"/>
      <c r="R101" s="22"/>
      <c r="S101" s="22"/>
      <c r="T101" s="22"/>
      <c r="U101" s="22"/>
      <c r="V101" s="31"/>
      <c r="W101" s="30"/>
      <c r="X101" s="30"/>
      <c r="Y101" s="22"/>
      <c r="Z101" s="22"/>
      <c r="AA101" s="16"/>
      <c r="AB101" s="16"/>
      <c r="AC101" s="16"/>
      <c r="AD101" s="16"/>
      <c r="AE101" s="16"/>
    </row>
    <row r="102" spans="2:31" ht="26.25" customHeight="1" thickBot="1">
      <c r="B102" s="22"/>
      <c r="C102" s="22"/>
      <c r="D102" s="218"/>
      <c r="E102" s="225"/>
      <c r="F102" s="225"/>
      <c r="G102" s="225"/>
      <c r="H102" s="242"/>
      <c r="I102" s="225"/>
      <c r="J102" s="225"/>
      <c r="K102" s="225"/>
      <c r="L102" s="225"/>
      <c r="M102" s="244"/>
      <c r="N102" s="46" t="s">
        <v>58</v>
      </c>
      <c r="O102" s="47" t="s">
        <v>59</v>
      </c>
      <c r="P102" s="22"/>
      <c r="Q102" s="22"/>
      <c r="R102" s="22"/>
      <c r="S102" s="22"/>
      <c r="T102" s="22"/>
      <c r="U102" s="22"/>
      <c r="V102" s="31"/>
      <c r="W102" s="30"/>
      <c r="X102" s="30"/>
      <c r="Y102" s="22"/>
      <c r="Z102" s="22"/>
      <c r="AA102" s="16"/>
      <c r="AB102" s="16"/>
      <c r="AC102" s="16"/>
      <c r="AD102" s="16"/>
      <c r="AE102" s="16"/>
    </row>
    <row r="103" spans="2:31" ht="26.25" customHeight="1">
      <c r="B103" s="22"/>
      <c r="C103" s="22"/>
      <c r="D103" s="9" t="s">
        <v>7</v>
      </c>
      <c r="E103" s="208" t="str">
        <f>Eingabe!C4</f>
        <v>Walter Lemböck </v>
      </c>
      <c r="F103" s="166" t="s">
        <v>166</v>
      </c>
      <c r="G103" s="167"/>
      <c r="H103" s="144">
        <v>6</v>
      </c>
      <c r="I103" s="203">
        <v>124.39</v>
      </c>
      <c r="J103" s="203">
        <f aca="true" t="shared" si="17" ref="J103:J113">K103-I103</f>
        <v>124.38000000000001</v>
      </c>
      <c r="K103" s="211">
        <v>248.77</v>
      </c>
      <c r="L103" s="168">
        <f aca="true" t="shared" si="18" ref="L103:L113">SUM(K103/10)</f>
        <v>24.877000000000002</v>
      </c>
      <c r="M103" s="212">
        <f>Eingabe!V4</f>
        <v>30</v>
      </c>
      <c r="N103" s="144"/>
      <c r="O103" s="146"/>
      <c r="P103" s="22"/>
      <c r="Q103" s="22"/>
      <c r="R103" s="22"/>
      <c r="S103" s="22"/>
      <c r="T103" s="22"/>
      <c r="U103" s="22"/>
      <c r="V103" s="31"/>
      <c r="W103" s="30"/>
      <c r="X103" s="30"/>
      <c r="Y103" s="22"/>
      <c r="Z103" s="22"/>
      <c r="AA103" s="16"/>
      <c r="AB103" s="16"/>
      <c r="AC103" s="16"/>
      <c r="AD103" s="16"/>
      <c r="AE103" s="16"/>
    </row>
    <row r="104" spans="2:31" ht="26.25" customHeight="1">
      <c r="B104" s="22"/>
      <c r="C104" s="22"/>
      <c r="D104" s="10" t="s">
        <v>8</v>
      </c>
      <c r="E104" s="171" t="str">
        <f>Eingabe!C5</f>
        <v>Thomas Gebhardt</v>
      </c>
      <c r="F104" s="172" t="s">
        <v>179</v>
      </c>
      <c r="G104" s="173"/>
      <c r="H104" s="174">
        <v>2</v>
      </c>
      <c r="I104" s="175">
        <v>123.05</v>
      </c>
      <c r="J104" s="175">
        <f t="shared" si="17"/>
        <v>123.06000000000002</v>
      </c>
      <c r="K104" s="129">
        <v>246.11</v>
      </c>
      <c r="L104" s="175">
        <f t="shared" si="18"/>
        <v>24.611</v>
      </c>
      <c r="M104" s="176">
        <f>Eingabe!V5</f>
        <v>29</v>
      </c>
      <c r="N104" s="129">
        <f aca="true" t="shared" si="19" ref="N104:N113">$K$103-K104</f>
        <v>2.6599999999999966</v>
      </c>
      <c r="O104" s="130"/>
      <c r="P104" s="22"/>
      <c r="Q104" s="22"/>
      <c r="R104" s="22"/>
      <c r="S104" s="22"/>
      <c r="T104" s="22"/>
      <c r="U104" s="22"/>
      <c r="V104" s="31"/>
      <c r="W104" s="30"/>
      <c r="X104" s="30"/>
      <c r="Y104" s="22"/>
      <c r="Z104" s="22"/>
      <c r="AA104" s="16"/>
      <c r="AB104" s="16"/>
      <c r="AC104" s="16"/>
      <c r="AD104" s="16"/>
      <c r="AE104" s="16"/>
    </row>
    <row r="105" spans="2:31" ht="26.25" customHeight="1">
      <c r="B105" s="22"/>
      <c r="C105" s="22"/>
      <c r="D105" s="11" t="s">
        <v>9</v>
      </c>
      <c r="E105" s="177" t="str">
        <f>Eingabe!C7</f>
        <v>Gerhard Fischer </v>
      </c>
      <c r="F105" s="178" t="s">
        <v>180</v>
      </c>
      <c r="G105" s="179"/>
      <c r="H105" s="180">
        <v>29</v>
      </c>
      <c r="I105" s="181">
        <v>121.37</v>
      </c>
      <c r="J105" s="5">
        <f t="shared" si="17"/>
        <v>121.41</v>
      </c>
      <c r="K105" s="131">
        <v>242.78</v>
      </c>
      <c r="L105" s="181">
        <f t="shared" si="18"/>
        <v>24.278</v>
      </c>
      <c r="M105" s="182">
        <f>Eingabe!V7</f>
        <v>28</v>
      </c>
      <c r="N105" s="131">
        <f t="shared" si="19"/>
        <v>5.990000000000009</v>
      </c>
      <c r="O105" s="132">
        <f aca="true" t="shared" si="20" ref="O105:O113">SUM(K104-K105)</f>
        <v>3.3300000000000125</v>
      </c>
      <c r="P105" s="22"/>
      <c r="Q105" s="22"/>
      <c r="R105" s="22"/>
      <c r="S105" s="22"/>
      <c r="T105" s="22"/>
      <c r="U105" s="22"/>
      <c r="V105" s="31"/>
      <c r="W105" s="30"/>
      <c r="X105" s="30"/>
      <c r="Y105" s="22"/>
      <c r="Z105" s="22"/>
      <c r="AA105" s="16"/>
      <c r="AB105" s="16"/>
      <c r="AC105" s="16"/>
      <c r="AD105" s="16"/>
      <c r="AE105" s="16"/>
    </row>
    <row r="106" spans="2:31" ht="26.25" customHeight="1">
      <c r="B106" s="22"/>
      <c r="C106" s="22"/>
      <c r="D106" s="8" t="s">
        <v>10</v>
      </c>
      <c r="E106" s="42" t="str">
        <f>Eingabe!C6</f>
        <v>Walter Müllner </v>
      </c>
      <c r="F106" s="209" t="s">
        <v>170</v>
      </c>
      <c r="G106" s="79"/>
      <c r="H106" s="17">
        <v>24</v>
      </c>
      <c r="I106" s="5">
        <v>120.81</v>
      </c>
      <c r="J106" s="181">
        <f t="shared" si="17"/>
        <v>121.56</v>
      </c>
      <c r="K106" s="126">
        <v>242.37</v>
      </c>
      <c r="L106" s="5">
        <f t="shared" si="18"/>
        <v>24.237000000000002</v>
      </c>
      <c r="M106" s="139">
        <f>Eingabe!V6</f>
        <v>27</v>
      </c>
      <c r="N106" s="126">
        <f t="shared" si="19"/>
        <v>6.400000000000006</v>
      </c>
      <c r="O106" s="134">
        <f t="shared" si="20"/>
        <v>0.4099999999999966</v>
      </c>
      <c r="P106" s="22"/>
      <c r="Q106" s="22"/>
      <c r="R106" s="22"/>
      <c r="S106" s="22"/>
      <c r="T106" s="22"/>
      <c r="U106" s="22"/>
      <c r="V106" s="31"/>
      <c r="W106" s="30"/>
      <c r="X106" s="30"/>
      <c r="Y106" s="22"/>
      <c r="Z106" s="22"/>
      <c r="AA106" s="16"/>
      <c r="AB106" s="16"/>
      <c r="AC106" s="16"/>
      <c r="AD106" s="16"/>
      <c r="AE106" s="16"/>
    </row>
    <row r="107" spans="2:31" ht="26.25" customHeight="1">
      <c r="B107" s="22"/>
      <c r="C107" s="22"/>
      <c r="D107" s="8" t="s">
        <v>11</v>
      </c>
      <c r="E107" s="42" t="str">
        <f>Eingabe!C14</f>
        <v>Thomas Nowak </v>
      </c>
      <c r="F107" s="78" t="s">
        <v>164</v>
      </c>
      <c r="G107" s="79"/>
      <c r="H107" s="17">
        <v>26</v>
      </c>
      <c r="I107" s="5">
        <v>118.82</v>
      </c>
      <c r="J107" s="5">
        <f t="shared" si="17"/>
        <v>118.06</v>
      </c>
      <c r="K107" s="126">
        <v>236.88</v>
      </c>
      <c r="L107" s="5">
        <f t="shared" si="18"/>
        <v>23.688</v>
      </c>
      <c r="M107" s="139">
        <f>Eingabe!V14</f>
        <v>26</v>
      </c>
      <c r="N107" s="126">
        <f t="shared" si="19"/>
        <v>11.890000000000015</v>
      </c>
      <c r="O107" s="134">
        <f t="shared" si="20"/>
        <v>5.490000000000009</v>
      </c>
      <c r="P107" s="22"/>
      <c r="Q107" s="22"/>
      <c r="R107" s="22"/>
      <c r="S107" s="22"/>
      <c r="T107" s="22"/>
      <c r="U107" s="22"/>
      <c r="V107" s="31"/>
      <c r="W107" s="30"/>
      <c r="X107" s="30"/>
      <c r="Y107" s="22"/>
      <c r="Z107" s="22"/>
      <c r="AA107" s="16"/>
      <c r="AB107" s="16"/>
      <c r="AC107" s="16"/>
      <c r="AD107" s="16"/>
      <c r="AE107" s="16"/>
    </row>
    <row r="108" spans="2:31" ht="26.25" customHeight="1">
      <c r="B108" s="22"/>
      <c r="C108" s="22"/>
      <c r="D108" s="8" t="s">
        <v>12</v>
      </c>
      <c r="E108" s="42" t="str">
        <f>Eingabe!C8</f>
        <v>Gabi Krausler</v>
      </c>
      <c r="F108" s="78" t="s">
        <v>180</v>
      </c>
      <c r="G108" s="79"/>
      <c r="H108" s="17">
        <v>14</v>
      </c>
      <c r="I108" s="5">
        <v>116.63</v>
      </c>
      <c r="J108" s="5">
        <f t="shared" si="17"/>
        <v>117.24000000000001</v>
      </c>
      <c r="K108" s="126">
        <v>233.87</v>
      </c>
      <c r="L108" s="5">
        <f t="shared" si="18"/>
        <v>23.387</v>
      </c>
      <c r="M108" s="139">
        <f>Eingabe!V8</f>
        <v>25</v>
      </c>
      <c r="N108" s="126">
        <f t="shared" si="19"/>
        <v>14.900000000000006</v>
      </c>
      <c r="O108" s="134">
        <f t="shared" si="20"/>
        <v>3.009999999999991</v>
      </c>
      <c r="P108" s="22"/>
      <c r="Q108" s="22"/>
      <c r="R108" s="22"/>
      <c r="S108" s="22"/>
      <c r="T108" s="22"/>
      <c r="U108" s="22"/>
      <c r="V108" s="31"/>
      <c r="W108" s="30"/>
      <c r="X108" s="30"/>
      <c r="Y108" s="22"/>
      <c r="Z108" s="22"/>
      <c r="AA108" s="16"/>
      <c r="AB108" s="16"/>
      <c r="AC108" s="16"/>
      <c r="AD108" s="16"/>
      <c r="AE108" s="16"/>
    </row>
    <row r="109" spans="2:31" ht="26.25" customHeight="1">
      <c r="B109" s="22"/>
      <c r="C109" s="22"/>
      <c r="D109" s="8" t="s">
        <v>13</v>
      </c>
      <c r="E109" s="42" t="str">
        <f>Eingabe!C15</f>
        <v>Kurt Reznicek</v>
      </c>
      <c r="F109" s="78" t="s">
        <v>179</v>
      </c>
      <c r="G109" s="79"/>
      <c r="H109" s="17">
        <v>28</v>
      </c>
      <c r="I109" s="5">
        <v>116.82</v>
      </c>
      <c r="J109" s="5">
        <f t="shared" si="17"/>
        <v>117</v>
      </c>
      <c r="K109" s="126">
        <v>233.82</v>
      </c>
      <c r="L109" s="5">
        <f t="shared" si="18"/>
        <v>23.381999999999998</v>
      </c>
      <c r="M109" s="139">
        <f>Eingabe!V15</f>
        <v>24</v>
      </c>
      <c r="N109" s="126">
        <f t="shared" si="19"/>
        <v>14.950000000000017</v>
      </c>
      <c r="O109" s="134">
        <f t="shared" si="20"/>
        <v>0.05000000000001137</v>
      </c>
      <c r="P109" s="22"/>
      <c r="Q109" s="22"/>
      <c r="R109" s="22"/>
      <c r="S109" s="22"/>
      <c r="T109" s="22"/>
      <c r="U109" s="22"/>
      <c r="V109" s="31"/>
      <c r="W109" s="30"/>
      <c r="X109" s="30"/>
      <c r="Y109" s="22"/>
      <c r="Z109" s="22"/>
      <c r="AA109" s="16"/>
      <c r="AB109" s="16"/>
      <c r="AC109" s="16"/>
      <c r="AD109" s="16"/>
      <c r="AE109" s="16"/>
    </row>
    <row r="110" spans="2:31" ht="26.25" customHeight="1">
      <c r="B110" s="22"/>
      <c r="C110" s="22"/>
      <c r="D110" s="8" t="s">
        <v>14</v>
      </c>
      <c r="E110" s="42" t="str">
        <f>Eingabe!C17</f>
        <v>Martin Leo Gruber</v>
      </c>
      <c r="F110" s="78" t="s">
        <v>164</v>
      </c>
      <c r="G110" s="79"/>
      <c r="H110" s="17">
        <v>15</v>
      </c>
      <c r="I110" s="5">
        <v>116.61</v>
      </c>
      <c r="J110" s="5">
        <f t="shared" si="17"/>
        <v>116.73</v>
      </c>
      <c r="K110" s="126">
        <v>233.34</v>
      </c>
      <c r="L110" s="5">
        <f t="shared" si="18"/>
        <v>23.334</v>
      </c>
      <c r="M110" s="139">
        <f>Eingabe!V17</f>
        <v>23</v>
      </c>
      <c r="N110" s="126">
        <f t="shared" si="19"/>
        <v>15.430000000000007</v>
      </c>
      <c r="O110" s="134">
        <f t="shared" si="20"/>
        <v>0.47999999999998977</v>
      </c>
      <c r="P110" s="22"/>
      <c r="Q110" s="22"/>
      <c r="R110" s="22"/>
      <c r="S110" s="22"/>
      <c r="T110" s="22"/>
      <c r="U110" s="22"/>
      <c r="V110" s="31"/>
      <c r="W110" s="30"/>
      <c r="X110" s="30"/>
      <c r="Y110" s="22"/>
      <c r="Z110" s="22"/>
      <c r="AA110" s="16"/>
      <c r="AB110" s="16"/>
      <c r="AC110" s="16"/>
      <c r="AD110" s="16"/>
      <c r="AE110" s="16"/>
    </row>
    <row r="111" spans="2:31" ht="26.25" customHeight="1">
      <c r="B111" s="22"/>
      <c r="C111" s="22"/>
      <c r="D111" s="8" t="s">
        <v>15</v>
      </c>
      <c r="E111" s="42" t="str">
        <f>Eingabe!C19</f>
        <v>Herbert Drkac</v>
      </c>
      <c r="F111" s="78" t="s">
        <v>167</v>
      </c>
      <c r="G111" s="79"/>
      <c r="H111" s="17">
        <v>22</v>
      </c>
      <c r="I111" s="5">
        <v>115.39</v>
      </c>
      <c r="J111" s="5">
        <f t="shared" si="17"/>
        <v>116.38000000000001</v>
      </c>
      <c r="K111" s="126">
        <v>231.77</v>
      </c>
      <c r="L111" s="5">
        <f t="shared" si="18"/>
        <v>23.177</v>
      </c>
      <c r="M111" s="139">
        <f>Eingabe!V19</f>
        <v>22</v>
      </c>
      <c r="N111" s="126">
        <f t="shared" si="19"/>
        <v>17</v>
      </c>
      <c r="O111" s="134">
        <f t="shared" si="20"/>
        <v>1.5699999999999932</v>
      </c>
      <c r="P111" s="22"/>
      <c r="Q111" s="22"/>
      <c r="R111" s="22"/>
      <c r="S111" s="22"/>
      <c r="T111" s="22"/>
      <c r="U111" s="22"/>
      <c r="V111" s="31"/>
      <c r="W111" s="30"/>
      <c r="X111" s="30"/>
      <c r="Y111" s="22"/>
      <c r="Z111" s="22"/>
      <c r="AA111" s="16"/>
      <c r="AB111" s="16"/>
      <c r="AC111" s="16"/>
      <c r="AD111" s="16"/>
      <c r="AE111" s="16"/>
    </row>
    <row r="112" spans="2:31" ht="26.25" customHeight="1">
      <c r="B112" s="22"/>
      <c r="C112" s="22"/>
      <c r="D112" s="8" t="s">
        <v>16</v>
      </c>
      <c r="E112" s="42" t="str">
        <f>Eingabe!C21</f>
        <v>Rene Mötz</v>
      </c>
      <c r="F112" s="78" t="s">
        <v>177</v>
      </c>
      <c r="G112" s="79"/>
      <c r="H112" s="17">
        <v>16</v>
      </c>
      <c r="I112" s="5">
        <v>105.6</v>
      </c>
      <c r="J112" s="5">
        <f t="shared" si="17"/>
        <v>114.44</v>
      </c>
      <c r="K112" s="126">
        <v>220.04</v>
      </c>
      <c r="L112" s="5">
        <f t="shared" si="18"/>
        <v>22.003999999999998</v>
      </c>
      <c r="M112" s="139">
        <f>Eingabe!V21</f>
        <v>21</v>
      </c>
      <c r="N112" s="126">
        <f t="shared" si="19"/>
        <v>28.730000000000018</v>
      </c>
      <c r="O112" s="134">
        <f t="shared" si="20"/>
        <v>11.730000000000018</v>
      </c>
      <c r="P112" s="22"/>
      <c r="Q112" s="22"/>
      <c r="R112" s="22"/>
      <c r="S112" s="22"/>
      <c r="T112" s="22"/>
      <c r="U112" s="22"/>
      <c r="V112" s="31"/>
      <c r="W112" s="30"/>
      <c r="X112" s="30"/>
      <c r="Y112" s="22"/>
      <c r="Z112" s="22"/>
      <c r="AA112" s="16"/>
      <c r="AB112" s="16"/>
      <c r="AC112" s="16"/>
      <c r="AD112" s="16"/>
      <c r="AE112" s="16"/>
    </row>
    <row r="113" spans="2:31" ht="26.25" customHeight="1" thickBot="1">
      <c r="B113" s="22"/>
      <c r="C113" s="22"/>
      <c r="D113" s="8" t="s">
        <v>17</v>
      </c>
      <c r="E113" s="42" t="str">
        <f>Eingabe!C20</f>
        <v>Marko Neumayer</v>
      </c>
      <c r="F113" s="78" t="s">
        <v>180</v>
      </c>
      <c r="G113" s="79"/>
      <c r="H113" s="17">
        <v>3</v>
      </c>
      <c r="I113" s="5">
        <v>75</v>
      </c>
      <c r="J113" s="5">
        <f t="shared" si="17"/>
        <v>0</v>
      </c>
      <c r="K113" s="126">
        <v>75</v>
      </c>
      <c r="L113" s="5">
        <f t="shared" si="18"/>
        <v>7.5</v>
      </c>
      <c r="M113" s="139">
        <f>Eingabe!V20</f>
        <v>20</v>
      </c>
      <c r="N113" s="126">
        <f t="shared" si="19"/>
        <v>173.77</v>
      </c>
      <c r="O113" s="134">
        <f t="shared" si="20"/>
        <v>145.04</v>
      </c>
      <c r="P113" s="22"/>
      <c r="Q113" s="22"/>
      <c r="R113" s="22"/>
      <c r="S113" s="22"/>
      <c r="T113" s="22"/>
      <c r="U113" s="22"/>
      <c r="V113" s="31"/>
      <c r="W113" s="30"/>
      <c r="X113" s="30"/>
      <c r="Y113" s="22"/>
      <c r="Z113" s="22"/>
      <c r="AA113" s="16"/>
      <c r="AB113" s="16"/>
      <c r="AC113" s="16"/>
      <c r="AD113" s="16"/>
      <c r="AE113" s="16"/>
    </row>
    <row r="114" spans="2:31" ht="26.25" customHeight="1" thickBot="1">
      <c r="B114" s="22"/>
      <c r="C114" s="22"/>
      <c r="D114" s="221" t="str">
        <f>Eingabe!$B$54</f>
        <v>Punktevergabe: 30,29,28,27,26,25,24,23,22,21,20,19,18,17,16,15,14,13,12,11,10,9,8,7,6,5,4,3,2,1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3"/>
      <c r="P114" s="22"/>
      <c r="S114" s="30"/>
      <c r="T114" s="31"/>
      <c r="U114" s="31"/>
      <c r="V114" s="31"/>
      <c r="W114" s="30"/>
      <c r="X114" s="30"/>
      <c r="Y114" s="22"/>
      <c r="Z114" s="22"/>
      <c r="AA114" s="16"/>
      <c r="AB114" s="16"/>
      <c r="AC114" s="16"/>
      <c r="AD114" s="16"/>
      <c r="AE114" s="16"/>
    </row>
    <row r="115" spans="2:31" ht="26.25" customHeight="1">
      <c r="B115" s="22"/>
      <c r="C115" s="22"/>
      <c r="D115" s="22"/>
      <c r="E115" s="22"/>
      <c r="F115" s="41"/>
      <c r="G115" s="22"/>
      <c r="H115" s="22"/>
      <c r="I115" s="22"/>
      <c r="J115" s="22"/>
      <c r="K115" s="22"/>
      <c r="L115" s="22"/>
      <c r="M115" s="123"/>
      <c r="N115" s="123"/>
      <c r="O115" s="123"/>
      <c r="P115" s="22"/>
      <c r="S115" s="30"/>
      <c r="T115" s="31"/>
      <c r="U115" s="31"/>
      <c r="V115" s="31"/>
      <c r="W115" s="30"/>
      <c r="X115" s="30"/>
      <c r="Y115" s="22"/>
      <c r="Z115" s="22"/>
      <c r="AA115" s="16"/>
      <c r="AB115" s="16"/>
      <c r="AC115" s="16"/>
      <c r="AD115" s="16"/>
      <c r="AE115" s="16"/>
    </row>
    <row r="116" spans="2:31" ht="26.25" customHeight="1">
      <c r="B116" s="22"/>
      <c r="C116" s="22"/>
      <c r="D116" s="22"/>
      <c r="E116" s="189" t="s">
        <v>93</v>
      </c>
      <c r="F116" s="190">
        <v>9.282</v>
      </c>
      <c r="G116" s="190" t="s">
        <v>68</v>
      </c>
      <c r="H116" s="191">
        <v>3</v>
      </c>
      <c r="I116" s="115">
        <v>1</v>
      </c>
      <c r="J116" s="116">
        <v>2</v>
      </c>
      <c r="K116" s="22"/>
      <c r="L116" s="99" t="s">
        <v>130</v>
      </c>
      <c r="M116" s="100"/>
      <c r="N116" s="140" t="s">
        <v>131</v>
      </c>
      <c r="O116" s="148"/>
      <c r="P116"/>
      <c r="Q116" s="31"/>
      <c r="R116" s="30"/>
      <c r="S116" s="30"/>
      <c r="T116" s="22"/>
      <c r="U116" s="22"/>
      <c r="V116" s="22"/>
      <c r="W116" s="22"/>
      <c r="X116" s="22"/>
      <c r="Y116" s="22"/>
      <c r="Z116" s="22"/>
      <c r="AA116" s="16"/>
      <c r="AB116" s="16"/>
      <c r="AC116" s="16"/>
      <c r="AD116" s="16"/>
      <c r="AE116" s="16"/>
    </row>
    <row r="117" spans="2:31" ht="26.25" customHeight="1">
      <c r="B117" s="22"/>
      <c r="C117" s="22"/>
      <c r="D117" s="22"/>
      <c r="E117" s="186" t="s">
        <v>157</v>
      </c>
      <c r="F117" s="187">
        <v>9.424</v>
      </c>
      <c r="G117" s="187" t="s">
        <v>68</v>
      </c>
      <c r="H117" s="188">
        <v>4</v>
      </c>
      <c r="I117" s="117">
        <v>3</v>
      </c>
      <c r="J117" s="118">
        <v>4</v>
      </c>
      <c r="K117" s="22"/>
      <c r="L117" s="101" t="s">
        <v>132</v>
      </c>
      <c r="M117" s="99" t="s">
        <v>4</v>
      </c>
      <c r="N117" s="140" t="s">
        <v>133</v>
      </c>
      <c r="O117" s="148"/>
      <c r="P117"/>
      <c r="Q117" s="31"/>
      <c r="R117" s="30"/>
      <c r="S117" s="30"/>
      <c r="T117" s="22"/>
      <c r="U117" s="22"/>
      <c r="V117" s="22"/>
      <c r="W117" s="22"/>
      <c r="X117" s="22"/>
      <c r="Y117" s="22"/>
      <c r="Z117" s="22"/>
      <c r="AA117" s="16"/>
      <c r="AB117" s="16"/>
      <c r="AC117" s="16"/>
      <c r="AD117" s="16"/>
      <c r="AE117" s="16"/>
    </row>
    <row r="118" spans="2:31" ht="26.25" customHeight="1">
      <c r="B118" s="22"/>
      <c r="C118" s="22"/>
      <c r="D118" s="22"/>
      <c r="E118" s="213" t="s">
        <v>76</v>
      </c>
      <c r="F118" s="214">
        <v>9.48</v>
      </c>
      <c r="G118" s="214" t="s">
        <v>68</v>
      </c>
      <c r="H118" s="215">
        <v>5</v>
      </c>
      <c r="I118" s="119">
        <v>5</v>
      </c>
      <c r="J118" s="31"/>
      <c r="K118" s="22"/>
      <c r="L118" s="99" t="s">
        <v>132</v>
      </c>
      <c r="M118" s="99" t="s">
        <v>5</v>
      </c>
      <c r="N118" s="140" t="s">
        <v>133</v>
      </c>
      <c r="O118" s="148"/>
      <c r="P118"/>
      <c r="Q118" s="31"/>
      <c r="R118" s="30"/>
      <c r="S118" s="30"/>
      <c r="T118" s="22"/>
      <c r="U118" s="22"/>
      <c r="V118" s="22"/>
      <c r="W118" s="22"/>
      <c r="X118" s="22"/>
      <c r="Y118" s="22"/>
      <c r="Z118" s="22"/>
      <c r="AA118" s="16"/>
      <c r="AB118" s="16"/>
      <c r="AC118" s="16"/>
      <c r="AD118" s="16"/>
      <c r="AE118" s="16"/>
    </row>
    <row r="119" spans="2:26" ht="26.25" customHeight="1">
      <c r="B119" s="22"/>
      <c r="C119" s="22"/>
      <c r="D119" s="22"/>
      <c r="E119" s="45"/>
      <c r="F119" s="36"/>
      <c r="G119" s="36"/>
      <c r="H119" s="37"/>
      <c r="I119" s="38"/>
      <c r="J119" s="22"/>
      <c r="K119" s="22"/>
      <c r="L119" s="22"/>
      <c r="M119" s="123"/>
      <c r="N119" s="123"/>
      <c r="O119" s="123"/>
      <c r="P119" s="22"/>
      <c r="S119" s="30"/>
      <c r="T119" s="31"/>
      <c r="U119" s="31"/>
      <c r="V119" s="31"/>
      <c r="W119" s="30"/>
      <c r="X119" s="30"/>
      <c r="Y119" s="31"/>
      <c r="Z119" s="30"/>
    </row>
    <row r="120" spans="2:26" ht="26.25" customHeight="1" thickBot="1">
      <c r="B120" s="22"/>
      <c r="C120" s="22"/>
      <c r="D120" s="22"/>
      <c r="E120" s="41"/>
      <c r="F120" s="22"/>
      <c r="G120" s="22"/>
      <c r="H120" s="22"/>
      <c r="I120" s="22"/>
      <c r="J120" s="22"/>
      <c r="K120" s="22"/>
      <c r="L120" s="22"/>
      <c r="M120" s="123"/>
      <c r="N120" s="123"/>
      <c r="O120" s="123"/>
      <c r="P120" s="22"/>
      <c r="S120" s="30"/>
      <c r="T120" s="31"/>
      <c r="U120" s="31"/>
      <c r="V120" s="31"/>
      <c r="W120" s="30"/>
      <c r="X120" s="30"/>
      <c r="Y120" s="31"/>
      <c r="Z120" s="30"/>
    </row>
    <row r="121" spans="2:31" ht="34.5" customHeight="1" thickBot="1">
      <c r="B121" s="22"/>
      <c r="C121" s="22"/>
      <c r="D121" s="245">
        <f>Eingabe!$W$3</f>
        <v>43410</v>
      </c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7"/>
      <c r="P121" s="22"/>
      <c r="S121" s="30"/>
      <c r="T121" s="31"/>
      <c r="U121" s="31"/>
      <c r="V121" s="31"/>
      <c r="W121" s="30"/>
      <c r="X121" s="30"/>
      <c r="Y121" s="22"/>
      <c r="Z121" s="22"/>
      <c r="AA121" s="16"/>
      <c r="AB121" s="16"/>
      <c r="AC121" s="16"/>
      <c r="AD121" s="16"/>
      <c r="AE121" s="16"/>
    </row>
    <row r="122" spans="2:31" ht="31.5">
      <c r="B122" s="22"/>
      <c r="C122" s="22"/>
      <c r="D122" s="217" t="s">
        <v>0</v>
      </c>
      <c r="E122" s="224" t="s">
        <v>63</v>
      </c>
      <c r="F122" s="224" t="s">
        <v>66</v>
      </c>
      <c r="G122" s="224"/>
      <c r="H122" s="241" t="s">
        <v>67</v>
      </c>
      <c r="I122" s="224" t="s">
        <v>4</v>
      </c>
      <c r="J122" s="224" t="s">
        <v>5</v>
      </c>
      <c r="K122" s="224" t="s">
        <v>6</v>
      </c>
      <c r="L122" s="224" t="s">
        <v>62</v>
      </c>
      <c r="M122" s="243" t="s">
        <v>3</v>
      </c>
      <c r="N122" s="33" t="s">
        <v>60</v>
      </c>
      <c r="O122" s="34"/>
      <c r="P122" s="22"/>
      <c r="S122" s="30"/>
      <c r="T122" s="22"/>
      <c r="U122" s="22"/>
      <c r="V122" s="22"/>
      <c r="W122" s="22"/>
      <c r="X122" s="22"/>
      <c r="Y122" s="22"/>
      <c r="Z122" s="22"/>
      <c r="AA122" s="16"/>
      <c r="AB122" s="16"/>
      <c r="AC122" s="16"/>
      <c r="AD122" s="16"/>
      <c r="AE122" s="16"/>
    </row>
    <row r="123" spans="2:31" ht="26.25" customHeight="1" thickBot="1">
      <c r="B123" s="22"/>
      <c r="C123" s="22"/>
      <c r="D123" s="218"/>
      <c r="E123" s="225"/>
      <c r="F123" s="225"/>
      <c r="G123" s="225"/>
      <c r="H123" s="242"/>
      <c r="I123" s="225"/>
      <c r="J123" s="225"/>
      <c r="K123" s="225"/>
      <c r="L123" s="225"/>
      <c r="M123" s="244"/>
      <c r="N123" s="46" t="s">
        <v>58</v>
      </c>
      <c r="O123" s="47" t="s">
        <v>59</v>
      </c>
      <c r="P123" s="22"/>
      <c r="S123" s="30"/>
      <c r="T123" s="22"/>
      <c r="U123" s="22"/>
      <c r="V123" s="22"/>
      <c r="W123" s="22"/>
      <c r="X123" s="22"/>
      <c r="Y123" s="22"/>
      <c r="Z123" s="22"/>
      <c r="AA123" s="16"/>
      <c r="AB123" s="16"/>
      <c r="AC123" s="16"/>
      <c r="AD123" s="16"/>
      <c r="AE123" s="16"/>
    </row>
    <row r="124" spans="2:31" ht="26.25" customHeight="1">
      <c r="B124" s="22"/>
      <c r="C124" s="22"/>
      <c r="D124" s="9" t="s">
        <v>7</v>
      </c>
      <c r="E124" s="208" t="str">
        <f>Eingabe!C4</f>
        <v>Walter Lemböck </v>
      </c>
      <c r="F124" s="166" t="s">
        <v>166</v>
      </c>
      <c r="G124" s="167"/>
      <c r="H124" s="144">
        <v>30</v>
      </c>
      <c r="I124" s="203">
        <v>124.27</v>
      </c>
      <c r="J124" s="175">
        <f aca="true" t="shared" si="21" ref="J124:J135">K124-I124</f>
        <v>123.97000000000001</v>
      </c>
      <c r="K124" s="211">
        <v>248.24</v>
      </c>
      <c r="L124" s="168">
        <f aca="true" t="shared" si="22" ref="L124:L135">SUM(K124/10)</f>
        <v>24.824</v>
      </c>
      <c r="M124" s="212">
        <f>Eingabe!W4</f>
        <v>30</v>
      </c>
      <c r="N124" s="144"/>
      <c r="O124" s="146"/>
      <c r="P124" s="22"/>
      <c r="S124" s="30"/>
      <c r="T124" s="22"/>
      <c r="U124" s="22"/>
      <c r="V124" s="22"/>
      <c r="W124" s="22"/>
      <c r="X124" s="22"/>
      <c r="Y124" s="22"/>
      <c r="Z124" s="22"/>
      <c r="AA124" s="16"/>
      <c r="AB124" s="16"/>
      <c r="AC124" s="16"/>
      <c r="AD124" s="16"/>
      <c r="AE124" s="16"/>
    </row>
    <row r="125" spans="2:31" ht="26.25" customHeight="1">
      <c r="B125" s="22"/>
      <c r="C125" s="22"/>
      <c r="D125" s="10" t="s">
        <v>8</v>
      </c>
      <c r="E125" s="171" t="str">
        <f>Eingabe!C5</f>
        <v>Thomas Gebhardt</v>
      </c>
      <c r="F125" s="172" t="s">
        <v>181</v>
      </c>
      <c r="G125" s="173"/>
      <c r="H125" s="174">
        <v>32</v>
      </c>
      <c r="I125" s="175">
        <v>122.44</v>
      </c>
      <c r="J125" s="203">
        <f t="shared" si="21"/>
        <v>124.05000000000001</v>
      </c>
      <c r="K125" s="129">
        <v>246.49</v>
      </c>
      <c r="L125" s="175">
        <f t="shared" si="22"/>
        <v>24.649</v>
      </c>
      <c r="M125" s="176">
        <f>Eingabe!W5</f>
        <v>29</v>
      </c>
      <c r="N125" s="129">
        <f>$K$124-K125</f>
        <v>1.75</v>
      </c>
      <c r="O125" s="130"/>
      <c r="P125" s="22"/>
      <c r="S125" s="30"/>
      <c r="T125" s="22"/>
      <c r="U125" s="22"/>
      <c r="V125" s="22"/>
      <c r="W125" s="22"/>
      <c r="X125" s="22"/>
      <c r="Y125" s="22"/>
      <c r="Z125" s="22"/>
      <c r="AA125" s="16"/>
      <c r="AB125" s="16"/>
      <c r="AC125" s="16"/>
      <c r="AD125" s="16"/>
      <c r="AE125" s="16"/>
    </row>
    <row r="126" spans="2:31" ht="26.25" customHeight="1">
      <c r="B126" s="22"/>
      <c r="C126" s="22"/>
      <c r="D126" s="11" t="s">
        <v>9</v>
      </c>
      <c r="E126" s="177" t="str">
        <f>Eingabe!C6</f>
        <v>Walter Müllner </v>
      </c>
      <c r="F126" s="178" t="s">
        <v>170</v>
      </c>
      <c r="G126" s="179"/>
      <c r="H126" s="180">
        <v>14</v>
      </c>
      <c r="I126" s="181">
        <v>120.48</v>
      </c>
      <c r="J126" s="5">
        <f t="shared" si="21"/>
        <v>121.17</v>
      </c>
      <c r="K126" s="131">
        <v>241.65</v>
      </c>
      <c r="L126" s="181">
        <f t="shared" si="22"/>
        <v>24.165</v>
      </c>
      <c r="M126" s="182">
        <f>Eingabe!W6</f>
        <v>28</v>
      </c>
      <c r="N126" s="131">
        <f aca="true" t="shared" si="23" ref="N126:N135">$K$124-K126</f>
        <v>6.590000000000003</v>
      </c>
      <c r="O126" s="132">
        <f aca="true" t="shared" si="24" ref="O126:O135">SUM(K125-K126)</f>
        <v>4.840000000000003</v>
      </c>
      <c r="P126" s="22"/>
      <c r="S126" s="30"/>
      <c r="T126" s="22"/>
      <c r="U126" s="22"/>
      <c r="V126" s="22"/>
      <c r="W126" s="22"/>
      <c r="X126" s="22"/>
      <c r="Y126" s="22"/>
      <c r="Z126" s="22"/>
      <c r="AA126" s="16"/>
      <c r="AB126" s="16"/>
      <c r="AC126" s="16"/>
      <c r="AD126" s="16"/>
      <c r="AE126" s="16"/>
    </row>
    <row r="127" spans="2:31" ht="26.25" customHeight="1">
      <c r="B127" s="22"/>
      <c r="C127" s="22"/>
      <c r="D127" s="8" t="s">
        <v>10</v>
      </c>
      <c r="E127" s="42" t="str">
        <f>Eingabe!C7</f>
        <v>Gerhard Fischer </v>
      </c>
      <c r="F127" s="78" t="s">
        <v>182</v>
      </c>
      <c r="G127" s="79"/>
      <c r="H127" s="17">
        <v>24</v>
      </c>
      <c r="I127" s="5">
        <v>120.3</v>
      </c>
      <c r="J127" s="5">
        <f t="shared" si="21"/>
        <v>120.58</v>
      </c>
      <c r="K127" s="126">
        <v>240.88</v>
      </c>
      <c r="L127" s="5">
        <f t="shared" si="22"/>
        <v>24.088</v>
      </c>
      <c r="M127" s="139">
        <f>Eingabe!W7</f>
        <v>27</v>
      </c>
      <c r="N127" s="126">
        <f t="shared" si="23"/>
        <v>7.360000000000014</v>
      </c>
      <c r="O127" s="134">
        <f t="shared" si="24"/>
        <v>0.7700000000000102</v>
      </c>
      <c r="P127" s="22"/>
      <c r="S127" s="30"/>
      <c r="T127" s="22"/>
      <c r="U127" s="22"/>
      <c r="V127" s="22"/>
      <c r="W127" s="22"/>
      <c r="X127" s="22"/>
      <c r="Y127" s="22"/>
      <c r="Z127" s="22"/>
      <c r="AA127" s="16"/>
      <c r="AB127" s="16"/>
      <c r="AC127" s="16"/>
      <c r="AD127" s="16"/>
      <c r="AE127" s="16"/>
    </row>
    <row r="128" spans="2:31" ht="26.25" customHeight="1">
      <c r="B128" s="22"/>
      <c r="C128" s="22"/>
      <c r="D128" s="8" t="s">
        <v>11</v>
      </c>
      <c r="E128" s="42" t="str">
        <f>Eingabe!C17</f>
        <v>Martin Leo Gruber</v>
      </c>
      <c r="F128" s="78" t="s">
        <v>176</v>
      </c>
      <c r="G128" s="79"/>
      <c r="H128" s="17">
        <v>26</v>
      </c>
      <c r="I128" s="5">
        <v>119.41</v>
      </c>
      <c r="J128" s="5">
        <f t="shared" si="21"/>
        <v>119.77000000000001</v>
      </c>
      <c r="K128" s="126">
        <v>239.18</v>
      </c>
      <c r="L128" s="5">
        <f t="shared" si="22"/>
        <v>23.918</v>
      </c>
      <c r="M128" s="139">
        <f>Eingabe!W17</f>
        <v>26</v>
      </c>
      <c r="N128" s="126">
        <f t="shared" si="23"/>
        <v>9.060000000000002</v>
      </c>
      <c r="O128" s="134">
        <f t="shared" si="24"/>
        <v>1.6999999999999886</v>
      </c>
      <c r="P128" s="22"/>
      <c r="S128" s="30"/>
      <c r="T128" s="22"/>
      <c r="U128" s="22"/>
      <c r="V128" s="22"/>
      <c r="W128" s="22"/>
      <c r="X128" s="22"/>
      <c r="Y128" s="22"/>
      <c r="Z128" s="22"/>
      <c r="AA128" s="16"/>
      <c r="AB128" s="16"/>
      <c r="AC128" s="16"/>
      <c r="AD128" s="16"/>
      <c r="AE128" s="16"/>
    </row>
    <row r="129" spans="2:31" ht="26.25" customHeight="1">
      <c r="B129" s="22"/>
      <c r="C129" s="22"/>
      <c r="D129" s="8" t="s">
        <v>12</v>
      </c>
      <c r="E129" s="42" t="str">
        <f>Eingabe!C11</f>
        <v>Franz Wessely</v>
      </c>
      <c r="F129" s="78" t="s">
        <v>161</v>
      </c>
      <c r="G129" s="79"/>
      <c r="H129" s="17">
        <v>3</v>
      </c>
      <c r="I129" s="5">
        <v>119.15</v>
      </c>
      <c r="J129" s="5">
        <f t="shared" si="21"/>
        <v>119.53999999999999</v>
      </c>
      <c r="K129" s="126">
        <v>238.69</v>
      </c>
      <c r="L129" s="5">
        <f t="shared" si="22"/>
        <v>23.869</v>
      </c>
      <c r="M129" s="139">
        <f>Eingabe!W11</f>
        <v>25</v>
      </c>
      <c r="N129" s="126">
        <f t="shared" si="23"/>
        <v>9.550000000000011</v>
      </c>
      <c r="O129" s="134">
        <f t="shared" si="24"/>
        <v>0.4900000000000091</v>
      </c>
      <c r="P129" s="22"/>
      <c r="S129" s="30"/>
      <c r="T129" s="22"/>
      <c r="U129" s="22"/>
      <c r="V129" s="22"/>
      <c r="W129" s="22"/>
      <c r="X129" s="22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8" t="s">
        <v>13</v>
      </c>
      <c r="E130" s="42" t="str">
        <f>Eingabe!C9</f>
        <v>Peter Siding </v>
      </c>
      <c r="F130" s="78" t="s">
        <v>170</v>
      </c>
      <c r="G130" s="79"/>
      <c r="H130" s="17">
        <v>16</v>
      </c>
      <c r="I130" s="5">
        <v>117.71</v>
      </c>
      <c r="J130" s="5">
        <f t="shared" si="21"/>
        <v>119.42</v>
      </c>
      <c r="K130" s="126">
        <v>237.13</v>
      </c>
      <c r="L130" s="5">
        <f t="shared" si="22"/>
        <v>23.713</v>
      </c>
      <c r="M130" s="139">
        <f>Eingabe!W9</f>
        <v>24</v>
      </c>
      <c r="N130" s="126">
        <f t="shared" si="23"/>
        <v>11.110000000000014</v>
      </c>
      <c r="O130" s="134">
        <f t="shared" si="24"/>
        <v>1.5600000000000023</v>
      </c>
      <c r="P130" s="22"/>
      <c r="S130" s="30"/>
      <c r="T130" s="22"/>
      <c r="U130" s="22"/>
      <c r="V130" s="22"/>
      <c r="W130" s="22"/>
      <c r="X130" s="22"/>
      <c r="Y130" s="22"/>
      <c r="Z130" s="22"/>
      <c r="AA130" s="16"/>
      <c r="AB130" s="16"/>
      <c r="AC130" s="16"/>
      <c r="AD130" s="16"/>
      <c r="AE130" s="16"/>
    </row>
    <row r="131" spans="2:31" ht="26.25" customHeight="1">
      <c r="B131" s="22"/>
      <c r="C131" s="22"/>
      <c r="D131" s="8" t="s">
        <v>14</v>
      </c>
      <c r="E131" s="42" t="str">
        <f>Eingabe!C15</f>
        <v>Kurt Reznicek</v>
      </c>
      <c r="F131" s="78" t="s">
        <v>179</v>
      </c>
      <c r="G131" s="79"/>
      <c r="H131" s="17">
        <v>6</v>
      </c>
      <c r="I131" s="5">
        <v>117.82</v>
      </c>
      <c r="J131" s="5">
        <f t="shared" si="21"/>
        <v>118.54000000000002</v>
      </c>
      <c r="K131" s="126">
        <v>236.36</v>
      </c>
      <c r="L131" s="5">
        <f t="shared" si="22"/>
        <v>23.636000000000003</v>
      </c>
      <c r="M131" s="139">
        <f>Eingabe!W15</f>
        <v>23</v>
      </c>
      <c r="N131" s="126">
        <f t="shared" si="23"/>
        <v>11.879999999999995</v>
      </c>
      <c r="O131" s="134">
        <f t="shared" si="24"/>
        <v>0.7699999999999818</v>
      </c>
      <c r="P131" s="22"/>
      <c r="S131" s="30"/>
      <c r="T131" s="22"/>
      <c r="U131" s="22"/>
      <c r="V131" s="22"/>
      <c r="W131" s="22"/>
      <c r="X131" s="22"/>
      <c r="Y131" s="22"/>
      <c r="Z131" s="22"/>
      <c r="AA131" s="16"/>
      <c r="AB131" s="16"/>
      <c r="AC131" s="16"/>
      <c r="AD131" s="16"/>
      <c r="AE131" s="16"/>
    </row>
    <row r="132" spans="2:31" ht="26.25" customHeight="1">
      <c r="B132" s="22"/>
      <c r="C132" s="22"/>
      <c r="D132" s="8" t="s">
        <v>15</v>
      </c>
      <c r="E132" s="42" t="str">
        <f>Eingabe!C14</f>
        <v>Thomas Nowak </v>
      </c>
      <c r="F132" s="78" t="s">
        <v>164</v>
      </c>
      <c r="G132" s="79"/>
      <c r="H132" s="17">
        <v>29</v>
      </c>
      <c r="I132" s="5">
        <v>116.83</v>
      </c>
      <c r="J132" s="5">
        <f t="shared" si="21"/>
        <v>118.00000000000001</v>
      </c>
      <c r="K132" s="126">
        <v>234.83</v>
      </c>
      <c r="L132" s="5">
        <f t="shared" si="22"/>
        <v>23.483</v>
      </c>
      <c r="M132" s="139">
        <f>Eingabe!W14</f>
        <v>22</v>
      </c>
      <c r="N132" s="126">
        <f t="shared" si="23"/>
        <v>13.409999999999997</v>
      </c>
      <c r="O132" s="134">
        <f t="shared" si="24"/>
        <v>1.5300000000000011</v>
      </c>
      <c r="P132" s="22"/>
      <c r="S132" s="30"/>
      <c r="T132" s="22"/>
      <c r="U132" s="22"/>
      <c r="V132" s="22"/>
      <c r="W132" s="22"/>
      <c r="X132" s="22"/>
      <c r="Y132" s="22"/>
      <c r="Z132" s="22"/>
      <c r="AA132" s="16"/>
      <c r="AB132" s="16"/>
      <c r="AC132" s="16"/>
      <c r="AD132" s="16"/>
      <c r="AE132" s="16"/>
    </row>
    <row r="133" spans="2:31" ht="26.25" customHeight="1">
      <c r="B133" s="22"/>
      <c r="C133" s="22"/>
      <c r="D133" s="8" t="s">
        <v>16</v>
      </c>
      <c r="E133" s="42" t="str">
        <f>Eingabe!C21</f>
        <v>Rene Mötz</v>
      </c>
      <c r="F133" s="78" t="s">
        <v>179</v>
      </c>
      <c r="G133" s="79"/>
      <c r="H133" s="17">
        <v>2</v>
      </c>
      <c r="I133" s="5">
        <v>110.83</v>
      </c>
      <c r="J133" s="181">
        <f t="shared" si="21"/>
        <v>122.11999999999999</v>
      </c>
      <c r="K133" s="126">
        <v>232.95</v>
      </c>
      <c r="L133" s="5">
        <f t="shared" si="22"/>
        <v>23.294999999999998</v>
      </c>
      <c r="M133" s="139">
        <f>Eingabe!W21</f>
        <v>21</v>
      </c>
      <c r="N133" s="126">
        <f t="shared" si="23"/>
        <v>15.29000000000002</v>
      </c>
      <c r="O133" s="134">
        <f t="shared" si="24"/>
        <v>1.8800000000000239</v>
      </c>
      <c r="P133" s="22"/>
      <c r="S133" s="30"/>
      <c r="T133" s="22"/>
      <c r="U133" s="22"/>
      <c r="V133" s="22"/>
      <c r="W133" s="22"/>
      <c r="X133" s="22"/>
      <c r="Y133" s="22"/>
      <c r="Z133" s="22"/>
      <c r="AA133" s="16"/>
      <c r="AB133" s="16"/>
      <c r="AC133" s="16"/>
      <c r="AD133" s="16"/>
      <c r="AE133" s="16"/>
    </row>
    <row r="134" spans="2:31" ht="26.25" customHeight="1">
      <c r="B134" s="22"/>
      <c r="C134" s="22"/>
      <c r="D134" s="8" t="s">
        <v>17</v>
      </c>
      <c r="E134" s="42" t="str">
        <f>Eingabe!C8</f>
        <v>Gabi Krausler</v>
      </c>
      <c r="F134" s="78" t="s">
        <v>182</v>
      </c>
      <c r="G134" s="79"/>
      <c r="H134" s="17">
        <v>28</v>
      </c>
      <c r="I134" s="5">
        <v>115.51</v>
      </c>
      <c r="J134" s="5">
        <f t="shared" si="21"/>
        <v>116.17999999999999</v>
      </c>
      <c r="K134" s="126">
        <v>231.69</v>
      </c>
      <c r="L134" s="5">
        <f t="shared" si="22"/>
        <v>23.169</v>
      </c>
      <c r="M134" s="139">
        <f>Eingabe!W8</f>
        <v>20</v>
      </c>
      <c r="N134" s="126">
        <f t="shared" si="23"/>
        <v>16.55000000000001</v>
      </c>
      <c r="O134" s="134">
        <f t="shared" si="24"/>
        <v>1.259999999999991</v>
      </c>
      <c r="P134" s="22"/>
      <c r="S134" s="30"/>
      <c r="T134" s="22"/>
      <c r="U134" s="22"/>
      <c r="V134" s="22"/>
      <c r="W134" s="22"/>
      <c r="X134" s="22"/>
      <c r="Y134" s="22"/>
      <c r="Z134" s="22"/>
      <c r="AA134" s="16"/>
      <c r="AB134" s="16"/>
      <c r="AC134" s="16"/>
      <c r="AD134" s="16"/>
      <c r="AE134" s="16"/>
    </row>
    <row r="135" spans="2:31" ht="26.25" customHeight="1" thickBot="1">
      <c r="B135" s="22"/>
      <c r="C135" s="22"/>
      <c r="D135" s="8" t="s">
        <v>18</v>
      </c>
      <c r="E135" s="42" t="str">
        <f>Eingabe!C16</f>
        <v>Andreas Vanicek</v>
      </c>
      <c r="F135" s="78" t="s">
        <v>167</v>
      </c>
      <c r="G135" s="79"/>
      <c r="H135" s="17">
        <v>31</v>
      </c>
      <c r="I135" s="5">
        <v>97.65</v>
      </c>
      <c r="J135" s="5">
        <f t="shared" si="21"/>
        <v>102.35999999999999</v>
      </c>
      <c r="K135" s="126">
        <v>200.01</v>
      </c>
      <c r="L135" s="5">
        <f t="shared" si="22"/>
        <v>20.000999999999998</v>
      </c>
      <c r="M135" s="139">
        <f>Eingabe!W16</f>
        <v>19</v>
      </c>
      <c r="N135" s="126">
        <f t="shared" si="23"/>
        <v>48.23000000000002</v>
      </c>
      <c r="O135" s="134">
        <f t="shared" si="24"/>
        <v>31.680000000000007</v>
      </c>
      <c r="P135" s="22"/>
      <c r="S135" s="30"/>
      <c r="T135" s="22"/>
      <c r="U135" s="22"/>
      <c r="V135" s="22"/>
      <c r="W135" s="22"/>
      <c r="X135" s="22"/>
      <c r="Y135" s="22"/>
      <c r="Z135" s="22"/>
      <c r="AA135" s="16"/>
      <c r="AB135" s="16"/>
      <c r="AC135" s="16"/>
      <c r="AD135" s="16"/>
      <c r="AE135" s="16"/>
    </row>
    <row r="136" spans="2:31" ht="26.25" customHeight="1" thickBot="1">
      <c r="B136" s="22"/>
      <c r="C136" s="22"/>
      <c r="D136" s="221" t="str">
        <f>Eingabe!$B$54</f>
        <v>Punktevergabe: 30,29,28,27,26,25,24,23,22,21,20,19,18,17,16,15,14,13,12,11,10,9,8,7,6,5,4,3,2,1</v>
      </c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3"/>
      <c r="P136" s="22"/>
      <c r="S136" s="30"/>
      <c r="T136" s="31"/>
      <c r="U136" s="31"/>
      <c r="V136" s="31"/>
      <c r="W136" s="30"/>
      <c r="X136" s="30"/>
      <c r="Y136" s="22"/>
      <c r="Z136" s="22"/>
      <c r="AA136" s="16"/>
      <c r="AB136" s="16"/>
      <c r="AC136" s="16"/>
      <c r="AD136" s="16"/>
      <c r="AE136" s="16"/>
    </row>
    <row r="137" spans="2:31" ht="26.25" customHeight="1">
      <c r="B137" s="22"/>
      <c r="C137" s="22"/>
      <c r="D137" s="31"/>
      <c r="E137" s="31"/>
      <c r="F137" s="41"/>
      <c r="G137" s="30"/>
      <c r="H137" s="31"/>
      <c r="I137" s="30"/>
      <c r="J137" s="30"/>
      <c r="K137" s="30"/>
      <c r="L137" s="22"/>
      <c r="M137" s="123"/>
      <c r="N137" s="123"/>
      <c r="O137" s="123"/>
      <c r="P137" s="22"/>
      <c r="S137" s="30"/>
      <c r="T137" s="31"/>
      <c r="U137" s="31"/>
      <c r="V137" s="31"/>
      <c r="W137" s="30"/>
      <c r="X137" s="30"/>
      <c r="Y137" s="22"/>
      <c r="Z137" s="22"/>
      <c r="AA137" s="16"/>
      <c r="AB137" s="16"/>
      <c r="AC137" s="16"/>
      <c r="AD137" s="16"/>
      <c r="AE137" s="16"/>
    </row>
    <row r="138" spans="2:31" ht="26.25" customHeight="1">
      <c r="B138" s="22"/>
      <c r="C138" s="22"/>
      <c r="D138" s="22"/>
      <c r="E138" s="216" t="s">
        <v>76</v>
      </c>
      <c r="F138" s="188">
        <v>9.441</v>
      </c>
      <c r="G138" s="187" t="s">
        <v>68</v>
      </c>
      <c r="H138" s="188">
        <v>4</v>
      </c>
      <c r="I138" s="115">
        <v>1</v>
      </c>
      <c r="J138" s="116">
        <v>2</v>
      </c>
      <c r="K138" s="22"/>
      <c r="L138" s="99" t="s">
        <v>130</v>
      </c>
      <c r="M138" s="100"/>
      <c r="N138" s="140" t="s">
        <v>131</v>
      </c>
      <c r="O138" s="148"/>
      <c r="P138" s="31"/>
      <c r="Q138" s="31"/>
      <c r="R138" s="30"/>
      <c r="S138" s="30"/>
      <c r="T138" s="22"/>
      <c r="U138" s="22"/>
      <c r="V138" s="22"/>
      <c r="W138" s="22"/>
      <c r="X138" s="22"/>
      <c r="Y138" s="22"/>
      <c r="Z138" s="22"/>
      <c r="AA138" s="16"/>
      <c r="AB138" s="16"/>
      <c r="AC138" s="16"/>
      <c r="AD138" s="16"/>
      <c r="AE138" s="16"/>
    </row>
    <row r="139" spans="2:31" ht="26.25" customHeight="1">
      <c r="B139" s="22"/>
      <c r="C139" s="22"/>
      <c r="D139" s="22"/>
      <c r="E139" s="216" t="s">
        <v>74</v>
      </c>
      <c r="F139" s="188">
        <v>9.448</v>
      </c>
      <c r="G139" s="187" t="s">
        <v>68</v>
      </c>
      <c r="H139" s="188">
        <v>4</v>
      </c>
      <c r="I139" s="117">
        <v>3</v>
      </c>
      <c r="J139" s="118">
        <v>4</v>
      </c>
      <c r="K139" s="22"/>
      <c r="L139" s="101" t="s">
        <v>183</v>
      </c>
      <c r="M139" s="99" t="s">
        <v>4</v>
      </c>
      <c r="N139" s="192">
        <v>0.41</v>
      </c>
      <c r="O139" s="148"/>
      <c r="P139" s="31"/>
      <c r="Q139" s="31"/>
      <c r="R139" s="30"/>
      <c r="S139" s="30"/>
      <c r="T139" s="22"/>
      <c r="U139" s="22"/>
      <c r="V139" s="22"/>
      <c r="W139" s="22"/>
      <c r="X139" s="22"/>
      <c r="Y139" s="22"/>
      <c r="Z139" s="22"/>
      <c r="AA139" s="16"/>
      <c r="AB139" s="16"/>
      <c r="AC139" s="16"/>
      <c r="AD139" s="16"/>
      <c r="AE139" s="16"/>
    </row>
    <row r="140" spans="2:31" ht="26.25" customHeight="1">
      <c r="B140" s="22"/>
      <c r="C140" s="22"/>
      <c r="D140" s="22"/>
      <c r="E140" s="216" t="s">
        <v>147</v>
      </c>
      <c r="F140" s="188">
        <v>9.484</v>
      </c>
      <c r="G140" s="187" t="s">
        <v>68</v>
      </c>
      <c r="H140" s="188">
        <v>4</v>
      </c>
      <c r="I140" s="119">
        <v>5</v>
      </c>
      <c r="J140" s="31"/>
      <c r="K140" s="22"/>
      <c r="L140" s="99" t="s">
        <v>183</v>
      </c>
      <c r="M140" s="99" t="s">
        <v>5</v>
      </c>
      <c r="N140" s="192">
        <v>0.41</v>
      </c>
      <c r="O140" s="148"/>
      <c r="P140" s="31"/>
      <c r="Q140" s="31"/>
      <c r="R140" s="30"/>
      <c r="S140" s="30"/>
      <c r="T140" s="22"/>
      <c r="U140" s="22"/>
      <c r="V140" s="22"/>
      <c r="W140" s="22"/>
      <c r="X140" s="22"/>
      <c r="Y140" s="22"/>
      <c r="Z140" s="22"/>
      <c r="AA140" s="16"/>
      <c r="AB140" s="16"/>
      <c r="AC140" s="16"/>
      <c r="AD140" s="16"/>
      <c r="AE140" s="16"/>
    </row>
    <row r="141" spans="2:26" ht="26.25" customHeight="1">
      <c r="B141" s="22"/>
      <c r="C141" s="22"/>
      <c r="D141" s="22"/>
      <c r="E141" s="45"/>
      <c r="F141" s="36"/>
      <c r="G141" s="36"/>
      <c r="H141" s="37"/>
      <c r="I141" s="38"/>
      <c r="J141" s="22"/>
      <c r="K141" s="22"/>
      <c r="L141" s="22"/>
      <c r="M141" s="123"/>
      <c r="N141" s="123"/>
      <c r="O141" s="123"/>
      <c r="P141" s="22"/>
      <c r="S141" s="30"/>
      <c r="T141" s="31"/>
      <c r="U141" s="31"/>
      <c r="V141" s="31"/>
      <c r="W141" s="30"/>
      <c r="X141" s="30"/>
      <c r="Y141" s="31"/>
      <c r="Z141" s="30"/>
    </row>
    <row r="142" spans="2:26" ht="26.25" customHeight="1" thickBot="1">
      <c r="B142" s="22"/>
      <c r="C142" s="22"/>
      <c r="D142" s="22"/>
      <c r="E142" s="41"/>
      <c r="F142" s="22"/>
      <c r="G142" s="22"/>
      <c r="H142" s="22"/>
      <c r="I142" s="22"/>
      <c r="J142" s="22"/>
      <c r="K142" s="22"/>
      <c r="L142" s="22"/>
      <c r="M142" s="123"/>
      <c r="N142" s="123"/>
      <c r="O142" s="123"/>
      <c r="P142" s="22"/>
      <c r="S142" s="30"/>
      <c r="T142" s="31"/>
      <c r="U142" s="31"/>
      <c r="V142" s="31"/>
      <c r="W142" s="30"/>
      <c r="X142" s="30"/>
      <c r="Y142" s="31"/>
      <c r="Z142" s="30"/>
    </row>
    <row r="143" spans="2:28" ht="34.5" customHeight="1" thickBot="1">
      <c r="B143" s="22"/>
      <c r="C143" s="22"/>
      <c r="D143" s="245">
        <f>Eingabe!$X$3</f>
        <v>43445</v>
      </c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7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16"/>
      <c r="AB143" s="16"/>
    </row>
    <row r="144" spans="2:28" ht="31.5">
      <c r="B144" s="22"/>
      <c r="C144" s="22"/>
      <c r="D144" s="217" t="s">
        <v>0</v>
      </c>
      <c r="E144" s="224" t="s">
        <v>63</v>
      </c>
      <c r="F144" s="224" t="s">
        <v>66</v>
      </c>
      <c r="G144" s="224"/>
      <c r="H144" s="241" t="s">
        <v>67</v>
      </c>
      <c r="I144" s="224" t="s">
        <v>4</v>
      </c>
      <c r="J144" s="224" t="s">
        <v>5</v>
      </c>
      <c r="K144" s="224" t="s">
        <v>6</v>
      </c>
      <c r="L144" s="224" t="s">
        <v>62</v>
      </c>
      <c r="M144" s="243" t="s">
        <v>3</v>
      </c>
      <c r="N144" s="33" t="s">
        <v>60</v>
      </c>
      <c r="O144" s="34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16"/>
      <c r="AB144" s="16"/>
    </row>
    <row r="145" spans="2:28" ht="26.25" customHeight="1" thickBot="1">
      <c r="B145" s="22"/>
      <c r="C145" s="22"/>
      <c r="D145" s="218"/>
      <c r="E145" s="225"/>
      <c r="F145" s="225"/>
      <c r="G145" s="225"/>
      <c r="H145" s="242"/>
      <c r="I145" s="225"/>
      <c r="J145" s="225"/>
      <c r="K145" s="225"/>
      <c r="L145" s="225"/>
      <c r="M145" s="244"/>
      <c r="N145" s="46" t="s">
        <v>58</v>
      </c>
      <c r="O145" s="47" t="s">
        <v>59</v>
      </c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16"/>
      <c r="AB145" s="16"/>
    </row>
    <row r="146" spans="2:28" ht="26.25" customHeight="1">
      <c r="B146" s="22"/>
      <c r="C146" s="22"/>
      <c r="D146" s="9" t="s">
        <v>7</v>
      </c>
      <c r="E146" s="44" t="str">
        <f>Eingabe!C4</f>
        <v>Walter Lemböck </v>
      </c>
      <c r="F146" s="76"/>
      <c r="G146" s="77"/>
      <c r="H146" s="125"/>
      <c r="I146" s="5"/>
      <c r="J146" s="5">
        <f aca="true" t="shared" si="25" ref="J146:J177">K146-I146</f>
        <v>0</v>
      </c>
      <c r="K146" s="126"/>
      <c r="L146" s="49">
        <f>SUM(K146/10)</f>
        <v>0</v>
      </c>
      <c r="M146" s="139">
        <f>Eingabe!X4</f>
        <v>0</v>
      </c>
      <c r="N146" s="144"/>
      <c r="O146" s="146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16"/>
      <c r="AB146" s="16"/>
    </row>
    <row r="147" spans="2:28" ht="26.25" customHeight="1">
      <c r="B147" s="22"/>
      <c r="C147" s="22"/>
      <c r="D147" s="10" t="s">
        <v>8</v>
      </c>
      <c r="E147" s="4" t="str">
        <f>Eingabe!C5</f>
        <v>Thomas Gebhardt</v>
      </c>
      <c r="F147" s="78"/>
      <c r="G147" s="79"/>
      <c r="H147" s="17"/>
      <c r="I147" s="5"/>
      <c r="J147" s="5">
        <f t="shared" si="25"/>
        <v>0</v>
      </c>
      <c r="K147" s="126"/>
      <c r="L147" s="5">
        <f>SUM(K147/10)</f>
        <v>0</v>
      </c>
      <c r="M147" s="139">
        <f>Eingabe!X5</f>
        <v>0</v>
      </c>
      <c r="N147" s="129">
        <f>$K$146-K147</f>
        <v>0</v>
      </c>
      <c r="O147" s="130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16"/>
      <c r="AB147" s="16"/>
    </row>
    <row r="148" spans="2:28" ht="26.25" customHeight="1">
      <c r="B148" s="22"/>
      <c r="C148" s="22"/>
      <c r="D148" s="11" t="s">
        <v>9</v>
      </c>
      <c r="E148" s="4" t="str">
        <f>Eingabe!C6</f>
        <v>Walter Müllner </v>
      </c>
      <c r="F148" s="78"/>
      <c r="G148" s="79"/>
      <c r="H148" s="17"/>
      <c r="I148" s="5"/>
      <c r="J148" s="5">
        <f t="shared" si="25"/>
        <v>0</v>
      </c>
      <c r="K148" s="126"/>
      <c r="L148" s="5">
        <f aca="true" t="shared" si="26" ref="L148:L195">SUM(K148/10)</f>
        <v>0</v>
      </c>
      <c r="M148" s="139">
        <f>Eingabe!X6</f>
        <v>0</v>
      </c>
      <c r="N148" s="131">
        <f aca="true" t="shared" si="27" ref="N148:N195">$K$146-K148</f>
        <v>0</v>
      </c>
      <c r="O148" s="132">
        <f aca="true" t="shared" si="28" ref="O148:O195">SUM(K147-K148)</f>
        <v>0</v>
      </c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16"/>
      <c r="AB148" s="16"/>
    </row>
    <row r="149" spans="2:28" ht="26.25" customHeight="1">
      <c r="B149" s="22"/>
      <c r="C149" s="22"/>
      <c r="D149" s="8" t="s">
        <v>10</v>
      </c>
      <c r="E149" s="4" t="str">
        <f>Eingabe!C7</f>
        <v>Gerhard Fischer </v>
      </c>
      <c r="F149" s="78"/>
      <c r="G149" s="79"/>
      <c r="H149" s="17"/>
      <c r="I149" s="5"/>
      <c r="J149" s="5">
        <f t="shared" si="25"/>
        <v>0</v>
      </c>
      <c r="K149" s="126"/>
      <c r="L149" s="5">
        <f t="shared" si="26"/>
        <v>0</v>
      </c>
      <c r="M149" s="139">
        <f>Eingabe!X7</f>
        <v>0</v>
      </c>
      <c r="N149" s="126">
        <f t="shared" si="27"/>
        <v>0</v>
      </c>
      <c r="O149" s="134">
        <f t="shared" si="28"/>
        <v>0</v>
      </c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16"/>
      <c r="AB149" s="16"/>
    </row>
    <row r="150" spans="2:28" ht="26.25" customHeight="1">
      <c r="B150" s="22"/>
      <c r="C150" s="22"/>
      <c r="D150" s="8" t="s">
        <v>11</v>
      </c>
      <c r="E150" s="4" t="str">
        <f>Eingabe!C8</f>
        <v>Gabi Krausler</v>
      </c>
      <c r="F150" s="78"/>
      <c r="G150" s="79"/>
      <c r="H150" s="17"/>
      <c r="I150" s="5"/>
      <c r="J150" s="5">
        <f t="shared" si="25"/>
        <v>0</v>
      </c>
      <c r="K150" s="126"/>
      <c r="L150" s="5">
        <f t="shared" si="26"/>
        <v>0</v>
      </c>
      <c r="M150" s="139">
        <f>Eingabe!X8</f>
        <v>0</v>
      </c>
      <c r="N150" s="126">
        <f t="shared" si="27"/>
        <v>0</v>
      </c>
      <c r="O150" s="134">
        <f t="shared" si="28"/>
        <v>0</v>
      </c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16"/>
      <c r="AB150" s="16"/>
    </row>
    <row r="151" spans="2:28" ht="26.25" customHeight="1">
      <c r="B151" s="22"/>
      <c r="C151" s="22"/>
      <c r="D151" s="8" t="s">
        <v>12</v>
      </c>
      <c r="E151" s="4" t="str">
        <f>Eingabe!C9</f>
        <v>Peter Siding </v>
      </c>
      <c r="F151" s="78"/>
      <c r="G151" s="79"/>
      <c r="H151" s="17"/>
      <c r="I151" s="5"/>
      <c r="J151" s="5">
        <f t="shared" si="25"/>
        <v>0</v>
      </c>
      <c r="K151" s="126"/>
      <c r="L151" s="5">
        <f t="shared" si="26"/>
        <v>0</v>
      </c>
      <c r="M151" s="139">
        <f>Eingabe!X9</f>
        <v>0</v>
      </c>
      <c r="N151" s="126">
        <f t="shared" si="27"/>
        <v>0</v>
      </c>
      <c r="O151" s="134">
        <f t="shared" si="28"/>
        <v>0</v>
      </c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16"/>
      <c r="AB151" s="16"/>
    </row>
    <row r="152" spans="2:28" ht="26.25" customHeight="1">
      <c r="B152" s="22"/>
      <c r="C152" s="22"/>
      <c r="D152" s="8" t="s">
        <v>13</v>
      </c>
      <c r="E152" s="4" t="str">
        <f>Eingabe!C10</f>
        <v>Thomas Sanda</v>
      </c>
      <c r="F152" s="78"/>
      <c r="G152" s="79"/>
      <c r="H152" s="17"/>
      <c r="I152" s="5"/>
      <c r="J152" s="5">
        <f t="shared" si="25"/>
        <v>0</v>
      </c>
      <c r="K152" s="126"/>
      <c r="L152" s="5">
        <f t="shared" si="26"/>
        <v>0</v>
      </c>
      <c r="M152" s="139">
        <f>Eingabe!X10</f>
        <v>0</v>
      </c>
      <c r="N152" s="126">
        <f t="shared" si="27"/>
        <v>0</v>
      </c>
      <c r="O152" s="134">
        <f t="shared" si="28"/>
        <v>0</v>
      </c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16"/>
      <c r="AB152" s="16"/>
    </row>
    <row r="153" spans="2:28" ht="26.25" customHeight="1">
      <c r="B153" s="22"/>
      <c r="C153" s="22"/>
      <c r="D153" s="8" t="s">
        <v>14</v>
      </c>
      <c r="E153" s="4" t="str">
        <f>Eingabe!C11</f>
        <v>Franz Wessely</v>
      </c>
      <c r="F153" s="78"/>
      <c r="G153" s="79"/>
      <c r="H153" s="17"/>
      <c r="I153" s="5"/>
      <c r="J153" s="5">
        <f t="shared" si="25"/>
        <v>0</v>
      </c>
      <c r="K153" s="126"/>
      <c r="L153" s="5">
        <f t="shared" si="26"/>
        <v>0</v>
      </c>
      <c r="M153" s="139">
        <f>Eingabe!X11</f>
        <v>0</v>
      </c>
      <c r="N153" s="126">
        <f t="shared" si="27"/>
        <v>0</v>
      </c>
      <c r="O153" s="134">
        <f t="shared" si="28"/>
        <v>0</v>
      </c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16"/>
      <c r="AB153" s="16"/>
    </row>
    <row r="154" spans="2:28" ht="26.25" customHeight="1">
      <c r="B154" s="22"/>
      <c r="C154" s="22"/>
      <c r="D154" s="8" t="s">
        <v>15</v>
      </c>
      <c r="E154" s="41" t="str">
        <f>Eingabe!C12</f>
        <v>Werner Trawnitschek</v>
      </c>
      <c r="F154" s="78"/>
      <c r="G154" s="79"/>
      <c r="H154" s="17"/>
      <c r="I154" s="5"/>
      <c r="J154" s="5">
        <f t="shared" si="25"/>
        <v>0</v>
      </c>
      <c r="K154" s="126"/>
      <c r="L154" s="5">
        <f t="shared" si="26"/>
        <v>0</v>
      </c>
      <c r="M154" s="139">
        <f>Eingabe!X12</f>
        <v>0</v>
      </c>
      <c r="N154" s="126">
        <f t="shared" si="27"/>
        <v>0</v>
      </c>
      <c r="O154" s="134">
        <f t="shared" si="28"/>
        <v>0</v>
      </c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16"/>
      <c r="AB154" s="16"/>
    </row>
    <row r="155" spans="2:28" ht="26.25" customHeight="1">
      <c r="B155" s="22"/>
      <c r="C155" s="22"/>
      <c r="D155" s="8" t="s">
        <v>16</v>
      </c>
      <c r="E155" s="4" t="str">
        <f>Eingabe!C13</f>
        <v>Gerlinde Herzog</v>
      </c>
      <c r="F155" s="78"/>
      <c r="G155" s="79"/>
      <c r="H155" s="17"/>
      <c r="I155" s="5"/>
      <c r="J155" s="5">
        <f t="shared" si="25"/>
        <v>0</v>
      </c>
      <c r="K155" s="126"/>
      <c r="L155" s="5">
        <f t="shared" si="26"/>
        <v>0</v>
      </c>
      <c r="M155" s="139">
        <f>Eingabe!X13</f>
        <v>0</v>
      </c>
      <c r="N155" s="126">
        <f t="shared" si="27"/>
        <v>0</v>
      </c>
      <c r="O155" s="134">
        <f t="shared" si="28"/>
        <v>0</v>
      </c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16"/>
      <c r="AB155" s="16"/>
    </row>
    <row r="156" spans="2:28" ht="26.25" customHeight="1">
      <c r="B156" s="22"/>
      <c r="C156" s="22"/>
      <c r="D156" s="8" t="s">
        <v>17</v>
      </c>
      <c r="E156" s="4" t="str">
        <f>Eingabe!C14</f>
        <v>Thomas Nowak </v>
      </c>
      <c r="F156" s="78"/>
      <c r="G156" s="79"/>
      <c r="H156" s="17"/>
      <c r="I156" s="5"/>
      <c r="J156" s="5">
        <f t="shared" si="25"/>
        <v>0</v>
      </c>
      <c r="K156" s="126"/>
      <c r="L156" s="5">
        <f t="shared" si="26"/>
        <v>0</v>
      </c>
      <c r="M156" s="139">
        <f>Eingabe!X14</f>
        <v>0</v>
      </c>
      <c r="N156" s="126">
        <f t="shared" si="27"/>
        <v>0</v>
      </c>
      <c r="O156" s="134">
        <f t="shared" si="28"/>
        <v>0</v>
      </c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16"/>
      <c r="AB156" s="16"/>
    </row>
    <row r="157" spans="2:28" ht="26.25" customHeight="1">
      <c r="B157" s="22"/>
      <c r="C157" s="22"/>
      <c r="D157" s="8" t="s">
        <v>18</v>
      </c>
      <c r="E157" s="4" t="str">
        <f>Eingabe!C15</f>
        <v>Kurt Reznicek</v>
      </c>
      <c r="F157" s="78"/>
      <c r="G157" s="79"/>
      <c r="H157" s="17"/>
      <c r="I157" s="5"/>
      <c r="J157" s="5">
        <f t="shared" si="25"/>
        <v>0</v>
      </c>
      <c r="K157" s="126"/>
      <c r="L157" s="5">
        <f t="shared" si="26"/>
        <v>0</v>
      </c>
      <c r="M157" s="139">
        <f>Eingabe!X15</f>
        <v>0</v>
      </c>
      <c r="N157" s="126">
        <f t="shared" si="27"/>
        <v>0</v>
      </c>
      <c r="O157" s="134">
        <f t="shared" si="28"/>
        <v>0</v>
      </c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16"/>
      <c r="AB157" s="16"/>
    </row>
    <row r="158" spans="2:28" ht="26.25" customHeight="1">
      <c r="B158" s="22"/>
      <c r="C158" s="22"/>
      <c r="D158" s="8" t="s">
        <v>19</v>
      </c>
      <c r="E158" s="41" t="str">
        <f>Eingabe!C16</f>
        <v>Andreas Vanicek</v>
      </c>
      <c r="F158" s="78"/>
      <c r="G158" s="79"/>
      <c r="H158" s="17"/>
      <c r="I158" s="5"/>
      <c r="J158" s="5">
        <f t="shared" si="25"/>
        <v>0</v>
      </c>
      <c r="K158" s="126"/>
      <c r="L158" s="5">
        <f t="shared" si="26"/>
        <v>0</v>
      </c>
      <c r="M158" s="139">
        <f>Eingabe!X16</f>
        <v>0</v>
      </c>
      <c r="N158" s="126">
        <f t="shared" si="27"/>
        <v>0</v>
      </c>
      <c r="O158" s="134">
        <f t="shared" si="28"/>
        <v>0</v>
      </c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16"/>
      <c r="AB158" s="16"/>
    </row>
    <row r="159" spans="2:28" ht="26.25" customHeight="1">
      <c r="B159" s="22"/>
      <c r="C159" s="22"/>
      <c r="D159" s="8" t="s">
        <v>20</v>
      </c>
      <c r="E159" s="4" t="str">
        <f>Eingabe!C17</f>
        <v>Martin Leo Gruber</v>
      </c>
      <c r="F159" s="78"/>
      <c r="G159" s="79"/>
      <c r="H159" s="17"/>
      <c r="I159" s="5"/>
      <c r="J159" s="5">
        <f t="shared" si="25"/>
        <v>0</v>
      </c>
      <c r="K159" s="126"/>
      <c r="L159" s="5">
        <f t="shared" si="26"/>
        <v>0</v>
      </c>
      <c r="M159" s="139">
        <f>Eingabe!X17</f>
        <v>0</v>
      </c>
      <c r="N159" s="126">
        <f t="shared" si="27"/>
        <v>0</v>
      </c>
      <c r="O159" s="134">
        <f t="shared" si="28"/>
        <v>0</v>
      </c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16"/>
      <c r="AB159" s="16"/>
    </row>
    <row r="160" spans="2:28" ht="26.25" customHeight="1">
      <c r="B160" s="22"/>
      <c r="C160" s="22"/>
      <c r="D160" s="8" t="s">
        <v>21</v>
      </c>
      <c r="E160" s="4" t="str">
        <f>Eingabe!C18</f>
        <v>Leo Rebler</v>
      </c>
      <c r="F160" s="78"/>
      <c r="G160" s="79"/>
      <c r="H160" s="17"/>
      <c r="I160" s="5"/>
      <c r="J160" s="5">
        <f t="shared" si="25"/>
        <v>0</v>
      </c>
      <c r="K160" s="126"/>
      <c r="L160" s="5">
        <f t="shared" si="26"/>
        <v>0</v>
      </c>
      <c r="M160" s="139">
        <f>Eingabe!X18</f>
        <v>0</v>
      </c>
      <c r="N160" s="126">
        <f t="shared" si="27"/>
        <v>0</v>
      </c>
      <c r="O160" s="134">
        <f t="shared" si="28"/>
        <v>0</v>
      </c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16"/>
      <c r="AB160" s="16"/>
    </row>
    <row r="161" spans="2:28" ht="26.25" customHeight="1">
      <c r="B161" s="22"/>
      <c r="C161" s="22"/>
      <c r="D161" s="8" t="s">
        <v>22</v>
      </c>
      <c r="E161" s="4" t="str">
        <f>Eingabe!C19</f>
        <v>Herbert Drkac</v>
      </c>
      <c r="F161" s="78"/>
      <c r="G161" s="79"/>
      <c r="H161" s="17"/>
      <c r="I161" s="5"/>
      <c r="J161" s="5">
        <f t="shared" si="25"/>
        <v>0</v>
      </c>
      <c r="K161" s="126"/>
      <c r="L161" s="5">
        <f t="shared" si="26"/>
        <v>0</v>
      </c>
      <c r="M161" s="139">
        <f>Eingabe!X19</f>
        <v>0</v>
      </c>
      <c r="N161" s="126">
        <f t="shared" si="27"/>
        <v>0</v>
      </c>
      <c r="O161" s="134">
        <f t="shared" si="28"/>
        <v>0</v>
      </c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16"/>
      <c r="AB161" s="16"/>
    </row>
    <row r="162" spans="2:28" ht="26.25" customHeight="1">
      <c r="B162" s="22"/>
      <c r="C162" s="22"/>
      <c r="D162" s="8" t="s">
        <v>23</v>
      </c>
      <c r="E162" s="4" t="str">
        <f>Eingabe!C20</f>
        <v>Marko Neumayer</v>
      </c>
      <c r="F162" s="78"/>
      <c r="G162" s="79"/>
      <c r="H162" s="17"/>
      <c r="I162" s="5"/>
      <c r="J162" s="5">
        <f t="shared" si="25"/>
        <v>0</v>
      </c>
      <c r="K162" s="126"/>
      <c r="L162" s="5">
        <f t="shared" si="26"/>
        <v>0</v>
      </c>
      <c r="M162" s="139">
        <f>Eingabe!X20</f>
        <v>0</v>
      </c>
      <c r="N162" s="126">
        <f t="shared" si="27"/>
        <v>0</v>
      </c>
      <c r="O162" s="134">
        <f t="shared" si="28"/>
        <v>0</v>
      </c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16"/>
      <c r="AB162" s="16"/>
    </row>
    <row r="163" spans="2:28" ht="26.25" customHeight="1">
      <c r="B163" s="22"/>
      <c r="C163" s="22"/>
      <c r="D163" s="8" t="s">
        <v>24</v>
      </c>
      <c r="E163" s="4" t="str">
        <f>Eingabe!C21</f>
        <v>Rene Mötz</v>
      </c>
      <c r="F163" s="78"/>
      <c r="G163" s="79"/>
      <c r="H163" s="17"/>
      <c r="I163" s="5"/>
      <c r="J163" s="5">
        <f t="shared" si="25"/>
        <v>0</v>
      </c>
      <c r="K163" s="126"/>
      <c r="L163" s="5">
        <f t="shared" si="26"/>
        <v>0</v>
      </c>
      <c r="M163" s="139">
        <f>Eingabe!X21</f>
        <v>0</v>
      </c>
      <c r="N163" s="126">
        <f t="shared" si="27"/>
        <v>0</v>
      </c>
      <c r="O163" s="134">
        <f t="shared" si="28"/>
        <v>0</v>
      </c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16"/>
      <c r="AB163" s="16"/>
    </row>
    <row r="164" spans="2:28" ht="26.25" customHeight="1">
      <c r="B164" s="22"/>
      <c r="C164" s="22"/>
      <c r="D164" s="8" t="s">
        <v>25</v>
      </c>
      <c r="E164" s="4">
        <f>Eingabe!C22</f>
        <v>19</v>
      </c>
      <c r="F164" s="78"/>
      <c r="G164" s="79"/>
      <c r="H164" s="17"/>
      <c r="I164" s="5"/>
      <c r="J164" s="5">
        <f t="shared" si="25"/>
        <v>0</v>
      </c>
      <c r="K164" s="126"/>
      <c r="L164" s="5">
        <f t="shared" si="26"/>
        <v>0</v>
      </c>
      <c r="M164" s="139">
        <f>Eingabe!X22</f>
        <v>0</v>
      </c>
      <c r="N164" s="126">
        <f t="shared" si="27"/>
        <v>0</v>
      </c>
      <c r="O164" s="134">
        <f t="shared" si="28"/>
        <v>0</v>
      </c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16"/>
      <c r="AB164" s="16"/>
    </row>
    <row r="165" spans="2:28" ht="26.25" customHeight="1">
      <c r="B165" s="22"/>
      <c r="C165" s="22"/>
      <c r="D165" s="8" t="s">
        <v>26</v>
      </c>
      <c r="E165" s="4">
        <f>Eingabe!C23</f>
        <v>20</v>
      </c>
      <c r="F165" s="78"/>
      <c r="G165" s="79"/>
      <c r="H165" s="17"/>
      <c r="I165" s="5"/>
      <c r="J165" s="5">
        <f t="shared" si="25"/>
        <v>0</v>
      </c>
      <c r="K165" s="126"/>
      <c r="L165" s="5">
        <f t="shared" si="26"/>
        <v>0</v>
      </c>
      <c r="M165" s="139">
        <f>Eingabe!X23</f>
        <v>0</v>
      </c>
      <c r="N165" s="126">
        <f t="shared" si="27"/>
        <v>0</v>
      </c>
      <c r="O165" s="134">
        <f t="shared" si="28"/>
        <v>0</v>
      </c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16"/>
      <c r="AB165" s="16"/>
    </row>
    <row r="166" spans="2:28" ht="26.25" customHeight="1">
      <c r="B166" s="22"/>
      <c r="C166" s="22"/>
      <c r="D166" s="8" t="s">
        <v>27</v>
      </c>
      <c r="E166" s="4">
        <f>Eingabe!C24</f>
        <v>21</v>
      </c>
      <c r="F166" s="78"/>
      <c r="G166" s="79"/>
      <c r="H166" s="17"/>
      <c r="I166" s="5"/>
      <c r="J166" s="5">
        <f t="shared" si="25"/>
        <v>0</v>
      </c>
      <c r="K166" s="126"/>
      <c r="L166" s="5">
        <f t="shared" si="26"/>
        <v>0</v>
      </c>
      <c r="M166" s="139">
        <f>Eingabe!X24</f>
        <v>0</v>
      </c>
      <c r="N166" s="126">
        <f t="shared" si="27"/>
        <v>0</v>
      </c>
      <c r="O166" s="134">
        <f t="shared" si="28"/>
        <v>0</v>
      </c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16"/>
      <c r="AB166" s="16"/>
    </row>
    <row r="167" spans="2:28" ht="26.25" customHeight="1">
      <c r="B167" s="22"/>
      <c r="C167" s="22"/>
      <c r="D167" s="8" t="s">
        <v>28</v>
      </c>
      <c r="E167" s="4">
        <f>Eingabe!C25</f>
        <v>22</v>
      </c>
      <c r="F167" s="78"/>
      <c r="G167" s="79"/>
      <c r="H167" s="17"/>
      <c r="I167" s="5"/>
      <c r="J167" s="5">
        <f t="shared" si="25"/>
        <v>0</v>
      </c>
      <c r="K167" s="126"/>
      <c r="L167" s="5">
        <f t="shared" si="26"/>
        <v>0</v>
      </c>
      <c r="M167" s="139">
        <f>Eingabe!X25</f>
        <v>0</v>
      </c>
      <c r="N167" s="126">
        <f t="shared" si="27"/>
        <v>0</v>
      </c>
      <c r="O167" s="134">
        <f t="shared" si="28"/>
        <v>0</v>
      </c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16"/>
      <c r="AB167" s="16"/>
    </row>
    <row r="168" spans="2:28" ht="26.25" customHeight="1">
      <c r="B168" s="22"/>
      <c r="C168" s="22"/>
      <c r="D168" s="8" t="s">
        <v>29</v>
      </c>
      <c r="E168" s="19">
        <f>Eingabe!C26</f>
        <v>23</v>
      </c>
      <c r="F168" s="78"/>
      <c r="G168" s="79"/>
      <c r="H168" s="17"/>
      <c r="I168" s="5"/>
      <c r="J168" s="5">
        <f t="shared" si="25"/>
        <v>0</v>
      </c>
      <c r="K168" s="126"/>
      <c r="L168" s="5">
        <f t="shared" si="26"/>
        <v>0</v>
      </c>
      <c r="M168" s="139">
        <f>Eingabe!X26</f>
        <v>0</v>
      </c>
      <c r="N168" s="126">
        <f t="shared" si="27"/>
        <v>0</v>
      </c>
      <c r="O168" s="134">
        <f t="shared" si="28"/>
        <v>0</v>
      </c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16"/>
      <c r="AB168" s="16"/>
    </row>
    <row r="169" spans="2:28" ht="26.25" customHeight="1">
      <c r="B169" s="22"/>
      <c r="C169" s="22"/>
      <c r="D169" s="8" t="s">
        <v>30</v>
      </c>
      <c r="E169" s="4">
        <f>Eingabe!C27</f>
        <v>24</v>
      </c>
      <c r="F169" s="78"/>
      <c r="G169" s="79"/>
      <c r="H169" s="17"/>
      <c r="I169" s="5"/>
      <c r="J169" s="5">
        <f t="shared" si="25"/>
        <v>0</v>
      </c>
      <c r="K169" s="126"/>
      <c r="L169" s="5">
        <f t="shared" si="26"/>
        <v>0</v>
      </c>
      <c r="M169" s="139">
        <f>Eingabe!X27</f>
        <v>0</v>
      </c>
      <c r="N169" s="126">
        <f t="shared" si="27"/>
        <v>0</v>
      </c>
      <c r="O169" s="134">
        <f t="shared" si="28"/>
        <v>0</v>
      </c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16"/>
      <c r="AB169" s="16"/>
    </row>
    <row r="170" spans="2:28" ht="26.25" customHeight="1">
      <c r="B170" s="22"/>
      <c r="C170" s="22"/>
      <c r="D170" s="8" t="s">
        <v>31</v>
      </c>
      <c r="E170" s="4">
        <f>Eingabe!C28</f>
        <v>25</v>
      </c>
      <c r="F170" s="78"/>
      <c r="G170" s="79"/>
      <c r="H170" s="17"/>
      <c r="I170" s="5"/>
      <c r="J170" s="5">
        <f t="shared" si="25"/>
        <v>0</v>
      </c>
      <c r="K170" s="126"/>
      <c r="L170" s="5">
        <f t="shared" si="26"/>
        <v>0</v>
      </c>
      <c r="M170" s="139">
        <f>Eingabe!X28</f>
        <v>0</v>
      </c>
      <c r="N170" s="126">
        <f t="shared" si="27"/>
        <v>0</v>
      </c>
      <c r="O170" s="134">
        <f t="shared" si="28"/>
        <v>0</v>
      </c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16"/>
      <c r="AB170" s="16"/>
    </row>
    <row r="171" spans="2:28" ht="26.25" customHeight="1">
      <c r="B171" s="22"/>
      <c r="C171" s="22"/>
      <c r="D171" s="8" t="s">
        <v>32</v>
      </c>
      <c r="E171" s="4">
        <f>Eingabe!C29</f>
        <v>26</v>
      </c>
      <c r="F171" s="78"/>
      <c r="G171" s="79"/>
      <c r="H171" s="17"/>
      <c r="I171" s="5"/>
      <c r="J171" s="5">
        <f t="shared" si="25"/>
        <v>0</v>
      </c>
      <c r="K171" s="126"/>
      <c r="L171" s="5">
        <f t="shared" si="26"/>
        <v>0</v>
      </c>
      <c r="M171" s="139">
        <f>Eingabe!X29</f>
        <v>0</v>
      </c>
      <c r="N171" s="126">
        <f t="shared" si="27"/>
        <v>0</v>
      </c>
      <c r="O171" s="134">
        <f t="shared" si="28"/>
        <v>0</v>
      </c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16"/>
      <c r="AB171" s="16"/>
    </row>
    <row r="172" spans="2:28" ht="26.25" customHeight="1">
      <c r="B172" s="22"/>
      <c r="C172" s="22"/>
      <c r="D172" s="8" t="s">
        <v>33</v>
      </c>
      <c r="E172" s="4">
        <f>Eingabe!C30</f>
        <v>27</v>
      </c>
      <c r="F172" s="78"/>
      <c r="G172" s="79"/>
      <c r="H172" s="17"/>
      <c r="I172" s="5"/>
      <c r="J172" s="5">
        <f t="shared" si="25"/>
        <v>0</v>
      </c>
      <c r="K172" s="126"/>
      <c r="L172" s="5">
        <f t="shared" si="26"/>
        <v>0</v>
      </c>
      <c r="M172" s="139">
        <f>Eingabe!X30</f>
        <v>0</v>
      </c>
      <c r="N172" s="126">
        <f t="shared" si="27"/>
        <v>0</v>
      </c>
      <c r="O172" s="134">
        <f t="shared" si="28"/>
        <v>0</v>
      </c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16"/>
      <c r="AB172" s="16"/>
    </row>
    <row r="173" spans="2:28" ht="26.25" customHeight="1">
      <c r="B173" s="22"/>
      <c r="C173" s="22"/>
      <c r="D173" s="8" t="s">
        <v>34</v>
      </c>
      <c r="E173" s="4">
        <f>Eingabe!C31</f>
        <v>28</v>
      </c>
      <c r="F173" s="78"/>
      <c r="G173" s="79"/>
      <c r="H173" s="17"/>
      <c r="I173" s="5"/>
      <c r="J173" s="5">
        <f t="shared" si="25"/>
        <v>0</v>
      </c>
      <c r="K173" s="126"/>
      <c r="L173" s="5">
        <f t="shared" si="26"/>
        <v>0</v>
      </c>
      <c r="M173" s="139">
        <f>Eingabe!X31</f>
        <v>0</v>
      </c>
      <c r="N173" s="126">
        <f t="shared" si="27"/>
        <v>0</v>
      </c>
      <c r="O173" s="134">
        <f t="shared" si="28"/>
        <v>0</v>
      </c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16"/>
      <c r="AB173" s="16"/>
    </row>
    <row r="174" spans="2:28" ht="26.25" customHeight="1">
      <c r="B174" s="22"/>
      <c r="C174" s="22"/>
      <c r="D174" s="8" t="s">
        <v>35</v>
      </c>
      <c r="E174" s="4">
        <f>Eingabe!C32</f>
        <v>29</v>
      </c>
      <c r="F174" s="78"/>
      <c r="G174" s="79"/>
      <c r="H174" s="17"/>
      <c r="I174" s="5"/>
      <c r="J174" s="5">
        <f t="shared" si="25"/>
        <v>0</v>
      </c>
      <c r="K174" s="126"/>
      <c r="L174" s="5">
        <f t="shared" si="26"/>
        <v>0</v>
      </c>
      <c r="M174" s="139">
        <f>Eingabe!X32</f>
        <v>0</v>
      </c>
      <c r="N174" s="126">
        <f t="shared" si="27"/>
        <v>0</v>
      </c>
      <c r="O174" s="134">
        <f t="shared" si="28"/>
        <v>0</v>
      </c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16"/>
      <c r="AB174" s="16"/>
    </row>
    <row r="175" spans="2:28" ht="26.25" customHeight="1">
      <c r="B175" s="22"/>
      <c r="C175" s="22"/>
      <c r="D175" s="8" t="s">
        <v>36</v>
      </c>
      <c r="E175" s="42">
        <f>Eingabe!C33</f>
        <v>30</v>
      </c>
      <c r="F175" s="78"/>
      <c r="G175" s="79"/>
      <c r="H175" s="17"/>
      <c r="I175" s="5"/>
      <c r="J175" s="5">
        <f t="shared" si="25"/>
        <v>0</v>
      </c>
      <c r="K175" s="126"/>
      <c r="L175" s="5">
        <f t="shared" si="26"/>
        <v>0</v>
      </c>
      <c r="M175" s="139">
        <f>Eingabe!X33</f>
        <v>0</v>
      </c>
      <c r="N175" s="126">
        <f t="shared" si="27"/>
        <v>0</v>
      </c>
      <c r="O175" s="134">
        <f t="shared" si="28"/>
        <v>0</v>
      </c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6"/>
      <c r="AB175" s="16"/>
    </row>
    <row r="176" spans="2:28" ht="26.25" customHeight="1">
      <c r="B176" s="22"/>
      <c r="C176" s="22"/>
      <c r="D176" s="8" t="s">
        <v>37</v>
      </c>
      <c r="E176" s="4">
        <f>Eingabe!C34</f>
        <v>31</v>
      </c>
      <c r="F176" s="78"/>
      <c r="G176" s="79"/>
      <c r="H176" s="17"/>
      <c r="I176" s="5"/>
      <c r="J176" s="5">
        <f t="shared" si="25"/>
        <v>0</v>
      </c>
      <c r="K176" s="126"/>
      <c r="L176" s="5">
        <f t="shared" si="26"/>
        <v>0</v>
      </c>
      <c r="M176" s="139">
        <f>Eingabe!X34</f>
        <v>0</v>
      </c>
      <c r="N176" s="126">
        <f t="shared" si="27"/>
        <v>0</v>
      </c>
      <c r="O176" s="134">
        <f t="shared" si="28"/>
        <v>0</v>
      </c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16"/>
      <c r="AB176" s="16"/>
    </row>
    <row r="177" spans="2:28" ht="26.25" customHeight="1">
      <c r="B177" s="22"/>
      <c r="C177" s="22"/>
      <c r="D177" s="8" t="s">
        <v>38</v>
      </c>
      <c r="E177" s="19">
        <f>Eingabe!C35</f>
        <v>32</v>
      </c>
      <c r="F177" s="78"/>
      <c r="G177" s="79"/>
      <c r="H177" s="17"/>
      <c r="I177" s="5"/>
      <c r="J177" s="5">
        <f t="shared" si="25"/>
        <v>0</v>
      </c>
      <c r="K177" s="126"/>
      <c r="L177" s="5">
        <f t="shared" si="26"/>
        <v>0</v>
      </c>
      <c r="M177" s="139">
        <f>Eingabe!X35</f>
        <v>0</v>
      </c>
      <c r="N177" s="126">
        <f t="shared" si="27"/>
        <v>0</v>
      </c>
      <c r="O177" s="134">
        <f t="shared" si="28"/>
        <v>0</v>
      </c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16"/>
      <c r="AB177" s="16"/>
    </row>
    <row r="178" spans="2:28" ht="26.25" customHeight="1">
      <c r="B178" s="22"/>
      <c r="C178" s="22"/>
      <c r="D178" s="8" t="s">
        <v>39</v>
      </c>
      <c r="E178" s="19">
        <f>Eingabe!C36</f>
        <v>33</v>
      </c>
      <c r="F178" s="78"/>
      <c r="G178" s="79"/>
      <c r="H178" s="17"/>
      <c r="I178" s="5"/>
      <c r="J178" s="5">
        <f aca="true" t="shared" si="29" ref="J178:J195">K178-I178</f>
        <v>0</v>
      </c>
      <c r="K178" s="126"/>
      <c r="L178" s="5">
        <f t="shared" si="26"/>
        <v>0</v>
      </c>
      <c r="M178" s="139">
        <f>Eingabe!X36</f>
        <v>0</v>
      </c>
      <c r="N178" s="126">
        <f t="shared" si="27"/>
        <v>0</v>
      </c>
      <c r="O178" s="134">
        <f t="shared" si="28"/>
        <v>0</v>
      </c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16"/>
      <c r="AB178" s="16"/>
    </row>
    <row r="179" spans="2:28" ht="26.25" customHeight="1">
      <c r="B179" s="22"/>
      <c r="C179" s="22"/>
      <c r="D179" s="8" t="s">
        <v>40</v>
      </c>
      <c r="E179" s="19">
        <f>Eingabe!C37</f>
        <v>34</v>
      </c>
      <c r="F179" s="78"/>
      <c r="G179" s="79"/>
      <c r="H179" s="17"/>
      <c r="I179" s="5"/>
      <c r="J179" s="5">
        <f t="shared" si="29"/>
        <v>0</v>
      </c>
      <c r="K179" s="126"/>
      <c r="L179" s="5">
        <f t="shared" si="26"/>
        <v>0</v>
      </c>
      <c r="M179" s="139">
        <f>Eingabe!X37</f>
        <v>0</v>
      </c>
      <c r="N179" s="126">
        <f t="shared" si="27"/>
        <v>0</v>
      </c>
      <c r="O179" s="134">
        <f t="shared" si="28"/>
        <v>0</v>
      </c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16"/>
      <c r="AB179" s="16"/>
    </row>
    <row r="180" spans="2:28" ht="26.25" customHeight="1">
      <c r="B180" s="22"/>
      <c r="C180" s="22"/>
      <c r="D180" s="8" t="s">
        <v>41</v>
      </c>
      <c r="E180" s="19">
        <f>Eingabe!C38</f>
        <v>35</v>
      </c>
      <c r="F180" s="78"/>
      <c r="G180" s="79"/>
      <c r="H180" s="17"/>
      <c r="I180" s="5"/>
      <c r="J180" s="5">
        <f t="shared" si="29"/>
        <v>0</v>
      </c>
      <c r="K180" s="126"/>
      <c r="L180" s="5">
        <f t="shared" si="26"/>
        <v>0</v>
      </c>
      <c r="M180" s="139">
        <f>Eingabe!X38</f>
        <v>0</v>
      </c>
      <c r="N180" s="126">
        <f t="shared" si="27"/>
        <v>0</v>
      </c>
      <c r="O180" s="134">
        <f t="shared" si="28"/>
        <v>0</v>
      </c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16"/>
      <c r="AB180" s="16"/>
    </row>
    <row r="181" spans="2:28" ht="26.25" customHeight="1">
      <c r="B181" s="22"/>
      <c r="C181" s="22"/>
      <c r="D181" s="8" t="s">
        <v>42</v>
      </c>
      <c r="E181" s="19">
        <f>Eingabe!C39</f>
        <v>36</v>
      </c>
      <c r="F181" s="78"/>
      <c r="G181" s="79"/>
      <c r="H181" s="17"/>
      <c r="I181" s="5"/>
      <c r="J181" s="5">
        <f t="shared" si="29"/>
        <v>0</v>
      </c>
      <c r="K181" s="126"/>
      <c r="L181" s="5">
        <f t="shared" si="26"/>
        <v>0</v>
      </c>
      <c r="M181" s="139">
        <f>Eingabe!X39</f>
        <v>0</v>
      </c>
      <c r="N181" s="126">
        <f t="shared" si="27"/>
        <v>0</v>
      </c>
      <c r="O181" s="134">
        <f t="shared" si="28"/>
        <v>0</v>
      </c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16"/>
      <c r="AB181" s="16"/>
    </row>
    <row r="182" spans="2:28" ht="26.25" customHeight="1">
      <c r="B182" s="22"/>
      <c r="C182" s="22"/>
      <c r="D182" s="8" t="s">
        <v>43</v>
      </c>
      <c r="E182" s="19">
        <f>Eingabe!C40</f>
        <v>37</v>
      </c>
      <c r="F182" s="78"/>
      <c r="G182" s="79"/>
      <c r="H182" s="17"/>
      <c r="I182" s="5"/>
      <c r="J182" s="5">
        <f t="shared" si="29"/>
        <v>0</v>
      </c>
      <c r="K182" s="126"/>
      <c r="L182" s="5">
        <f t="shared" si="26"/>
        <v>0</v>
      </c>
      <c r="M182" s="139">
        <f>Eingabe!X40</f>
        <v>0</v>
      </c>
      <c r="N182" s="126">
        <f t="shared" si="27"/>
        <v>0</v>
      </c>
      <c r="O182" s="134">
        <f t="shared" si="28"/>
        <v>0</v>
      </c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16"/>
      <c r="AB182" s="16"/>
    </row>
    <row r="183" spans="2:28" ht="26.25" customHeight="1">
      <c r="B183" s="22"/>
      <c r="C183" s="22"/>
      <c r="D183" s="8" t="s">
        <v>44</v>
      </c>
      <c r="E183" s="19">
        <f>Eingabe!C41</f>
        <v>38</v>
      </c>
      <c r="F183" s="78"/>
      <c r="G183" s="79"/>
      <c r="H183" s="17"/>
      <c r="I183" s="5"/>
      <c r="J183" s="5">
        <f t="shared" si="29"/>
        <v>0</v>
      </c>
      <c r="K183" s="126"/>
      <c r="L183" s="5">
        <f t="shared" si="26"/>
        <v>0</v>
      </c>
      <c r="M183" s="139">
        <f>Eingabe!X41</f>
        <v>0</v>
      </c>
      <c r="N183" s="126">
        <f t="shared" si="27"/>
        <v>0</v>
      </c>
      <c r="O183" s="134">
        <f t="shared" si="28"/>
        <v>0</v>
      </c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16"/>
      <c r="AB183" s="16"/>
    </row>
    <row r="184" spans="2:28" ht="26.25" customHeight="1">
      <c r="B184" s="22"/>
      <c r="C184" s="22"/>
      <c r="D184" s="8" t="s">
        <v>45</v>
      </c>
      <c r="E184" s="19">
        <f>Eingabe!C42</f>
        <v>39</v>
      </c>
      <c r="F184" s="78"/>
      <c r="G184" s="79"/>
      <c r="H184" s="17"/>
      <c r="I184" s="5"/>
      <c r="J184" s="5">
        <f t="shared" si="29"/>
        <v>0</v>
      </c>
      <c r="K184" s="126"/>
      <c r="L184" s="5">
        <f t="shared" si="26"/>
        <v>0</v>
      </c>
      <c r="M184" s="139">
        <f>Eingabe!X42</f>
        <v>0</v>
      </c>
      <c r="N184" s="126">
        <f t="shared" si="27"/>
        <v>0</v>
      </c>
      <c r="O184" s="134">
        <f t="shared" si="28"/>
        <v>0</v>
      </c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16"/>
      <c r="AB184" s="16"/>
    </row>
    <row r="185" spans="2:28" ht="26.25" customHeight="1">
      <c r="B185" s="22"/>
      <c r="C185" s="22"/>
      <c r="D185" s="8" t="s">
        <v>46</v>
      </c>
      <c r="E185" s="19">
        <f>Eingabe!C43</f>
        <v>40</v>
      </c>
      <c r="F185" s="78"/>
      <c r="G185" s="79"/>
      <c r="H185" s="17"/>
      <c r="I185" s="5"/>
      <c r="J185" s="5">
        <f t="shared" si="29"/>
        <v>0</v>
      </c>
      <c r="K185" s="126"/>
      <c r="L185" s="5">
        <f t="shared" si="26"/>
        <v>0</v>
      </c>
      <c r="M185" s="139">
        <f>Eingabe!X43</f>
        <v>0</v>
      </c>
      <c r="N185" s="126">
        <f t="shared" si="27"/>
        <v>0</v>
      </c>
      <c r="O185" s="134">
        <f t="shared" si="28"/>
        <v>0</v>
      </c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16"/>
      <c r="AB185" s="16"/>
    </row>
    <row r="186" spans="2:28" ht="26.25" customHeight="1">
      <c r="B186" s="22"/>
      <c r="C186" s="22"/>
      <c r="D186" s="8" t="s">
        <v>47</v>
      </c>
      <c r="E186" s="19">
        <f>Eingabe!C44</f>
        <v>41</v>
      </c>
      <c r="F186" s="78"/>
      <c r="G186" s="79"/>
      <c r="H186" s="17"/>
      <c r="I186" s="5"/>
      <c r="J186" s="5">
        <f t="shared" si="29"/>
        <v>0</v>
      </c>
      <c r="K186" s="126"/>
      <c r="L186" s="5">
        <f t="shared" si="26"/>
        <v>0</v>
      </c>
      <c r="M186" s="139">
        <f>Eingabe!X44</f>
        <v>0</v>
      </c>
      <c r="N186" s="126">
        <f t="shared" si="27"/>
        <v>0</v>
      </c>
      <c r="O186" s="134">
        <f t="shared" si="28"/>
        <v>0</v>
      </c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16"/>
      <c r="AB186" s="16"/>
    </row>
    <row r="187" spans="2:28" ht="26.25" customHeight="1">
      <c r="B187" s="22"/>
      <c r="C187" s="22"/>
      <c r="D187" s="8" t="s">
        <v>48</v>
      </c>
      <c r="E187" s="19">
        <f>Eingabe!C45</f>
        <v>42</v>
      </c>
      <c r="F187" s="78"/>
      <c r="G187" s="79"/>
      <c r="H187" s="17"/>
      <c r="I187" s="5"/>
      <c r="J187" s="5">
        <f t="shared" si="29"/>
        <v>0</v>
      </c>
      <c r="K187" s="126"/>
      <c r="L187" s="5">
        <f t="shared" si="26"/>
        <v>0</v>
      </c>
      <c r="M187" s="139">
        <f>Eingabe!X45</f>
        <v>0</v>
      </c>
      <c r="N187" s="126">
        <f t="shared" si="27"/>
        <v>0</v>
      </c>
      <c r="O187" s="134">
        <f t="shared" si="28"/>
        <v>0</v>
      </c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16"/>
      <c r="AB187" s="16"/>
    </row>
    <row r="188" spans="2:28" ht="26.25" customHeight="1">
      <c r="B188" s="22"/>
      <c r="C188" s="22"/>
      <c r="D188" s="8" t="s">
        <v>49</v>
      </c>
      <c r="E188" s="19">
        <f>Eingabe!C46</f>
        <v>43</v>
      </c>
      <c r="F188" s="78"/>
      <c r="G188" s="79"/>
      <c r="H188" s="17"/>
      <c r="I188" s="5"/>
      <c r="J188" s="5">
        <f t="shared" si="29"/>
        <v>0</v>
      </c>
      <c r="K188" s="126"/>
      <c r="L188" s="5">
        <f t="shared" si="26"/>
        <v>0</v>
      </c>
      <c r="M188" s="139">
        <f>Eingabe!X46</f>
        <v>0</v>
      </c>
      <c r="N188" s="126">
        <f t="shared" si="27"/>
        <v>0</v>
      </c>
      <c r="O188" s="134">
        <f t="shared" si="28"/>
        <v>0</v>
      </c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16"/>
      <c r="AB188" s="16"/>
    </row>
    <row r="189" spans="2:28" ht="26.25" customHeight="1">
      <c r="B189" s="22"/>
      <c r="C189" s="22"/>
      <c r="D189" s="8" t="s">
        <v>50</v>
      </c>
      <c r="E189" s="19">
        <f>Eingabe!C47</f>
        <v>44</v>
      </c>
      <c r="F189" s="78"/>
      <c r="G189" s="79"/>
      <c r="H189" s="17"/>
      <c r="I189" s="5"/>
      <c r="J189" s="5">
        <f t="shared" si="29"/>
        <v>0</v>
      </c>
      <c r="K189" s="126"/>
      <c r="L189" s="5">
        <f t="shared" si="26"/>
        <v>0</v>
      </c>
      <c r="M189" s="139">
        <f>Eingabe!X47</f>
        <v>0</v>
      </c>
      <c r="N189" s="126">
        <f t="shared" si="27"/>
        <v>0</v>
      </c>
      <c r="O189" s="134">
        <f t="shared" si="28"/>
        <v>0</v>
      </c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16"/>
      <c r="AB189" s="16"/>
    </row>
    <row r="190" spans="2:28" ht="26.25" customHeight="1">
      <c r="B190" s="22"/>
      <c r="C190" s="22"/>
      <c r="D190" s="8" t="s">
        <v>51</v>
      </c>
      <c r="E190" s="19">
        <f>Eingabe!C48</f>
        <v>45</v>
      </c>
      <c r="F190" s="78"/>
      <c r="G190" s="79"/>
      <c r="H190" s="17"/>
      <c r="I190" s="5"/>
      <c r="J190" s="5">
        <f t="shared" si="29"/>
        <v>0</v>
      </c>
      <c r="K190" s="126"/>
      <c r="L190" s="5">
        <f t="shared" si="26"/>
        <v>0</v>
      </c>
      <c r="M190" s="139">
        <f>Eingabe!X48</f>
        <v>0</v>
      </c>
      <c r="N190" s="126">
        <f t="shared" si="27"/>
        <v>0</v>
      </c>
      <c r="O190" s="134">
        <f t="shared" si="28"/>
        <v>0</v>
      </c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16"/>
      <c r="AB190" s="16"/>
    </row>
    <row r="191" spans="2:28" ht="26.25" customHeight="1">
      <c r="B191" s="22"/>
      <c r="C191" s="22"/>
      <c r="D191" s="8" t="s">
        <v>52</v>
      </c>
      <c r="E191" s="19">
        <f>Eingabe!C49</f>
        <v>46</v>
      </c>
      <c r="F191" s="78"/>
      <c r="G191" s="79"/>
      <c r="H191" s="17"/>
      <c r="I191" s="5"/>
      <c r="J191" s="5">
        <f t="shared" si="29"/>
        <v>0</v>
      </c>
      <c r="K191" s="126"/>
      <c r="L191" s="5">
        <f t="shared" si="26"/>
        <v>0</v>
      </c>
      <c r="M191" s="139">
        <f>Eingabe!X49</f>
        <v>0</v>
      </c>
      <c r="N191" s="126">
        <f t="shared" si="27"/>
        <v>0</v>
      </c>
      <c r="O191" s="134">
        <f t="shared" si="28"/>
        <v>0</v>
      </c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16"/>
      <c r="AB191" s="16"/>
    </row>
    <row r="192" spans="2:28" ht="26.25" customHeight="1">
      <c r="B192" s="22"/>
      <c r="C192" s="22"/>
      <c r="D192" s="8" t="s">
        <v>53</v>
      </c>
      <c r="E192" s="19">
        <f>Eingabe!C50</f>
        <v>47</v>
      </c>
      <c r="F192" s="78"/>
      <c r="G192" s="79"/>
      <c r="H192" s="17"/>
      <c r="I192" s="5"/>
      <c r="J192" s="5">
        <f t="shared" si="29"/>
        <v>0</v>
      </c>
      <c r="K192" s="126"/>
      <c r="L192" s="5">
        <f t="shared" si="26"/>
        <v>0</v>
      </c>
      <c r="M192" s="139">
        <f>Eingabe!X50</f>
        <v>0</v>
      </c>
      <c r="N192" s="126">
        <f t="shared" si="27"/>
        <v>0</v>
      </c>
      <c r="O192" s="134">
        <f t="shared" si="28"/>
        <v>0</v>
      </c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16"/>
      <c r="AB192" s="16"/>
    </row>
    <row r="193" spans="2:28" ht="26.25" customHeight="1">
      <c r="B193" s="22"/>
      <c r="C193" s="22"/>
      <c r="D193" s="8" t="s">
        <v>54</v>
      </c>
      <c r="E193" s="19">
        <f>Eingabe!C51</f>
        <v>48</v>
      </c>
      <c r="F193" s="78"/>
      <c r="G193" s="79"/>
      <c r="H193" s="17"/>
      <c r="I193" s="5"/>
      <c r="J193" s="5">
        <f t="shared" si="29"/>
        <v>0</v>
      </c>
      <c r="K193" s="126"/>
      <c r="L193" s="5">
        <f t="shared" si="26"/>
        <v>0</v>
      </c>
      <c r="M193" s="139">
        <f>Eingabe!X51</f>
        <v>0</v>
      </c>
      <c r="N193" s="126">
        <f t="shared" si="27"/>
        <v>0</v>
      </c>
      <c r="O193" s="134">
        <f t="shared" si="28"/>
        <v>0</v>
      </c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16"/>
      <c r="AB193" s="16"/>
    </row>
    <row r="194" spans="2:28" ht="26.25" customHeight="1">
      <c r="B194" s="22"/>
      <c r="C194" s="22"/>
      <c r="D194" s="8" t="s">
        <v>55</v>
      </c>
      <c r="E194" s="19">
        <f>Eingabe!C52</f>
        <v>49</v>
      </c>
      <c r="F194" s="78"/>
      <c r="G194" s="79"/>
      <c r="H194" s="17"/>
      <c r="I194" s="5"/>
      <c r="J194" s="5">
        <f t="shared" si="29"/>
        <v>0</v>
      </c>
      <c r="K194" s="126"/>
      <c r="L194" s="5">
        <f t="shared" si="26"/>
        <v>0</v>
      </c>
      <c r="M194" s="139">
        <f>Eingabe!X52</f>
        <v>0</v>
      </c>
      <c r="N194" s="126">
        <f t="shared" si="27"/>
        <v>0</v>
      </c>
      <c r="O194" s="134">
        <f t="shared" si="28"/>
        <v>0</v>
      </c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16"/>
      <c r="AB194" s="16"/>
    </row>
    <row r="195" spans="2:28" ht="26.25" customHeight="1" thickBot="1">
      <c r="B195" s="22"/>
      <c r="C195" s="22"/>
      <c r="D195" s="18" t="s">
        <v>56</v>
      </c>
      <c r="E195" s="19">
        <f>Eingabe!C53</f>
        <v>50</v>
      </c>
      <c r="F195" s="80"/>
      <c r="G195" s="81"/>
      <c r="H195" s="127"/>
      <c r="I195" s="20"/>
      <c r="J195" s="20">
        <f t="shared" si="29"/>
        <v>0</v>
      </c>
      <c r="K195" s="128"/>
      <c r="L195" s="20">
        <f t="shared" si="26"/>
        <v>0</v>
      </c>
      <c r="M195" s="141">
        <f>Eingabe!X53</f>
        <v>0</v>
      </c>
      <c r="N195" s="126">
        <f t="shared" si="27"/>
        <v>0</v>
      </c>
      <c r="O195" s="147">
        <f t="shared" si="28"/>
        <v>0</v>
      </c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16"/>
      <c r="AB195" s="16"/>
    </row>
    <row r="196" spans="2:28" ht="26.25" customHeight="1" thickBot="1">
      <c r="B196" s="22"/>
      <c r="C196" s="22"/>
      <c r="D196" s="221" t="str">
        <f>Eingabe!$B$54</f>
        <v>Punktevergabe: 30,29,28,27,26,25,24,23,22,21,20,19,18,17,16,15,14,13,12,11,10,9,8,7,6,5,4,3,2,1</v>
      </c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3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16"/>
      <c r="AB196" s="16"/>
    </row>
    <row r="197" spans="2:28" ht="26.25" customHeight="1">
      <c r="B197" s="22"/>
      <c r="C197" s="22"/>
      <c r="D197" s="31"/>
      <c r="E197" s="31"/>
      <c r="F197" s="41"/>
      <c r="G197" s="30"/>
      <c r="H197" s="31"/>
      <c r="I197" s="30"/>
      <c r="J197" s="30"/>
      <c r="K197" s="30"/>
      <c r="L197" s="22"/>
      <c r="M197" s="123"/>
      <c r="N197" s="123"/>
      <c r="O197" s="123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16"/>
      <c r="AB197" s="16"/>
    </row>
    <row r="198" spans="2:31" ht="26.25" customHeight="1">
      <c r="B198" s="22"/>
      <c r="C198" s="22"/>
      <c r="D198" s="22"/>
      <c r="E198" s="83"/>
      <c r="F198" s="120"/>
      <c r="G198" s="120" t="s">
        <v>68</v>
      </c>
      <c r="H198" s="32"/>
      <c r="I198" s="115">
        <v>1</v>
      </c>
      <c r="J198" s="116">
        <v>2</v>
      </c>
      <c r="K198" s="22"/>
      <c r="L198" s="99" t="s">
        <v>130</v>
      </c>
      <c r="M198" s="100"/>
      <c r="N198" s="140" t="s">
        <v>131</v>
      </c>
      <c r="P198" s="22"/>
      <c r="Q198" s="22"/>
      <c r="R198" s="22"/>
      <c r="S198" s="22"/>
      <c r="T198" s="22"/>
      <c r="U198" s="22"/>
      <c r="V198" s="22"/>
      <c r="W198" s="22"/>
      <c r="X198" s="28"/>
      <c r="Y198" s="22"/>
      <c r="Z198" s="27"/>
      <c r="AA198" s="16"/>
      <c r="AB198" s="16"/>
      <c r="AC198" s="16"/>
      <c r="AD198" s="16"/>
      <c r="AE198" s="16"/>
    </row>
    <row r="199" spans="2:31" ht="26.25" customHeight="1">
      <c r="B199" s="22"/>
      <c r="C199" s="22"/>
      <c r="D199" s="22"/>
      <c r="E199" s="83"/>
      <c r="F199" s="120"/>
      <c r="G199" s="120" t="s">
        <v>68</v>
      </c>
      <c r="H199" s="32"/>
      <c r="I199" s="117">
        <v>3</v>
      </c>
      <c r="J199" s="118">
        <v>4</v>
      </c>
      <c r="K199" s="22"/>
      <c r="L199" s="101" t="s">
        <v>132</v>
      </c>
      <c r="M199" s="99" t="s">
        <v>4</v>
      </c>
      <c r="N199" s="140" t="s">
        <v>133</v>
      </c>
      <c r="P199" s="22"/>
      <c r="Q199" s="22"/>
      <c r="R199" s="22"/>
      <c r="S199" s="22"/>
      <c r="T199" s="22"/>
      <c r="U199" s="22"/>
      <c r="V199" s="22"/>
      <c r="W199" s="22"/>
      <c r="X199" s="28"/>
      <c r="Y199" s="22"/>
      <c r="Z199" s="27"/>
      <c r="AA199" s="16"/>
      <c r="AB199" s="16"/>
      <c r="AC199" s="16"/>
      <c r="AD199" s="16"/>
      <c r="AE199" s="16"/>
    </row>
    <row r="200" spans="2:31" ht="26.25" customHeight="1">
      <c r="B200" s="22"/>
      <c r="C200" s="22"/>
      <c r="D200" s="22"/>
      <c r="E200" s="83"/>
      <c r="F200" s="120"/>
      <c r="G200" s="120" t="s">
        <v>68</v>
      </c>
      <c r="H200" s="32"/>
      <c r="I200" s="119">
        <v>5</v>
      </c>
      <c r="J200" s="31"/>
      <c r="K200" s="22"/>
      <c r="L200" s="99" t="s">
        <v>132</v>
      </c>
      <c r="M200" s="99" t="s">
        <v>5</v>
      </c>
      <c r="N200" s="140" t="s">
        <v>133</v>
      </c>
      <c r="P200" s="22"/>
      <c r="Q200" s="22"/>
      <c r="R200" s="22"/>
      <c r="S200" s="22"/>
      <c r="T200" s="22"/>
      <c r="U200" s="22"/>
      <c r="V200" s="22"/>
      <c r="W200" s="22"/>
      <c r="X200" s="28"/>
      <c r="Y200" s="22"/>
      <c r="Z200" s="27"/>
      <c r="AA200" s="16"/>
      <c r="AB200" s="16"/>
      <c r="AC200" s="16"/>
      <c r="AD200" s="16"/>
      <c r="AE200" s="16"/>
    </row>
    <row r="201" spans="2:26" ht="26.25" customHeight="1">
      <c r="B201" s="22"/>
      <c r="C201" s="22"/>
      <c r="D201" s="22"/>
      <c r="E201" s="45"/>
      <c r="F201" s="36"/>
      <c r="G201" s="36"/>
      <c r="H201" s="37"/>
      <c r="I201" s="38"/>
      <c r="J201" s="22"/>
      <c r="K201" s="22"/>
      <c r="L201" s="22"/>
      <c r="M201" s="123"/>
      <c r="N201" s="123"/>
      <c r="O201" s="123"/>
      <c r="P201" s="22"/>
      <c r="S201" s="30"/>
      <c r="T201" s="31"/>
      <c r="U201" s="31"/>
      <c r="V201" s="31"/>
      <c r="W201" s="30"/>
      <c r="X201" s="30"/>
      <c r="Y201" s="31"/>
      <c r="Z201" s="30"/>
    </row>
    <row r="202" spans="2:26" ht="26.25" customHeight="1">
      <c r="B202" s="22"/>
      <c r="C202" s="22"/>
      <c r="D202" s="22"/>
      <c r="E202" s="41"/>
      <c r="F202" s="22"/>
      <c r="G202" s="22"/>
      <c r="H202" s="22"/>
      <c r="I202" s="22"/>
      <c r="J202" s="22"/>
      <c r="K202" s="22"/>
      <c r="L202" s="22"/>
      <c r="M202" s="123"/>
      <c r="N202" s="123"/>
      <c r="O202" s="123"/>
      <c r="P202" s="22"/>
      <c r="S202" s="30"/>
      <c r="T202" s="31"/>
      <c r="U202" s="31"/>
      <c r="V202" s="31"/>
      <c r="W202" s="30"/>
      <c r="X202" s="30"/>
      <c r="Y202" s="31"/>
      <c r="Z202" s="30"/>
    </row>
    <row r="203" spans="2:26" ht="26.25" customHeight="1">
      <c r="B203" s="22"/>
      <c r="C203" s="22"/>
      <c r="D203" s="22"/>
      <c r="E203" s="41"/>
      <c r="F203" s="22"/>
      <c r="G203" s="22"/>
      <c r="H203" s="22"/>
      <c r="I203" s="22"/>
      <c r="J203" s="22"/>
      <c r="K203" s="22"/>
      <c r="L203" s="22"/>
      <c r="M203" s="123"/>
      <c r="N203" s="123"/>
      <c r="O203" s="123"/>
      <c r="P203" s="22"/>
      <c r="S203" s="30"/>
      <c r="T203" s="31"/>
      <c r="U203" s="31"/>
      <c r="V203" s="31"/>
      <c r="W203" s="30"/>
      <c r="X203" s="30"/>
      <c r="Y203" s="31"/>
      <c r="Z203" s="30"/>
    </row>
    <row r="204" spans="2:26" ht="26.25" customHeight="1">
      <c r="B204" s="22"/>
      <c r="C204" s="22"/>
      <c r="D204" s="22"/>
      <c r="E204" s="41"/>
      <c r="F204" s="22"/>
      <c r="G204" s="22"/>
      <c r="H204" s="22"/>
      <c r="I204" s="22"/>
      <c r="J204" s="22"/>
      <c r="K204" s="22"/>
      <c r="L204" s="22"/>
      <c r="M204" s="123"/>
      <c r="N204" s="123"/>
      <c r="O204" s="123"/>
      <c r="P204" s="22"/>
      <c r="S204" s="30"/>
      <c r="T204" s="31"/>
      <c r="U204" s="31"/>
      <c r="V204" s="31"/>
      <c r="W204" s="30"/>
      <c r="X204" s="30"/>
      <c r="Y204" s="31"/>
      <c r="Z204" s="30"/>
    </row>
    <row r="205" spans="2:26" ht="26.25" customHeight="1">
      <c r="B205" s="22"/>
      <c r="C205" s="22"/>
      <c r="D205" s="22"/>
      <c r="E205" s="41"/>
      <c r="F205" s="22"/>
      <c r="G205" s="22"/>
      <c r="H205" s="22"/>
      <c r="I205" s="22"/>
      <c r="J205" s="22"/>
      <c r="K205" s="22"/>
      <c r="L205" s="22"/>
      <c r="M205" s="123"/>
      <c r="N205" s="123"/>
      <c r="O205" s="123"/>
      <c r="P205" s="22"/>
      <c r="S205" s="30"/>
      <c r="T205" s="31"/>
      <c r="U205" s="31"/>
      <c r="V205" s="31"/>
      <c r="W205" s="30"/>
      <c r="X205" s="30"/>
      <c r="Y205" s="31"/>
      <c r="Z205" s="30"/>
    </row>
  </sheetData>
  <sheetProtection/>
  <mergeCells count="91">
    <mergeCell ref="F58:G59"/>
    <mergeCell ref="L101:L102"/>
    <mergeCell ref="B12:B13"/>
    <mergeCell ref="C12:D13"/>
    <mergeCell ref="H144:H145"/>
    <mergeCell ref="D100:O100"/>
    <mergeCell ref="F101:G102"/>
    <mergeCell ref="H101:H102"/>
    <mergeCell ref="M58:M59"/>
    <mergeCell ref="D37:O37"/>
    <mergeCell ref="H2:J2"/>
    <mergeCell ref="F38:G39"/>
    <mergeCell ref="H4:J9"/>
    <mergeCell ref="F6:G9"/>
    <mergeCell ref="K8:L9"/>
    <mergeCell ref="K7:L7"/>
    <mergeCell ref="H3:J3"/>
    <mergeCell ref="F5:G5"/>
    <mergeCell ref="K6:L6"/>
    <mergeCell ref="J12:J13"/>
    <mergeCell ref="D196:O196"/>
    <mergeCell ref="D136:O136"/>
    <mergeCell ref="F144:G145"/>
    <mergeCell ref="H122:H123"/>
    <mergeCell ref="F122:G123"/>
    <mergeCell ref="I144:I145"/>
    <mergeCell ref="E144:E145"/>
    <mergeCell ref="K144:K145"/>
    <mergeCell ref="L144:L145"/>
    <mergeCell ref="M144:M145"/>
    <mergeCell ref="I58:I59"/>
    <mergeCell ref="B11:O11"/>
    <mergeCell ref="M80:M81"/>
    <mergeCell ref="K58:K59"/>
    <mergeCell ref="D143:O143"/>
    <mergeCell ref="K122:K123"/>
    <mergeCell ref="K101:K102"/>
    <mergeCell ref="D114:O114"/>
    <mergeCell ref="M101:M102"/>
    <mergeCell ref="D57:O57"/>
    <mergeCell ref="J144:J145"/>
    <mergeCell ref="D122:D123"/>
    <mergeCell ref="E122:E123"/>
    <mergeCell ref="D101:D102"/>
    <mergeCell ref="J80:J81"/>
    <mergeCell ref="I80:I81"/>
    <mergeCell ref="D144:D145"/>
    <mergeCell ref="J122:J123"/>
    <mergeCell ref="E80:E81"/>
    <mergeCell ref="E101:E102"/>
    <mergeCell ref="H58:H59"/>
    <mergeCell ref="D72:O72"/>
    <mergeCell ref="J101:J102"/>
    <mergeCell ref="K80:K81"/>
    <mergeCell ref="L122:L123"/>
    <mergeCell ref="F4:G4"/>
    <mergeCell ref="L58:L59"/>
    <mergeCell ref="D79:O79"/>
    <mergeCell ref="F80:G81"/>
    <mergeCell ref="D93:O93"/>
    <mergeCell ref="I101:I102"/>
    <mergeCell ref="D121:O121"/>
    <mergeCell ref="I122:I123"/>
    <mergeCell ref="L80:L81"/>
    <mergeCell ref="H80:H81"/>
    <mergeCell ref="D80:D81"/>
    <mergeCell ref="M122:M123"/>
    <mergeCell ref="K38:K39"/>
    <mergeCell ref="L38:L39"/>
    <mergeCell ref="L12:L13"/>
    <mergeCell ref="M12:M13"/>
    <mergeCell ref="H38:H39"/>
    <mergeCell ref="I38:I39"/>
    <mergeCell ref="M38:M39"/>
    <mergeCell ref="N12:N13"/>
    <mergeCell ref="G12:G13"/>
    <mergeCell ref="H12:H13"/>
    <mergeCell ref="I12:I13"/>
    <mergeCell ref="I34:J34"/>
    <mergeCell ref="B32:O32"/>
    <mergeCell ref="O12:O13"/>
    <mergeCell ref="D38:D39"/>
    <mergeCell ref="D58:D59"/>
    <mergeCell ref="E12:E13"/>
    <mergeCell ref="D50:O50"/>
    <mergeCell ref="J38:J39"/>
    <mergeCell ref="K12:K13"/>
    <mergeCell ref="E38:E39"/>
    <mergeCell ref="F12:F13"/>
    <mergeCell ref="E58:E59"/>
    <mergeCell ref="J58:J59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  <rowBreaks count="2" manualBreakCount="2">
    <brk id="55" max="15" man="1"/>
    <brk id="11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Q180"/>
  <sheetViews>
    <sheetView zoomScale="115" zoomScaleNormal="115" zoomScalePageLayoutView="0" workbookViewId="0" topLeftCell="A3">
      <selection activeCell="H9" sqref="H9"/>
    </sheetView>
  </sheetViews>
  <sheetFormatPr defaultColWidth="11.421875" defaultRowHeight="12.75"/>
  <cols>
    <col min="1" max="1" width="2.57421875" style="60" customWidth="1"/>
    <col min="2" max="2" width="6.7109375" style="60" bestFit="1" customWidth="1"/>
    <col min="3" max="3" width="24.28125" style="1" bestFit="1" customWidth="1"/>
    <col min="4" max="9" width="12.140625" style="60" bestFit="1" customWidth="1"/>
    <col min="10" max="10" width="8.7109375" style="60" bestFit="1" customWidth="1"/>
    <col min="11" max="11" width="10.28125" style="60" customWidth="1"/>
    <col min="12" max="12" width="1.8515625" style="64" customWidth="1"/>
    <col min="13" max="13" width="2.00390625" style="60" customWidth="1"/>
    <col min="14" max="14" width="2.57421875" style="60" bestFit="1" customWidth="1"/>
    <col min="15" max="15" width="2.421875" style="60" bestFit="1" customWidth="1"/>
    <col min="16" max="16" width="2.140625" style="60" bestFit="1" customWidth="1"/>
    <col min="17" max="18" width="2.57421875" style="60" bestFit="1" customWidth="1"/>
    <col min="19" max="24" width="12.140625" style="60" bestFit="1" customWidth="1"/>
    <col min="25" max="25" width="8.57421875" style="60" bestFit="1" customWidth="1"/>
    <col min="26" max="26" width="10.57421875" style="60" customWidth="1"/>
    <col min="27" max="27" width="4.421875" style="60" customWidth="1"/>
    <col min="28" max="33" width="12.140625" style="60" bestFit="1" customWidth="1"/>
    <col min="34" max="52" width="2.57421875" style="60" customWidth="1"/>
    <col min="53" max="59" width="11.421875" style="60" customWidth="1"/>
    <col min="60" max="89" width="3.28125" style="60" customWidth="1"/>
    <col min="90" max="16384" width="11.421875" style="60" customWidth="1"/>
  </cols>
  <sheetData>
    <row r="1" ht="13.5" thickBot="1"/>
    <row r="2" spans="2:12" s="58" customFormat="1" ht="33" customHeight="1" thickBot="1">
      <c r="B2" s="292" t="s">
        <v>156</v>
      </c>
      <c r="C2" s="293"/>
      <c r="D2" s="293"/>
      <c r="E2" s="293"/>
      <c r="F2" s="293"/>
      <c r="G2" s="293"/>
      <c r="H2" s="293"/>
      <c r="I2" s="293"/>
      <c r="J2" s="293"/>
      <c r="K2" s="293"/>
      <c r="L2" s="59"/>
    </row>
    <row r="3" spans="1:95" ht="26.25" thickBot="1">
      <c r="A3" s="65"/>
      <c r="B3" s="88" t="s">
        <v>0</v>
      </c>
      <c r="C3" s="89" t="s">
        <v>1</v>
      </c>
      <c r="D3" s="84">
        <v>43179</v>
      </c>
      <c r="E3" s="84">
        <v>43235</v>
      </c>
      <c r="F3" s="84">
        <v>43263</v>
      </c>
      <c r="G3" s="84">
        <v>43368</v>
      </c>
      <c r="H3" s="84">
        <v>43410</v>
      </c>
      <c r="I3" s="84">
        <v>43445</v>
      </c>
      <c r="J3" s="90" t="str">
        <f aca="true" t="shared" si="0" ref="J3:J34">Y3</f>
        <v>Punkte</v>
      </c>
      <c r="K3" s="91" t="str">
        <f>Z3</f>
        <v>Punkte-
schnitt</v>
      </c>
      <c r="S3" s="97">
        <f aca="true" t="shared" si="1" ref="S3:X3">D3</f>
        <v>43179</v>
      </c>
      <c r="T3" s="69">
        <f t="shared" si="1"/>
        <v>43235</v>
      </c>
      <c r="U3" s="69">
        <f t="shared" si="1"/>
        <v>43263</v>
      </c>
      <c r="V3" s="69">
        <f t="shared" si="1"/>
        <v>43368</v>
      </c>
      <c r="W3" s="69">
        <f t="shared" si="1"/>
        <v>43410</v>
      </c>
      <c r="X3" s="69">
        <f t="shared" si="1"/>
        <v>43445</v>
      </c>
      <c r="Y3" s="71" t="s">
        <v>3</v>
      </c>
      <c r="Z3" s="72" t="s">
        <v>2</v>
      </c>
      <c r="AA3" s="64"/>
      <c r="AB3" s="97">
        <f aca="true" t="shared" si="2" ref="AB3:AG3">S3</f>
        <v>43179</v>
      </c>
      <c r="AC3" s="69">
        <f t="shared" si="2"/>
        <v>43235</v>
      </c>
      <c r="AD3" s="69">
        <f t="shared" si="2"/>
        <v>43263</v>
      </c>
      <c r="AE3" s="69">
        <f t="shared" si="2"/>
        <v>43368</v>
      </c>
      <c r="AF3" s="69">
        <f t="shared" si="2"/>
        <v>43410</v>
      </c>
      <c r="AG3" s="69">
        <f t="shared" si="2"/>
        <v>43445</v>
      </c>
      <c r="BA3" s="61"/>
      <c r="BB3" s="61"/>
      <c r="BC3" s="61"/>
      <c r="BD3" s="61"/>
      <c r="BE3" s="61"/>
      <c r="BF3" s="61"/>
      <c r="BH3" s="93" t="s">
        <v>106</v>
      </c>
      <c r="BI3" s="93" t="s">
        <v>107</v>
      </c>
      <c r="BJ3" s="93" t="s">
        <v>108</v>
      </c>
      <c r="BK3" s="93" t="s">
        <v>109</v>
      </c>
      <c r="BL3" s="93" t="s">
        <v>110</v>
      </c>
      <c r="BM3" s="93" t="s">
        <v>111</v>
      </c>
      <c r="BN3" s="92"/>
      <c r="BO3" s="93" t="s">
        <v>112</v>
      </c>
      <c r="BP3" s="93" t="s">
        <v>113</v>
      </c>
      <c r="BQ3" s="93" t="s">
        <v>114</v>
      </c>
      <c r="BR3" s="93" t="s">
        <v>115</v>
      </c>
      <c r="BS3" s="93" t="s">
        <v>116</v>
      </c>
      <c r="BT3" s="93" t="s">
        <v>117</v>
      </c>
      <c r="BU3" s="92"/>
      <c r="BV3" s="93" t="s">
        <v>118</v>
      </c>
      <c r="BW3" s="93" t="s">
        <v>119</v>
      </c>
      <c r="BX3" s="93" t="s">
        <v>120</v>
      </c>
      <c r="BY3" s="93" t="s">
        <v>121</v>
      </c>
      <c r="BZ3" s="93" t="s">
        <v>122</v>
      </c>
      <c r="CA3" s="93" t="s">
        <v>123</v>
      </c>
      <c r="CB3" s="92"/>
      <c r="CC3" s="93" t="s">
        <v>124</v>
      </c>
      <c r="CD3" s="93" t="s">
        <v>125</v>
      </c>
      <c r="CE3" s="93" t="s">
        <v>126</v>
      </c>
      <c r="CF3" s="93" t="s">
        <v>127</v>
      </c>
      <c r="CG3" s="93" t="s">
        <v>128</v>
      </c>
      <c r="CH3" s="93" t="s">
        <v>129</v>
      </c>
      <c r="CI3" s="93"/>
      <c r="CJ3" s="93"/>
      <c r="CK3" s="93"/>
      <c r="CL3" s="93" t="s">
        <v>7</v>
      </c>
      <c r="CM3" s="93" t="s">
        <v>8</v>
      </c>
      <c r="CN3" s="93" t="s">
        <v>9</v>
      </c>
      <c r="CO3" s="60">
        <v>4</v>
      </c>
      <c r="CP3" s="60">
        <v>5</v>
      </c>
      <c r="CQ3" s="60">
        <v>6</v>
      </c>
    </row>
    <row r="4" spans="1:95" ht="18">
      <c r="A4" s="65"/>
      <c r="B4" s="85">
        <v>1</v>
      </c>
      <c r="C4" s="67" t="s">
        <v>74</v>
      </c>
      <c r="D4" s="50">
        <v>1</v>
      </c>
      <c r="E4" s="50"/>
      <c r="F4" s="193">
        <v>1</v>
      </c>
      <c r="G4" s="193">
        <v>1</v>
      </c>
      <c r="H4" s="193">
        <v>1</v>
      </c>
      <c r="I4" s="50"/>
      <c r="J4" s="82">
        <f t="shared" si="0"/>
        <v>120</v>
      </c>
      <c r="K4" s="82">
        <f aca="true" t="shared" si="3" ref="K4:K34">Z4</f>
        <v>30</v>
      </c>
      <c r="S4" s="94">
        <f aca="true" t="shared" si="4" ref="S4:X4">IF(CL4&gt;0,CL4,0)</f>
        <v>30</v>
      </c>
      <c r="T4" s="94">
        <f t="shared" si="4"/>
        <v>0</v>
      </c>
      <c r="U4" s="94">
        <f t="shared" si="4"/>
        <v>30</v>
      </c>
      <c r="V4" s="94">
        <f t="shared" si="4"/>
        <v>30</v>
      </c>
      <c r="W4" s="94">
        <f t="shared" si="4"/>
        <v>30</v>
      </c>
      <c r="X4" s="94">
        <f t="shared" si="4"/>
        <v>0</v>
      </c>
      <c r="Y4" s="95">
        <f aca="true" t="shared" si="5" ref="Y4:Y35">SUM(S4:X4)</f>
        <v>120</v>
      </c>
      <c r="Z4" s="96">
        <f aca="true" t="shared" si="6" ref="Z4:Z35">AVERAGE(AB4:AG4)</f>
        <v>30</v>
      </c>
      <c r="AA4" s="102"/>
      <c r="AB4" s="94">
        <f aca="true" t="shared" si="7" ref="AB4:AB35">IF(S4&gt;0,S4," ")</f>
        <v>30</v>
      </c>
      <c r="AC4" s="94" t="str">
        <f aca="true" t="shared" si="8" ref="AC4:AC35">IF(T4&gt;0,T4," ")</f>
        <v> </v>
      </c>
      <c r="AD4" s="94">
        <f aca="true" t="shared" si="9" ref="AD4:AD35">IF(U4&gt;0,U4," ")</f>
        <v>30</v>
      </c>
      <c r="AE4" s="94">
        <f aca="true" t="shared" si="10" ref="AE4:AE35">IF(V4&gt;0,V4," ")</f>
        <v>30</v>
      </c>
      <c r="AF4" s="94">
        <f aca="true" t="shared" si="11" ref="AF4:AF35">IF(W4&gt;0,W4," ")</f>
        <v>30</v>
      </c>
      <c r="AG4" s="94" t="str">
        <f aca="true" t="shared" si="12" ref="AG4:AG35">IF(X4&gt;0,X4," ")</f>
        <v> </v>
      </c>
      <c r="BA4" s="52" t="s">
        <v>69</v>
      </c>
      <c r="BB4" s="62">
        <f>SUM('SA 2018 SRP-Open'!Q14-'SA 2018 SRP-Open'!B14)</f>
        <v>0</v>
      </c>
      <c r="BC4" s="56" t="s">
        <v>61</v>
      </c>
      <c r="BD4" s="54" t="s">
        <v>70</v>
      </c>
      <c r="BE4" s="55" t="s">
        <v>71</v>
      </c>
      <c r="BF4" s="63" t="s">
        <v>72</v>
      </c>
      <c r="BH4" s="60">
        <f aca="true" t="shared" si="13" ref="BH4:BH35">IF(D4=1,30,IF(D4=2,29,IF(D4=3,28,IF(D4=4,27,IF(D4=5,26,IF(D4=6,25,IF(D4=7,24,IF(D4=8,23,0))))))))</f>
        <v>30</v>
      </c>
      <c r="BI4" s="60">
        <f aca="true" t="shared" si="14" ref="BI4:BI35">IF(E4=1,30,IF(E4=2,29,IF(E4=3,28,IF(E4=4,27,IF(E4=5,26,IF(E4=6,25,IF(E4=7,24,IF(E4=8,23,0))))))))</f>
        <v>0</v>
      </c>
      <c r="BJ4" s="60">
        <f aca="true" t="shared" si="15" ref="BJ4:BJ35">IF(F4=1,30,IF(F4=2,29,IF(F4=3,28,IF(F4=4,27,IF(F4=5,26,IF(F4=6,25,IF(F4=7,24,IF(F4=8,23,0))))))))</f>
        <v>30</v>
      </c>
      <c r="BK4" s="60">
        <f aca="true" t="shared" si="16" ref="BK4:BK35">IF(G4=1,30,IF(G4=2,29,IF(G4=3,28,IF(G4=4,27,IF(G4=5,26,IF(G4=6,25,IF(G4=7,24,IF(G4=8,23,0))))))))</f>
        <v>30</v>
      </c>
      <c r="BL4" s="60">
        <f aca="true" t="shared" si="17" ref="BL4:BL35">IF(H4=1,30,IF(H4=2,29,IF(H4=3,28,IF(H4=4,27,IF(H4=5,26,IF(H4=6,25,IF(H4=7,24,IF(H4=8,23,0))))))))</f>
        <v>30</v>
      </c>
      <c r="BM4" s="60">
        <f aca="true" t="shared" si="18" ref="BM4:BM35">IF(I4=1,30,IF(I4=2,29,IF(I4=3,28,IF(I4=4,27,IF(I4=5,26,IF(I4=6,25,IF(I4=7,24,IF(I4=8,23,0))))))))</f>
        <v>0</v>
      </c>
      <c r="BO4" s="60">
        <f aca="true" t="shared" si="19" ref="BO4:BO35">IF(D4=9,22,IF(D4=10,21,IF(D4=11,20,IF(D4=12,19,IF(D4=13,18,IF(D4=14,17,IF(D4=15,16,IF(D4=16,15,0))))))))</f>
        <v>0</v>
      </c>
      <c r="BP4" s="60">
        <f aca="true" t="shared" si="20" ref="BP4:BP35">IF(E4=9,22,IF(E4=10,21,IF(E4=11,20,IF(E4=12,19,IF(E4=13,18,IF(E4=14,17,IF(E4=15,16,IF(E4=16,15,0))))))))</f>
        <v>0</v>
      </c>
      <c r="BQ4" s="60">
        <f aca="true" t="shared" si="21" ref="BQ4:BQ35">IF(F4=9,22,IF(F4=10,21,IF(F4=11,20,IF(F4=12,19,IF(F4=13,18,IF(F4=14,17,IF(F4=15,16,IF(F4=16,15,0))))))))</f>
        <v>0</v>
      </c>
      <c r="BR4" s="60">
        <f aca="true" t="shared" si="22" ref="BR4:BR35">IF(G4=9,22,IF(G4=10,21,IF(G4=11,20,IF(G4=12,19,IF(G4=13,18,IF(G4=14,17,IF(G4=15,16,IF(G4=16,15,0))))))))</f>
        <v>0</v>
      </c>
      <c r="BS4" s="60">
        <f aca="true" t="shared" si="23" ref="BS4:BS35">IF(H4=9,22,IF(H4=10,21,IF(H4=11,20,IF(H4=12,19,IF(H4=13,18,IF(H4=14,17,IF(H4=15,16,IF(H4=16,15,0))))))))</f>
        <v>0</v>
      </c>
      <c r="BT4" s="60">
        <f aca="true" t="shared" si="24" ref="BT4:BT35">IF(I4=9,22,IF(I4=10,21,IF(I4=11,20,IF(I4=12,19,IF(I4=13,18,IF(I4=14,17,IF(I4=15,16,IF(I4=16,15,0))))))))</f>
        <v>0</v>
      </c>
      <c r="BV4" s="60">
        <f aca="true" t="shared" si="25" ref="BV4:BV35">IF(D4=17,14,IF(D4=18,13,IF(D4=19,12,IF(D4=20,11,IF(D4=21,10,IF(D4=22,9,IF(D4=23,8,IF(D4=24,7,0))))))))</f>
        <v>0</v>
      </c>
      <c r="BW4" s="60">
        <f aca="true" t="shared" si="26" ref="BW4:BW35">IF(E4=17,14,IF(E4=18,13,IF(E4=19,12,IF(E4=20,11,IF(E4=21,10,IF(E4=22,9,IF(E4=23,8,IF(E4=24,7,0))))))))</f>
        <v>0</v>
      </c>
      <c r="BX4" s="60">
        <f aca="true" t="shared" si="27" ref="BX4:BX35">IF(F4=17,14,IF(F4=18,13,IF(F4=19,12,IF(F4=20,11,IF(F4=21,10,IF(F4=22,9,IF(F4=23,8,IF(F4=24,7,0))))))))</f>
        <v>0</v>
      </c>
      <c r="BY4" s="60">
        <f aca="true" t="shared" si="28" ref="BY4:BY35">IF(G4=17,14,IF(G4=18,13,IF(G4=19,12,IF(G4=20,11,IF(G4=21,10,IF(G4=22,9,IF(G4=23,8,IF(G4=24,7,0))))))))</f>
        <v>0</v>
      </c>
      <c r="BZ4" s="60">
        <f aca="true" t="shared" si="29" ref="BZ4:BZ35">IF(H4=17,14,IF(H4=18,13,IF(H4=19,12,IF(H4=20,11,IF(H4=21,10,IF(H4=22,9,IF(H4=23,8,IF(H4=24,7,0))))))))</f>
        <v>0</v>
      </c>
      <c r="CA4" s="60">
        <f aca="true" t="shared" si="30" ref="CA4:CA35">IF(I4=17,14,IF(I4=18,13,IF(I4=19,12,IF(I4=20,11,IF(I4=21,10,IF(I4=22,9,IF(I4=23,8,IF(I4=24,7,0))))))))</f>
        <v>0</v>
      </c>
      <c r="CC4" s="60">
        <f aca="true" t="shared" si="31" ref="CC4:CC35">IF(D4=25,6,IF(D4=26,5,IF(D4=27,4,IF(D4=28,3,IF(D4=29,2,IF(D4=30,1,0))))))</f>
        <v>0</v>
      </c>
      <c r="CD4" s="60">
        <f aca="true" t="shared" si="32" ref="CD4:CD35">IF(E4=25,6,IF(E4=26,5,IF(E4=27,4,IF(E4=28,3,IF(E4=29,2,IF(E4=30,1,0))))))</f>
        <v>0</v>
      </c>
      <c r="CE4" s="60">
        <f aca="true" t="shared" si="33" ref="CE4:CE35">IF(F4=25,6,IF(F4=26,5,IF(F4=27,4,IF(F4=28,3,IF(F4=29,2,IF(F4=30,1,0))))))</f>
        <v>0</v>
      </c>
      <c r="CF4" s="60">
        <f aca="true" t="shared" si="34" ref="CF4:CF35">IF(G4=25,6,IF(G4=26,5,IF(G4=27,4,IF(G4=28,3,IF(G4=29,2,IF(G4=30,1,0))))))</f>
        <v>0</v>
      </c>
      <c r="CG4" s="60">
        <f aca="true" t="shared" si="35" ref="CG4:CG35">IF(H4=25,6,IF(H4=26,5,IF(H4=27,4,IF(H4=28,3,IF(H4=29,2,IF(H4=30,1,0))))))</f>
        <v>0</v>
      </c>
      <c r="CH4" s="60">
        <f aca="true" t="shared" si="36" ref="CH4:CH35">IF(I4=25,6,IF(I4=26,5,IF(I4=27,4,IF(I4=28,3,IF(I4=29,2,IF(I4=30,1,0))))))</f>
        <v>0</v>
      </c>
      <c r="CL4" s="60">
        <f aca="true" t="shared" si="37" ref="CL4:CL35">SUM(BH4+BO4+BV4+CC4)</f>
        <v>30</v>
      </c>
      <c r="CM4" s="60">
        <f aca="true" t="shared" si="38" ref="CM4:CM35">SUM(BI4+BP4+BW4+CD4)</f>
        <v>0</v>
      </c>
      <c r="CN4" s="60">
        <f aca="true" t="shared" si="39" ref="CN4:CN35">SUM(BJ4+BQ4+BX4+CE4)</f>
        <v>30</v>
      </c>
      <c r="CO4" s="60">
        <f aca="true" t="shared" si="40" ref="CO4:CO35">SUM(BK4+BR4+BY4+CF4)</f>
        <v>30</v>
      </c>
      <c r="CP4" s="60">
        <f aca="true" t="shared" si="41" ref="CP4:CP35">SUM(BL4+BS4+BZ4+CG4)</f>
        <v>30</v>
      </c>
      <c r="CQ4" s="60">
        <f aca="true" t="shared" si="42" ref="CQ4:CQ35">SUM(BM4+BT4+CA4+CH4)</f>
        <v>0</v>
      </c>
    </row>
    <row r="5" spans="1:95" ht="18">
      <c r="A5" s="65"/>
      <c r="B5" s="85">
        <v>2</v>
      </c>
      <c r="C5" s="4" t="s">
        <v>76</v>
      </c>
      <c r="D5" s="51">
        <v>2</v>
      </c>
      <c r="E5" s="193">
        <v>2</v>
      </c>
      <c r="F5" s="193">
        <v>2</v>
      </c>
      <c r="G5" s="193">
        <v>2</v>
      </c>
      <c r="H5" s="193">
        <v>2</v>
      </c>
      <c r="I5" s="51"/>
      <c r="J5" s="82">
        <f t="shared" si="0"/>
        <v>145</v>
      </c>
      <c r="K5" s="82">
        <f t="shared" si="3"/>
        <v>29</v>
      </c>
      <c r="S5" s="94">
        <f aca="true" t="shared" si="43" ref="S5:S53">IF(CL5&gt;0,CL5,0)</f>
        <v>29</v>
      </c>
      <c r="T5" s="94">
        <f aca="true" t="shared" si="44" ref="T5:T53">IF(CM5&gt;0,CM5,0)</f>
        <v>29</v>
      </c>
      <c r="U5" s="94">
        <f aca="true" t="shared" si="45" ref="U5:U53">IF(CN5&gt;0,CN5,0)</f>
        <v>29</v>
      </c>
      <c r="V5" s="94">
        <f aca="true" t="shared" si="46" ref="V5:V53">IF(CO5&gt;0,CO5,0)</f>
        <v>29</v>
      </c>
      <c r="W5" s="94">
        <f aca="true" t="shared" si="47" ref="W5:W53">IF(CP5&gt;0,CP5,0)</f>
        <v>29</v>
      </c>
      <c r="X5" s="94">
        <f aca="true" t="shared" si="48" ref="X5:X53">IF(CQ5&gt;0,CQ5,0)</f>
        <v>0</v>
      </c>
      <c r="Y5" s="70">
        <f t="shared" si="5"/>
        <v>145</v>
      </c>
      <c r="Z5" s="96">
        <f t="shared" si="6"/>
        <v>29</v>
      </c>
      <c r="AA5" s="102"/>
      <c r="AB5" s="94">
        <f t="shared" si="7"/>
        <v>29</v>
      </c>
      <c r="AC5" s="94">
        <f t="shared" si="8"/>
        <v>29</v>
      </c>
      <c r="AD5" s="94">
        <f t="shared" si="9"/>
        <v>29</v>
      </c>
      <c r="AE5" s="94">
        <f t="shared" si="10"/>
        <v>29</v>
      </c>
      <c r="AF5" s="94">
        <f t="shared" si="11"/>
        <v>29</v>
      </c>
      <c r="AG5" s="94" t="str">
        <f t="shared" si="12"/>
        <v> </v>
      </c>
      <c r="BA5" s="52" t="s">
        <v>69</v>
      </c>
      <c r="BB5" s="62">
        <f>SUM('SA 2018 SRP-Open'!Q15-'SA 2018 SRP-Open'!B15)</f>
        <v>0</v>
      </c>
      <c r="BC5" s="53" t="s">
        <v>61</v>
      </c>
      <c r="BD5" s="54" t="s">
        <v>70</v>
      </c>
      <c r="BE5" s="55" t="s">
        <v>71</v>
      </c>
      <c r="BF5" s="63" t="s">
        <v>72</v>
      </c>
      <c r="BH5" s="60">
        <f t="shared" si="13"/>
        <v>29</v>
      </c>
      <c r="BI5" s="60">
        <f t="shared" si="14"/>
        <v>29</v>
      </c>
      <c r="BJ5" s="60">
        <f t="shared" si="15"/>
        <v>29</v>
      </c>
      <c r="BK5" s="60">
        <f t="shared" si="16"/>
        <v>29</v>
      </c>
      <c r="BL5" s="60">
        <f t="shared" si="17"/>
        <v>29</v>
      </c>
      <c r="BM5" s="60">
        <f t="shared" si="18"/>
        <v>0</v>
      </c>
      <c r="BO5" s="60">
        <f t="shared" si="19"/>
        <v>0</v>
      </c>
      <c r="BP5" s="60">
        <f t="shared" si="20"/>
        <v>0</v>
      </c>
      <c r="BQ5" s="60">
        <f t="shared" si="21"/>
        <v>0</v>
      </c>
      <c r="BR5" s="60">
        <f t="shared" si="22"/>
        <v>0</v>
      </c>
      <c r="BS5" s="60">
        <f t="shared" si="23"/>
        <v>0</v>
      </c>
      <c r="BT5" s="60">
        <f t="shared" si="24"/>
        <v>0</v>
      </c>
      <c r="BV5" s="60">
        <f t="shared" si="25"/>
        <v>0</v>
      </c>
      <c r="BW5" s="60">
        <f t="shared" si="26"/>
        <v>0</v>
      </c>
      <c r="BX5" s="60">
        <f t="shared" si="27"/>
        <v>0</v>
      </c>
      <c r="BY5" s="60">
        <f t="shared" si="28"/>
        <v>0</v>
      </c>
      <c r="BZ5" s="60">
        <f t="shared" si="29"/>
        <v>0</v>
      </c>
      <c r="CA5" s="60">
        <f t="shared" si="30"/>
        <v>0</v>
      </c>
      <c r="CC5" s="60">
        <f t="shared" si="31"/>
        <v>0</v>
      </c>
      <c r="CD5" s="60">
        <f t="shared" si="32"/>
        <v>0</v>
      </c>
      <c r="CE5" s="60">
        <f t="shared" si="33"/>
        <v>0</v>
      </c>
      <c r="CF5" s="60">
        <f t="shared" si="34"/>
        <v>0</v>
      </c>
      <c r="CG5" s="60">
        <f t="shared" si="35"/>
        <v>0</v>
      </c>
      <c r="CH5" s="60">
        <f t="shared" si="36"/>
        <v>0</v>
      </c>
      <c r="CL5" s="60">
        <f t="shared" si="37"/>
        <v>29</v>
      </c>
      <c r="CM5" s="60">
        <f t="shared" si="38"/>
        <v>29</v>
      </c>
      <c r="CN5" s="60">
        <f t="shared" si="39"/>
        <v>29</v>
      </c>
      <c r="CO5" s="60">
        <f t="shared" si="40"/>
        <v>29</v>
      </c>
      <c r="CP5" s="60">
        <f t="shared" si="41"/>
        <v>29</v>
      </c>
      <c r="CQ5" s="60">
        <f t="shared" si="42"/>
        <v>0</v>
      </c>
    </row>
    <row r="6" spans="1:95" ht="18">
      <c r="A6" s="65"/>
      <c r="B6" s="85">
        <v>3</v>
      </c>
      <c r="C6" s="67" t="s">
        <v>78</v>
      </c>
      <c r="D6" s="50">
        <v>3</v>
      </c>
      <c r="E6" s="193">
        <v>3</v>
      </c>
      <c r="F6" s="50"/>
      <c r="G6" s="193">
        <v>4</v>
      </c>
      <c r="H6" s="193">
        <v>3</v>
      </c>
      <c r="I6" s="50"/>
      <c r="J6" s="82">
        <f t="shared" si="0"/>
        <v>111</v>
      </c>
      <c r="K6" s="82">
        <f t="shared" si="3"/>
        <v>27.75</v>
      </c>
      <c r="S6" s="94">
        <f t="shared" si="43"/>
        <v>28</v>
      </c>
      <c r="T6" s="94">
        <f t="shared" si="44"/>
        <v>28</v>
      </c>
      <c r="U6" s="94">
        <f t="shared" si="45"/>
        <v>0</v>
      </c>
      <c r="V6" s="94">
        <f t="shared" si="46"/>
        <v>27</v>
      </c>
      <c r="W6" s="94">
        <f t="shared" si="47"/>
        <v>28</v>
      </c>
      <c r="X6" s="94">
        <f t="shared" si="48"/>
        <v>0</v>
      </c>
      <c r="Y6" s="70">
        <f t="shared" si="5"/>
        <v>111</v>
      </c>
      <c r="Z6" s="96">
        <f t="shared" si="6"/>
        <v>27.75</v>
      </c>
      <c r="AA6" s="102"/>
      <c r="AB6" s="94">
        <f t="shared" si="7"/>
        <v>28</v>
      </c>
      <c r="AC6" s="94">
        <f t="shared" si="8"/>
        <v>28</v>
      </c>
      <c r="AD6" s="94" t="str">
        <f t="shared" si="9"/>
        <v> </v>
      </c>
      <c r="AE6" s="94">
        <f t="shared" si="10"/>
        <v>27</v>
      </c>
      <c r="AF6" s="94">
        <f t="shared" si="11"/>
        <v>28</v>
      </c>
      <c r="AG6" s="94" t="str">
        <f t="shared" si="12"/>
        <v> </v>
      </c>
      <c r="BA6" s="52" t="s">
        <v>69</v>
      </c>
      <c r="BB6" s="62">
        <f>SUM('SA 2018 SRP-Open'!Q16-'SA 2018 SRP-Open'!B16)</f>
        <v>1</v>
      </c>
      <c r="BC6" s="53" t="s">
        <v>61</v>
      </c>
      <c r="BD6" s="54" t="s">
        <v>70</v>
      </c>
      <c r="BE6" s="55" t="s">
        <v>71</v>
      </c>
      <c r="BF6" s="63" t="s">
        <v>72</v>
      </c>
      <c r="BH6" s="60">
        <f t="shared" si="13"/>
        <v>28</v>
      </c>
      <c r="BI6" s="60">
        <f t="shared" si="14"/>
        <v>28</v>
      </c>
      <c r="BJ6" s="60">
        <f t="shared" si="15"/>
        <v>0</v>
      </c>
      <c r="BK6" s="60">
        <f t="shared" si="16"/>
        <v>27</v>
      </c>
      <c r="BL6" s="60">
        <f t="shared" si="17"/>
        <v>28</v>
      </c>
      <c r="BM6" s="60">
        <f t="shared" si="18"/>
        <v>0</v>
      </c>
      <c r="BO6" s="60">
        <f t="shared" si="19"/>
        <v>0</v>
      </c>
      <c r="BP6" s="60">
        <f t="shared" si="20"/>
        <v>0</v>
      </c>
      <c r="BQ6" s="60">
        <f t="shared" si="21"/>
        <v>0</v>
      </c>
      <c r="BR6" s="60">
        <f t="shared" si="22"/>
        <v>0</v>
      </c>
      <c r="BS6" s="60">
        <f t="shared" si="23"/>
        <v>0</v>
      </c>
      <c r="BT6" s="60">
        <f t="shared" si="24"/>
        <v>0</v>
      </c>
      <c r="BV6" s="60">
        <f t="shared" si="25"/>
        <v>0</v>
      </c>
      <c r="BW6" s="60">
        <f t="shared" si="26"/>
        <v>0</v>
      </c>
      <c r="BX6" s="60">
        <f t="shared" si="27"/>
        <v>0</v>
      </c>
      <c r="BY6" s="60">
        <f t="shared" si="28"/>
        <v>0</v>
      </c>
      <c r="BZ6" s="60">
        <f t="shared" si="29"/>
        <v>0</v>
      </c>
      <c r="CA6" s="60">
        <f t="shared" si="30"/>
        <v>0</v>
      </c>
      <c r="CC6" s="60">
        <f t="shared" si="31"/>
        <v>0</v>
      </c>
      <c r="CD6" s="60">
        <f t="shared" si="32"/>
        <v>0</v>
      </c>
      <c r="CE6" s="60">
        <f t="shared" si="33"/>
        <v>0</v>
      </c>
      <c r="CF6" s="60">
        <f t="shared" si="34"/>
        <v>0</v>
      </c>
      <c r="CG6" s="60">
        <f t="shared" si="35"/>
        <v>0</v>
      </c>
      <c r="CH6" s="60">
        <f t="shared" si="36"/>
        <v>0</v>
      </c>
      <c r="CL6" s="60">
        <f t="shared" si="37"/>
        <v>28</v>
      </c>
      <c r="CM6" s="60">
        <f t="shared" si="38"/>
        <v>28</v>
      </c>
      <c r="CN6" s="60">
        <f t="shared" si="39"/>
        <v>0</v>
      </c>
      <c r="CO6" s="60">
        <f t="shared" si="40"/>
        <v>27</v>
      </c>
      <c r="CP6" s="60">
        <f t="shared" si="41"/>
        <v>28</v>
      </c>
      <c r="CQ6" s="60">
        <f t="shared" si="42"/>
        <v>0</v>
      </c>
    </row>
    <row r="7" spans="1:95" ht="18">
      <c r="A7" s="65"/>
      <c r="B7" s="85">
        <v>4</v>
      </c>
      <c r="C7" s="4" t="s">
        <v>80</v>
      </c>
      <c r="D7" s="51">
        <v>4</v>
      </c>
      <c r="E7" s="193">
        <v>6</v>
      </c>
      <c r="F7" s="193">
        <v>4</v>
      </c>
      <c r="G7" s="193">
        <v>3</v>
      </c>
      <c r="H7" s="193">
        <v>4</v>
      </c>
      <c r="I7" s="51"/>
      <c r="J7" s="82">
        <f t="shared" si="0"/>
        <v>134</v>
      </c>
      <c r="K7" s="82">
        <f t="shared" si="3"/>
        <v>26.8</v>
      </c>
      <c r="S7" s="94">
        <f t="shared" si="43"/>
        <v>27</v>
      </c>
      <c r="T7" s="94">
        <f t="shared" si="44"/>
        <v>25</v>
      </c>
      <c r="U7" s="94">
        <f t="shared" si="45"/>
        <v>27</v>
      </c>
      <c r="V7" s="94">
        <f t="shared" si="46"/>
        <v>28</v>
      </c>
      <c r="W7" s="94">
        <f t="shared" si="47"/>
        <v>27</v>
      </c>
      <c r="X7" s="94">
        <f t="shared" si="48"/>
        <v>0</v>
      </c>
      <c r="Y7" s="70">
        <f t="shared" si="5"/>
        <v>134</v>
      </c>
      <c r="Z7" s="96">
        <f t="shared" si="6"/>
        <v>26.8</v>
      </c>
      <c r="AA7" s="102"/>
      <c r="AB7" s="94">
        <f t="shared" si="7"/>
        <v>27</v>
      </c>
      <c r="AC7" s="94">
        <f t="shared" si="8"/>
        <v>25</v>
      </c>
      <c r="AD7" s="94">
        <f t="shared" si="9"/>
        <v>27</v>
      </c>
      <c r="AE7" s="94">
        <f t="shared" si="10"/>
        <v>28</v>
      </c>
      <c r="AF7" s="94">
        <f t="shared" si="11"/>
        <v>27</v>
      </c>
      <c r="AG7" s="94" t="str">
        <f t="shared" si="12"/>
        <v> </v>
      </c>
      <c r="BA7" s="52" t="s">
        <v>69</v>
      </c>
      <c r="BB7" s="62">
        <f>SUM('SA 2018 SRP-Open'!Q17-'SA 2018 SRP-Open'!B17)</f>
        <v>-1</v>
      </c>
      <c r="BC7" s="53" t="s">
        <v>61</v>
      </c>
      <c r="BD7" s="54" t="s">
        <v>70</v>
      </c>
      <c r="BE7" s="55" t="s">
        <v>71</v>
      </c>
      <c r="BF7" s="63" t="s">
        <v>72</v>
      </c>
      <c r="BH7" s="60">
        <f t="shared" si="13"/>
        <v>27</v>
      </c>
      <c r="BI7" s="60">
        <f t="shared" si="14"/>
        <v>25</v>
      </c>
      <c r="BJ7" s="60">
        <f t="shared" si="15"/>
        <v>27</v>
      </c>
      <c r="BK7" s="60">
        <f t="shared" si="16"/>
        <v>28</v>
      </c>
      <c r="BL7" s="60">
        <f t="shared" si="17"/>
        <v>27</v>
      </c>
      <c r="BM7" s="60">
        <f t="shared" si="18"/>
        <v>0</v>
      </c>
      <c r="BO7" s="60">
        <f t="shared" si="19"/>
        <v>0</v>
      </c>
      <c r="BP7" s="60">
        <f t="shared" si="20"/>
        <v>0</v>
      </c>
      <c r="BQ7" s="60">
        <f t="shared" si="21"/>
        <v>0</v>
      </c>
      <c r="BR7" s="60">
        <f t="shared" si="22"/>
        <v>0</v>
      </c>
      <c r="BS7" s="60">
        <f t="shared" si="23"/>
        <v>0</v>
      </c>
      <c r="BT7" s="60">
        <f t="shared" si="24"/>
        <v>0</v>
      </c>
      <c r="BV7" s="60">
        <f t="shared" si="25"/>
        <v>0</v>
      </c>
      <c r="BW7" s="60">
        <f t="shared" si="26"/>
        <v>0</v>
      </c>
      <c r="BX7" s="60">
        <f t="shared" si="27"/>
        <v>0</v>
      </c>
      <c r="BY7" s="60">
        <f t="shared" si="28"/>
        <v>0</v>
      </c>
      <c r="BZ7" s="60">
        <f t="shared" si="29"/>
        <v>0</v>
      </c>
      <c r="CA7" s="60">
        <f t="shared" si="30"/>
        <v>0</v>
      </c>
      <c r="CC7" s="60">
        <f t="shared" si="31"/>
        <v>0</v>
      </c>
      <c r="CD7" s="60">
        <f t="shared" si="32"/>
        <v>0</v>
      </c>
      <c r="CE7" s="60">
        <f t="shared" si="33"/>
        <v>0</v>
      </c>
      <c r="CF7" s="60">
        <f t="shared" si="34"/>
        <v>0</v>
      </c>
      <c r="CG7" s="60">
        <f t="shared" si="35"/>
        <v>0</v>
      </c>
      <c r="CH7" s="60">
        <f t="shared" si="36"/>
        <v>0</v>
      </c>
      <c r="CL7" s="60">
        <f t="shared" si="37"/>
        <v>27</v>
      </c>
      <c r="CM7" s="60">
        <f t="shared" si="38"/>
        <v>25</v>
      </c>
      <c r="CN7" s="60">
        <f t="shared" si="39"/>
        <v>27</v>
      </c>
      <c r="CO7" s="60">
        <f t="shared" si="40"/>
        <v>28</v>
      </c>
      <c r="CP7" s="60">
        <f t="shared" si="41"/>
        <v>27</v>
      </c>
      <c r="CQ7" s="60">
        <f t="shared" si="42"/>
        <v>0</v>
      </c>
    </row>
    <row r="8" spans="1:95" ht="18">
      <c r="A8" s="65"/>
      <c r="B8" s="85">
        <v>5</v>
      </c>
      <c r="C8" s="67" t="s">
        <v>83</v>
      </c>
      <c r="D8" s="50">
        <v>5</v>
      </c>
      <c r="E8" s="193">
        <v>9</v>
      </c>
      <c r="F8" s="193">
        <v>11</v>
      </c>
      <c r="G8" s="193">
        <v>6</v>
      </c>
      <c r="H8" s="193">
        <v>11</v>
      </c>
      <c r="I8" s="50"/>
      <c r="J8" s="82">
        <f t="shared" si="0"/>
        <v>113</v>
      </c>
      <c r="K8" s="82">
        <f t="shared" si="3"/>
        <v>22.6</v>
      </c>
      <c r="S8" s="94">
        <f t="shared" si="43"/>
        <v>26</v>
      </c>
      <c r="T8" s="94">
        <f t="shared" si="44"/>
        <v>22</v>
      </c>
      <c r="U8" s="94">
        <f t="shared" si="45"/>
        <v>20</v>
      </c>
      <c r="V8" s="94">
        <f t="shared" si="46"/>
        <v>25</v>
      </c>
      <c r="W8" s="94">
        <f t="shared" si="47"/>
        <v>20</v>
      </c>
      <c r="X8" s="94">
        <f t="shared" si="48"/>
        <v>0</v>
      </c>
      <c r="Y8" s="70">
        <f t="shared" si="5"/>
        <v>113</v>
      </c>
      <c r="Z8" s="96">
        <f t="shared" si="6"/>
        <v>22.6</v>
      </c>
      <c r="AA8" s="102"/>
      <c r="AB8" s="94">
        <f t="shared" si="7"/>
        <v>26</v>
      </c>
      <c r="AC8" s="94">
        <f t="shared" si="8"/>
        <v>22</v>
      </c>
      <c r="AD8" s="94">
        <f t="shared" si="9"/>
        <v>20</v>
      </c>
      <c r="AE8" s="94">
        <f t="shared" si="10"/>
        <v>25</v>
      </c>
      <c r="AF8" s="94">
        <f t="shared" si="11"/>
        <v>20</v>
      </c>
      <c r="AG8" s="94" t="str">
        <f t="shared" si="12"/>
        <v> </v>
      </c>
      <c r="BA8" s="52" t="s">
        <v>69</v>
      </c>
      <c r="BB8" s="62">
        <f>SUM('SA 2018 SRP-Open'!Q18-'SA 2018 SRP-Open'!B18)</f>
        <v>0</v>
      </c>
      <c r="BC8" s="53" t="s">
        <v>61</v>
      </c>
      <c r="BD8" s="54" t="s">
        <v>70</v>
      </c>
      <c r="BE8" s="55" t="s">
        <v>71</v>
      </c>
      <c r="BF8" s="63" t="s">
        <v>72</v>
      </c>
      <c r="BH8" s="60">
        <f t="shared" si="13"/>
        <v>26</v>
      </c>
      <c r="BI8" s="60">
        <f t="shared" si="14"/>
        <v>0</v>
      </c>
      <c r="BJ8" s="60">
        <f t="shared" si="15"/>
        <v>0</v>
      </c>
      <c r="BK8" s="60">
        <f t="shared" si="16"/>
        <v>25</v>
      </c>
      <c r="BL8" s="60">
        <f t="shared" si="17"/>
        <v>0</v>
      </c>
      <c r="BM8" s="60">
        <f t="shared" si="18"/>
        <v>0</v>
      </c>
      <c r="BO8" s="60">
        <f t="shared" si="19"/>
        <v>0</v>
      </c>
      <c r="BP8" s="60">
        <f t="shared" si="20"/>
        <v>22</v>
      </c>
      <c r="BQ8" s="60">
        <f t="shared" si="21"/>
        <v>20</v>
      </c>
      <c r="BR8" s="60">
        <f t="shared" si="22"/>
        <v>0</v>
      </c>
      <c r="BS8" s="60">
        <f t="shared" si="23"/>
        <v>20</v>
      </c>
      <c r="BT8" s="60">
        <f t="shared" si="24"/>
        <v>0</v>
      </c>
      <c r="BV8" s="60">
        <f t="shared" si="25"/>
        <v>0</v>
      </c>
      <c r="BW8" s="60">
        <f t="shared" si="26"/>
        <v>0</v>
      </c>
      <c r="BX8" s="60">
        <f t="shared" si="27"/>
        <v>0</v>
      </c>
      <c r="BY8" s="60">
        <f t="shared" si="28"/>
        <v>0</v>
      </c>
      <c r="BZ8" s="60">
        <f t="shared" si="29"/>
        <v>0</v>
      </c>
      <c r="CA8" s="60">
        <f t="shared" si="30"/>
        <v>0</v>
      </c>
      <c r="CC8" s="60">
        <f t="shared" si="31"/>
        <v>0</v>
      </c>
      <c r="CD8" s="60">
        <f t="shared" si="32"/>
        <v>0</v>
      </c>
      <c r="CE8" s="60">
        <f t="shared" si="33"/>
        <v>0</v>
      </c>
      <c r="CF8" s="60">
        <f t="shared" si="34"/>
        <v>0</v>
      </c>
      <c r="CG8" s="60">
        <f t="shared" si="35"/>
        <v>0</v>
      </c>
      <c r="CH8" s="60">
        <f t="shared" si="36"/>
        <v>0</v>
      </c>
      <c r="CL8" s="60">
        <f t="shared" si="37"/>
        <v>26</v>
      </c>
      <c r="CM8" s="60">
        <f t="shared" si="38"/>
        <v>22</v>
      </c>
      <c r="CN8" s="60">
        <f t="shared" si="39"/>
        <v>20</v>
      </c>
      <c r="CO8" s="60">
        <f t="shared" si="40"/>
        <v>25</v>
      </c>
      <c r="CP8" s="60">
        <f t="shared" si="41"/>
        <v>20</v>
      </c>
      <c r="CQ8" s="60">
        <f t="shared" si="42"/>
        <v>0</v>
      </c>
    </row>
    <row r="9" spans="1:95" ht="18">
      <c r="A9" s="65"/>
      <c r="B9" s="85">
        <v>6</v>
      </c>
      <c r="C9" s="4" t="s">
        <v>79</v>
      </c>
      <c r="D9" s="51">
        <v>6</v>
      </c>
      <c r="E9" s="193">
        <v>10</v>
      </c>
      <c r="F9" s="193">
        <v>9</v>
      </c>
      <c r="G9" s="51"/>
      <c r="H9" s="193">
        <v>7</v>
      </c>
      <c r="I9" s="51"/>
      <c r="J9" s="82">
        <f t="shared" si="0"/>
        <v>92</v>
      </c>
      <c r="K9" s="82">
        <f t="shared" si="3"/>
        <v>23</v>
      </c>
      <c r="S9" s="94">
        <f t="shared" si="43"/>
        <v>25</v>
      </c>
      <c r="T9" s="94">
        <f t="shared" si="44"/>
        <v>21</v>
      </c>
      <c r="U9" s="94">
        <f t="shared" si="45"/>
        <v>22</v>
      </c>
      <c r="V9" s="94">
        <f t="shared" si="46"/>
        <v>0</v>
      </c>
      <c r="W9" s="94">
        <f t="shared" si="47"/>
        <v>24</v>
      </c>
      <c r="X9" s="94">
        <f t="shared" si="48"/>
        <v>0</v>
      </c>
      <c r="Y9" s="70">
        <f t="shared" si="5"/>
        <v>92</v>
      </c>
      <c r="Z9" s="96">
        <f t="shared" si="6"/>
        <v>23</v>
      </c>
      <c r="AA9" s="102"/>
      <c r="AB9" s="94">
        <f t="shared" si="7"/>
        <v>25</v>
      </c>
      <c r="AC9" s="94">
        <f t="shared" si="8"/>
        <v>21</v>
      </c>
      <c r="AD9" s="94">
        <f t="shared" si="9"/>
        <v>22</v>
      </c>
      <c r="AE9" s="94" t="str">
        <f t="shared" si="10"/>
        <v> </v>
      </c>
      <c r="AF9" s="94">
        <f t="shared" si="11"/>
        <v>24</v>
      </c>
      <c r="AG9" s="94" t="str">
        <f t="shared" si="12"/>
        <v> </v>
      </c>
      <c r="BA9" s="52" t="s">
        <v>69</v>
      </c>
      <c r="BB9" s="62">
        <f>SUM('SA 2018 SRP-Open'!Q19-'SA 2018 SRP-Open'!B19)</f>
        <v>0</v>
      </c>
      <c r="BC9" s="53" t="s">
        <v>61</v>
      </c>
      <c r="BD9" s="54" t="s">
        <v>70</v>
      </c>
      <c r="BE9" s="55" t="s">
        <v>71</v>
      </c>
      <c r="BF9" s="63" t="s">
        <v>72</v>
      </c>
      <c r="BH9" s="60">
        <f t="shared" si="13"/>
        <v>25</v>
      </c>
      <c r="BI9" s="60">
        <f t="shared" si="14"/>
        <v>0</v>
      </c>
      <c r="BJ9" s="60">
        <f t="shared" si="15"/>
        <v>0</v>
      </c>
      <c r="BK9" s="60">
        <f t="shared" si="16"/>
        <v>0</v>
      </c>
      <c r="BL9" s="60">
        <f t="shared" si="17"/>
        <v>24</v>
      </c>
      <c r="BM9" s="60">
        <f t="shared" si="18"/>
        <v>0</v>
      </c>
      <c r="BO9" s="60">
        <f t="shared" si="19"/>
        <v>0</v>
      </c>
      <c r="BP9" s="60">
        <f t="shared" si="20"/>
        <v>21</v>
      </c>
      <c r="BQ9" s="60">
        <f t="shared" si="21"/>
        <v>22</v>
      </c>
      <c r="BR9" s="60">
        <f t="shared" si="22"/>
        <v>0</v>
      </c>
      <c r="BS9" s="60">
        <f t="shared" si="23"/>
        <v>0</v>
      </c>
      <c r="BT9" s="60">
        <f t="shared" si="24"/>
        <v>0</v>
      </c>
      <c r="BV9" s="60">
        <f t="shared" si="25"/>
        <v>0</v>
      </c>
      <c r="BW9" s="60">
        <f t="shared" si="26"/>
        <v>0</v>
      </c>
      <c r="BX9" s="60">
        <f t="shared" si="27"/>
        <v>0</v>
      </c>
      <c r="BY9" s="60">
        <f t="shared" si="28"/>
        <v>0</v>
      </c>
      <c r="BZ9" s="60">
        <f t="shared" si="29"/>
        <v>0</v>
      </c>
      <c r="CA9" s="60">
        <f t="shared" si="30"/>
        <v>0</v>
      </c>
      <c r="CC9" s="60">
        <f t="shared" si="31"/>
        <v>0</v>
      </c>
      <c r="CD9" s="60">
        <f t="shared" si="32"/>
        <v>0</v>
      </c>
      <c r="CE9" s="60">
        <f t="shared" si="33"/>
        <v>0</v>
      </c>
      <c r="CF9" s="60">
        <f t="shared" si="34"/>
        <v>0</v>
      </c>
      <c r="CG9" s="60">
        <f t="shared" si="35"/>
        <v>0</v>
      </c>
      <c r="CH9" s="60">
        <f t="shared" si="36"/>
        <v>0</v>
      </c>
      <c r="CL9" s="60">
        <f t="shared" si="37"/>
        <v>25</v>
      </c>
      <c r="CM9" s="60">
        <f t="shared" si="38"/>
        <v>21</v>
      </c>
      <c r="CN9" s="60">
        <f t="shared" si="39"/>
        <v>22</v>
      </c>
      <c r="CO9" s="60">
        <f t="shared" si="40"/>
        <v>0</v>
      </c>
      <c r="CP9" s="60">
        <f t="shared" si="41"/>
        <v>24</v>
      </c>
      <c r="CQ9" s="60">
        <f t="shared" si="42"/>
        <v>0</v>
      </c>
    </row>
    <row r="10" spans="1:95" ht="18">
      <c r="A10" s="65"/>
      <c r="B10" s="85">
        <v>7</v>
      </c>
      <c r="C10" s="67" t="s">
        <v>75</v>
      </c>
      <c r="D10" s="50">
        <v>7</v>
      </c>
      <c r="E10" s="50"/>
      <c r="F10" s="193">
        <v>3</v>
      </c>
      <c r="G10" s="50"/>
      <c r="H10" s="50"/>
      <c r="I10" s="50"/>
      <c r="J10" s="82">
        <f t="shared" si="0"/>
        <v>52</v>
      </c>
      <c r="K10" s="82">
        <f t="shared" si="3"/>
        <v>26</v>
      </c>
      <c r="S10" s="94">
        <f t="shared" si="43"/>
        <v>24</v>
      </c>
      <c r="T10" s="94">
        <f t="shared" si="44"/>
        <v>0</v>
      </c>
      <c r="U10" s="94">
        <f t="shared" si="45"/>
        <v>28</v>
      </c>
      <c r="V10" s="94">
        <f t="shared" si="46"/>
        <v>0</v>
      </c>
      <c r="W10" s="94">
        <f t="shared" si="47"/>
        <v>0</v>
      </c>
      <c r="X10" s="94">
        <f t="shared" si="48"/>
        <v>0</v>
      </c>
      <c r="Y10" s="70">
        <f t="shared" si="5"/>
        <v>52</v>
      </c>
      <c r="Z10" s="96">
        <f t="shared" si="6"/>
        <v>26</v>
      </c>
      <c r="AA10" s="102"/>
      <c r="AB10" s="94">
        <f t="shared" si="7"/>
        <v>24</v>
      </c>
      <c r="AC10" s="94" t="str">
        <f t="shared" si="8"/>
        <v> </v>
      </c>
      <c r="AD10" s="94">
        <f t="shared" si="9"/>
        <v>28</v>
      </c>
      <c r="AE10" s="94" t="str">
        <f t="shared" si="10"/>
        <v> </v>
      </c>
      <c r="AF10" s="94" t="str">
        <f t="shared" si="11"/>
        <v> </v>
      </c>
      <c r="AG10" s="94" t="str">
        <f t="shared" si="12"/>
        <v> </v>
      </c>
      <c r="BA10" s="52" t="s">
        <v>69</v>
      </c>
      <c r="BB10" s="62">
        <f>SUM('SA 2018 SRP-Open'!Q20-'SA 2018 SRP-Open'!B20)</f>
        <v>0</v>
      </c>
      <c r="BC10" s="53" t="s">
        <v>61</v>
      </c>
      <c r="BD10" s="54" t="s">
        <v>70</v>
      </c>
      <c r="BE10" s="55" t="s">
        <v>71</v>
      </c>
      <c r="BF10" s="63" t="s">
        <v>72</v>
      </c>
      <c r="BH10" s="60">
        <f t="shared" si="13"/>
        <v>24</v>
      </c>
      <c r="BI10" s="60">
        <f t="shared" si="14"/>
        <v>0</v>
      </c>
      <c r="BJ10" s="60">
        <f t="shared" si="15"/>
        <v>28</v>
      </c>
      <c r="BK10" s="60">
        <f t="shared" si="16"/>
        <v>0</v>
      </c>
      <c r="BL10" s="60">
        <f t="shared" si="17"/>
        <v>0</v>
      </c>
      <c r="BM10" s="60">
        <f t="shared" si="18"/>
        <v>0</v>
      </c>
      <c r="BO10" s="60">
        <f t="shared" si="19"/>
        <v>0</v>
      </c>
      <c r="BP10" s="60">
        <f t="shared" si="20"/>
        <v>0</v>
      </c>
      <c r="BQ10" s="60">
        <f t="shared" si="21"/>
        <v>0</v>
      </c>
      <c r="BR10" s="60">
        <f t="shared" si="22"/>
        <v>0</v>
      </c>
      <c r="BS10" s="60">
        <f t="shared" si="23"/>
        <v>0</v>
      </c>
      <c r="BT10" s="60">
        <f t="shared" si="24"/>
        <v>0</v>
      </c>
      <c r="BV10" s="60">
        <f t="shared" si="25"/>
        <v>0</v>
      </c>
      <c r="BW10" s="60">
        <f t="shared" si="26"/>
        <v>0</v>
      </c>
      <c r="BX10" s="60">
        <f t="shared" si="27"/>
        <v>0</v>
      </c>
      <c r="BY10" s="60">
        <f t="shared" si="28"/>
        <v>0</v>
      </c>
      <c r="BZ10" s="60">
        <f t="shared" si="29"/>
        <v>0</v>
      </c>
      <c r="CA10" s="60">
        <f t="shared" si="30"/>
        <v>0</v>
      </c>
      <c r="CC10" s="60">
        <f t="shared" si="31"/>
        <v>0</v>
      </c>
      <c r="CD10" s="60">
        <f t="shared" si="32"/>
        <v>0</v>
      </c>
      <c r="CE10" s="60">
        <f t="shared" si="33"/>
        <v>0</v>
      </c>
      <c r="CF10" s="60">
        <f t="shared" si="34"/>
        <v>0</v>
      </c>
      <c r="CG10" s="60">
        <f t="shared" si="35"/>
        <v>0</v>
      </c>
      <c r="CH10" s="60">
        <f t="shared" si="36"/>
        <v>0</v>
      </c>
      <c r="CL10" s="60">
        <f t="shared" si="37"/>
        <v>24</v>
      </c>
      <c r="CM10" s="60">
        <f t="shared" si="38"/>
        <v>0</v>
      </c>
      <c r="CN10" s="60">
        <f t="shared" si="39"/>
        <v>28</v>
      </c>
      <c r="CO10" s="60">
        <f t="shared" si="40"/>
        <v>0</v>
      </c>
      <c r="CP10" s="60">
        <f t="shared" si="41"/>
        <v>0</v>
      </c>
      <c r="CQ10" s="60">
        <f t="shared" si="42"/>
        <v>0</v>
      </c>
    </row>
    <row r="11" spans="1:95" ht="18">
      <c r="A11" s="65"/>
      <c r="B11" s="85">
        <v>8</v>
      </c>
      <c r="C11" s="4" t="s">
        <v>148</v>
      </c>
      <c r="D11" s="51">
        <v>8</v>
      </c>
      <c r="E11" s="193">
        <v>7</v>
      </c>
      <c r="F11" s="193">
        <v>6</v>
      </c>
      <c r="G11" s="51"/>
      <c r="H11" s="193">
        <v>6</v>
      </c>
      <c r="I11" s="51"/>
      <c r="J11" s="82">
        <f t="shared" si="0"/>
        <v>97</v>
      </c>
      <c r="K11" s="82">
        <f t="shared" si="3"/>
        <v>24.25</v>
      </c>
      <c r="S11" s="94">
        <f t="shared" si="43"/>
        <v>23</v>
      </c>
      <c r="T11" s="94">
        <f t="shared" si="44"/>
        <v>24</v>
      </c>
      <c r="U11" s="94">
        <f t="shared" si="45"/>
        <v>25</v>
      </c>
      <c r="V11" s="94">
        <f t="shared" si="46"/>
        <v>0</v>
      </c>
      <c r="W11" s="94">
        <f t="shared" si="47"/>
        <v>25</v>
      </c>
      <c r="X11" s="94">
        <f t="shared" si="48"/>
        <v>0</v>
      </c>
      <c r="Y11" s="70">
        <f t="shared" si="5"/>
        <v>97</v>
      </c>
      <c r="Z11" s="96">
        <f t="shared" si="6"/>
        <v>24.25</v>
      </c>
      <c r="AA11" s="102"/>
      <c r="AB11" s="94">
        <f t="shared" si="7"/>
        <v>23</v>
      </c>
      <c r="AC11" s="94">
        <f t="shared" si="8"/>
        <v>24</v>
      </c>
      <c r="AD11" s="94">
        <f t="shared" si="9"/>
        <v>25</v>
      </c>
      <c r="AE11" s="94" t="str">
        <f t="shared" si="10"/>
        <v> </v>
      </c>
      <c r="AF11" s="94">
        <f t="shared" si="11"/>
        <v>25</v>
      </c>
      <c r="AG11" s="94" t="str">
        <f t="shared" si="12"/>
        <v> </v>
      </c>
      <c r="BA11" s="52" t="s">
        <v>69</v>
      </c>
      <c r="BB11" s="62">
        <f>SUM('SA 2018 SRP-Open'!Q21-'SA 2018 SRP-Open'!B21)</f>
        <v>0</v>
      </c>
      <c r="BC11" s="53" t="s">
        <v>61</v>
      </c>
      <c r="BD11" s="54" t="s">
        <v>70</v>
      </c>
      <c r="BE11" s="55" t="s">
        <v>71</v>
      </c>
      <c r="BF11" s="63" t="s">
        <v>72</v>
      </c>
      <c r="BH11" s="60">
        <f t="shared" si="13"/>
        <v>23</v>
      </c>
      <c r="BI11" s="60">
        <f t="shared" si="14"/>
        <v>24</v>
      </c>
      <c r="BJ11" s="60">
        <f t="shared" si="15"/>
        <v>25</v>
      </c>
      <c r="BK11" s="60">
        <f t="shared" si="16"/>
        <v>0</v>
      </c>
      <c r="BL11" s="60">
        <f t="shared" si="17"/>
        <v>25</v>
      </c>
      <c r="BM11" s="60">
        <f t="shared" si="18"/>
        <v>0</v>
      </c>
      <c r="BO11" s="60">
        <f t="shared" si="19"/>
        <v>0</v>
      </c>
      <c r="BP11" s="60">
        <f t="shared" si="20"/>
        <v>0</v>
      </c>
      <c r="BQ11" s="60">
        <f t="shared" si="21"/>
        <v>0</v>
      </c>
      <c r="BR11" s="60">
        <f t="shared" si="22"/>
        <v>0</v>
      </c>
      <c r="BS11" s="60">
        <f t="shared" si="23"/>
        <v>0</v>
      </c>
      <c r="BT11" s="60">
        <f t="shared" si="24"/>
        <v>0</v>
      </c>
      <c r="BV11" s="60">
        <f t="shared" si="25"/>
        <v>0</v>
      </c>
      <c r="BW11" s="60">
        <f t="shared" si="26"/>
        <v>0</v>
      </c>
      <c r="BX11" s="60">
        <f t="shared" si="27"/>
        <v>0</v>
      </c>
      <c r="BY11" s="60">
        <f t="shared" si="28"/>
        <v>0</v>
      </c>
      <c r="BZ11" s="60">
        <f t="shared" si="29"/>
        <v>0</v>
      </c>
      <c r="CA11" s="60">
        <f t="shared" si="30"/>
        <v>0</v>
      </c>
      <c r="CC11" s="60">
        <f t="shared" si="31"/>
        <v>0</v>
      </c>
      <c r="CD11" s="60">
        <f t="shared" si="32"/>
        <v>0</v>
      </c>
      <c r="CE11" s="60">
        <f t="shared" si="33"/>
        <v>0</v>
      </c>
      <c r="CF11" s="60">
        <f t="shared" si="34"/>
        <v>0</v>
      </c>
      <c r="CG11" s="60">
        <f t="shared" si="35"/>
        <v>0</v>
      </c>
      <c r="CH11" s="60">
        <f t="shared" si="36"/>
        <v>0</v>
      </c>
      <c r="CL11" s="60">
        <f t="shared" si="37"/>
        <v>23</v>
      </c>
      <c r="CM11" s="60">
        <f t="shared" si="38"/>
        <v>24</v>
      </c>
      <c r="CN11" s="60">
        <f t="shared" si="39"/>
        <v>25</v>
      </c>
      <c r="CO11" s="60">
        <f t="shared" si="40"/>
        <v>0</v>
      </c>
      <c r="CP11" s="60">
        <f t="shared" si="41"/>
        <v>25</v>
      </c>
      <c r="CQ11" s="60">
        <f t="shared" si="42"/>
        <v>0</v>
      </c>
    </row>
    <row r="12" spans="1:95" ht="18">
      <c r="A12" s="65"/>
      <c r="B12" s="85">
        <v>9</v>
      </c>
      <c r="C12" s="67" t="s">
        <v>149</v>
      </c>
      <c r="D12" s="50">
        <v>9</v>
      </c>
      <c r="E12" s="193">
        <v>11</v>
      </c>
      <c r="F12" s="50"/>
      <c r="G12" s="50"/>
      <c r="H12" s="50"/>
      <c r="I12" s="50"/>
      <c r="J12" s="82">
        <f t="shared" si="0"/>
        <v>42</v>
      </c>
      <c r="K12" s="82">
        <f t="shared" si="3"/>
        <v>21</v>
      </c>
      <c r="S12" s="94">
        <f t="shared" si="43"/>
        <v>22</v>
      </c>
      <c r="T12" s="94">
        <f t="shared" si="44"/>
        <v>20</v>
      </c>
      <c r="U12" s="94">
        <f t="shared" si="45"/>
        <v>0</v>
      </c>
      <c r="V12" s="94">
        <f t="shared" si="46"/>
        <v>0</v>
      </c>
      <c r="W12" s="94">
        <f t="shared" si="47"/>
        <v>0</v>
      </c>
      <c r="X12" s="94">
        <f t="shared" si="48"/>
        <v>0</v>
      </c>
      <c r="Y12" s="70">
        <f t="shared" si="5"/>
        <v>42</v>
      </c>
      <c r="Z12" s="96">
        <f t="shared" si="6"/>
        <v>21</v>
      </c>
      <c r="AA12" s="102"/>
      <c r="AB12" s="94">
        <f t="shared" si="7"/>
        <v>22</v>
      </c>
      <c r="AC12" s="94">
        <f t="shared" si="8"/>
        <v>20</v>
      </c>
      <c r="AD12" s="94" t="str">
        <f t="shared" si="9"/>
        <v> </v>
      </c>
      <c r="AE12" s="94" t="str">
        <f t="shared" si="10"/>
        <v> </v>
      </c>
      <c r="AF12" s="94" t="str">
        <f t="shared" si="11"/>
        <v> </v>
      </c>
      <c r="AG12" s="94" t="str">
        <f t="shared" si="12"/>
        <v> </v>
      </c>
      <c r="BA12" s="52" t="s">
        <v>69</v>
      </c>
      <c r="BB12" s="62">
        <f>SUM('SA 2018 SRP-Open'!Q22-'SA 2018 SRP-Open'!B22)</f>
        <v>0</v>
      </c>
      <c r="BC12" s="53" t="s">
        <v>61</v>
      </c>
      <c r="BD12" s="54" t="s">
        <v>70</v>
      </c>
      <c r="BE12" s="55" t="s">
        <v>71</v>
      </c>
      <c r="BF12" s="63" t="s">
        <v>72</v>
      </c>
      <c r="BH12" s="60">
        <f t="shared" si="13"/>
        <v>0</v>
      </c>
      <c r="BI12" s="60">
        <f t="shared" si="14"/>
        <v>0</v>
      </c>
      <c r="BJ12" s="60">
        <f t="shared" si="15"/>
        <v>0</v>
      </c>
      <c r="BK12" s="60">
        <f t="shared" si="16"/>
        <v>0</v>
      </c>
      <c r="BL12" s="60">
        <f t="shared" si="17"/>
        <v>0</v>
      </c>
      <c r="BM12" s="60">
        <f t="shared" si="18"/>
        <v>0</v>
      </c>
      <c r="BO12" s="60">
        <f t="shared" si="19"/>
        <v>22</v>
      </c>
      <c r="BP12" s="60">
        <f t="shared" si="20"/>
        <v>20</v>
      </c>
      <c r="BQ12" s="60">
        <f t="shared" si="21"/>
        <v>0</v>
      </c>
      <c r="BR12" s="60">
        <f t="shared" si="22"/>
        <v>0</v>
      </c>
      <c r="BS12" s="60">
        <f t="shared" si="23"/>
        <v>0</v>
      </c>
      <c r="BT12" s="60">
        <f t="shared" si="24"/>
        <v>0</v>
      </c>
      <c r="BV12" s="60">
        <f t="shared" si="25"/>
        <v>0</v>
      </c>
      <c r="BW12" s="60">
        <f t="shared" si="26"/>
        <v>0</v>
      </c>
      <c r="BX12" s="60">
        <f t="shared" si="27"/>
        <v>0</v>
      </c>
      <c r="BY12" s="60">
        <f t="shared" si="28"/>
        <v>0</v>
      </c>
      <c r="BZ12" s="60">
        <f t="shared" si="29"/>
        <v>0</v>
      </c>
      <c r="CA12" s="60">
        <f t="shared" si="30"/>
        <v>0</v>
      </c>
      <c r="CC12" s="60">
        <f t="shared" si="31"/>
        <v>0</v>
      </c>
      <c r="CD12" s="60">
        <f t="shared" si="32"/>
        <v>0</v>
      </c>
      <c r="CE12" s="60">
        <f t="shared" si="33"/>
        <v>0</v>
      </c>
      <c r="CF12" s="60">
        <f t="shared" si="34"/>
        <v>0</v>
      </c>
      <c r="CG12" s="60">
        <f t="shared" si="35"/>
        <v>0</v>
      </c>
      <c r="CH12" s="60">
        <f t="shared" si="36"/>
        <v>0</v>
      </c>
      <c r="CL12" s="60">
        <f t="shared" si="37"/>
        <v>22</v>
      </c>
      <c r="CM12" s="60">
        <f t="shared" si="38"/>
        <v>20</v>
      </c>
      <c r="CN12" s="60">
        <f t="shared" si="39"/>
        <v>0</v>
      </c>
      <c r="CO12" s="60">
        <f t="shared" si="40"/>
        <v>0</v>
      </c>
      <c r="CP12" s="60">
        <f t="shared" si="41"/>
        <v>0</v>
      </c>
      <c r="CQ12" s="60">
        <f t="shared" si="42"/>
        <v>0</v>
      </c>
    </row>
    <row r="13" spans="1:95" ht="18">
      <c r="A13" s="65"/>
      <c r="B13" s="85">
        <v>10</v>
      </c>
      <c r="C13" s="4" t="s">
        <v>85</v>
      </c>
      <c r="D13" s="51">
        <v>10</v>
      </c>
      <c r="E13" s="51"/>
      <c r="F13" s="51"/>
      <c r="G13" s="51"/>
      <c r="H13" s="51"/>
      <c r="I13" s="51"/>
      <c r="J13" s="82">
        <f t="shared" si="0"/>
        <v>21</v>
      </c>
      <c r="K13" s="82">
        <f t="shared" si="3"/>
        <v>21</v>
      </c>
      <c r="S13" s="94">
        <f t="shared" si="43"/>
        <v>21</v>
      </c>
      <c r="T13" s="94">
        <f t="shared" si="44"/>
        <v>0</v>
      </c>
      <c r="U13" s="94">
        <f t="shared" si="45"/>
        <v>0</v>
      </c>
      <c r="V13" s="94">
        <f t="shared" si="46"/>
        <v>0</v>
      </c>
      <c r="W13" s="94">
        <f t="shared" si="47"/>
        <v>0</v>
      </c>
      <c r="X13" s="94">
        <f t="shared" si="48"/>
        <v>0</v>
      </c>
      <c r="Y13" s="70">
        <f t="shared" si="5"/>
        <v>21</v>
      </c>
      <c r="Z13" s="96">
        <f t="shared" si="6"/>
        <v>21</v>
      </c>
      <c r="AA13" s="102"/>
      <c r="AB13" s="94">
        <f t="shared" si="7"/>
        <v>21</v>
      </c>
      <c r="AC13" s="94" t="str">
        <f t="shared" si="8"/>
        <v> </v>
      </c>
      <c r="AD13" s="94" t="str">
        <f t="shared" si="9"/>
        <v> </v>
      </c>
      <c r="AE13" s="94" t="str">
        <f t="shared" si="10"/>
        <v> </v>
      </c>
      <c r="AF13" s="94" t="str">
        <f t="shared" si="11"/>
        <v> </v>
      </c>
      <c r="AG13" s="94" t="str">
        <f t="shared" si="12"/>
        <v> </v>
      </c>
      <c r="BA13" s="52" t="s">
        <v>69</v>
      </c>
      <c r="BB13" s="62">
        <f>SUM('SA 2018 SRP-Open'!Q23-'SA 2018 SRP-Open'!B23)</f>
        <v>0</v>
      </c>
      <c r="BC13" s="53" t="s">
        <v>61</v>
      </c>
      <c r="BD13" s="54" t="s">
        <v>70</v>
      </c>
      <c r="BE13" s="55" t="s">
        <v>71</v>
      </c>
      <c r="BF13" s="63" t="s">
        <v>72</v>
      </c>
      <c r="BH13" s="60">
        <f t="shared" si="13"/>
        <v>0</v>
      </c>
      <c r="BI13" s="60">
        <f t="shared" si="14"/>
        <v>0</v>
      </c>
      <c r="BJ13" s="60">
        <f t="shared" si="15"/>
        <v>0</v>
      </c>
      <c r="BK13" s="60">
        <f t="shared" si="16"/>
        <v>0</v>
      </c>
      <c r="BL13" s="60">
        <f t="shared" si="17"/>
        <v>0</v>
      </c>
      <c r="BM13" s="60">
        <f t="shared" si="18"/>
        <v>0</v>
      </c>
      <c r="BO13" s="60">
        <f t="shared" si="19"/>
        <v>21</v>
      </c>
      <c r="BP13" s="60">
        <f t="shared" si="20"/>
        <v>0</v>
      </c>
      <c r="BQ13" s="60">
        <f t="shared" si="21"/>
        <v>0</v>
      </c>
      <c r="BR13" s="60">
        <f t="shared" si="22"/>
        <v>0</v>
      </c>
      <c r="BS13" s="60">
        <f t="shared" si="23"/>
        <v>0</v>
      </c>
      <c r="BT13" s="60">
        <f t="shared" si="24"/>
        <v>0</v>
      </c>
      <c r="BV13" s="60">
        <f t="shared" si="25"/>
        <v>0</v>
      </c>
      <c r="BW13" s="60">
        <f t="shared" si="26"/>
        <v>0</v>
      </c>
      <c r="BX13" s="60">
        <f t="shared" si="27"/>
        <v>0</v>
      </c>
      <c r="BY13" s="60">
        <f t="shared" si="28"/>
        <v>0</v>
      </c>
      <c r="BZ13" s="60">
        <f t="shared" si="29"/>
        <v>0</v>
      </c>
      <c r="CA13" s="60">
        <f t="shared" si="30"/>
        <v>0</v>
      </c>
      <c r="CC13" s="60">
        <f t="shared" si="31"/>
        <v>0</v>
      </c>
      <c r="CD13" s="60">
        <f t="shared" si="32"/>
        <v>0</v>
      </c>
      <c r="CE13" s="60">
        <f t="shared" si="33"/>
        <v>0</v>
      </c>
      <c r="CF13" s="60">
        <f t="shared" si="34"/>
        <v>0</v>
      </c>
      <c r="CG13" s="60">
        <f t="shared" si="35"/>
        <v>0</v>
      </c>
      <c r="CH13" s="60">
        <f t="shared" si="36"/>
        <v>0</v>
      </c>
      <c r="CL13" s="60">
        <f t="shared" si="37"/>
        <v>21</v>
      </c>
      <c r="CM13" s="60">
        <f t="shared" si="38"/>
        <v>0</v>
      </c>
      <c r="CN13" s="60">
        <f t="shared" si="39"/>
        <v>0</v>
      </c>
      <c r="CO13" s="60">
        <f t="shared" si="40"/>
        <v>0</v>
      </c>
      <c r="CP13" s="60">
        <f t="shared" si="41"/>
        <v>0</v>
      </c>
      <c r="CQ13" s="60">
        <f t="shared" si="42"/>
        <v>0</v>
      </c>
    </row>
    <row r="14" spans="1:95" ht="18">
      <c r="A14" s="65"/>
      <c r="B14" s="85">
        <v>11</v>
      </c>
      <c r="C14" s="67" t="s">
        <v>73</v>
      </c>
      <c r="D14" s="50"/>
      <c r="E14" s="193">
        <v>1</v>
      </c>
      <c r="F14" s="193">
        <v>7</v>
      </c>
      <c r="G14" s="193">
        <v>5</v>
      </c>
      <c r="H14" s="193">
        <v>9</v>
      </c>
      <c r="I14" s="50"/>
      <c r="J14" s="82">
        <f t="shared" si="0"/>
        <v>102</v>
      </c>
      <c r="K14" s="82">
        <f t="shared" si="3"/>
        <v>25.5</v>
      </c>
      <c r="S14" s="94">
        <f t="shared" si="43"/>
        <v>0</v>
      </c>
      <c r="T14" s="94">
        <f t="shared" si="44"/>
        <v>30</v>
      </c>
      <c r="U14" s="94">
        <f t="shared" si="45"/>
        <v>24</v>
      </c>
      <c r="V14" s="94">
        <f t="shared" si="46"/>
        <v>26</v>
      </c>
      <c r="W14" s="94">
        <f t="shared" si="47"/>
        <v>22</v>
      </c>
      <c r="X14" s="94">
        <f t="shared" si="48"/>
        <v>0</v>
      </c>
      <c r="Y14" s="70">
        <f t="shared" si="5"/>
        <v>102</v>
      </c>
      <c r="Z14" s="96">
        <f t="shared" si="6"/>
        <v>25.5</v>
      </c>
      <c r="AA14" s="102"/>
      <c r="AB14" s="94" t="str">
        <f t="shared" si="7"/>
        <v> </v>
      </c>
      <c r="AC14" s="94">
        <f t="shared" si="8"/>
        <v>30</v>
      </c>
      <c r="AD14" s="94">
        <f t="shared" si="9"/>
        <v>24</v>
      </c>
      <c r="AE14" s="94">
        <f t="shared" si="10"/>
        <v>26</v>
      </c>
      <c r="AF14" s="94">
        <f t="shared" si="11"/>
        <v>22</v>
      </c>
      <c r="AG14" s="94" t="str">
        <f t="shared" si="12"/>
        <v> </v>
      </c>
      <c r="BA14" s="52" t="s">
        <v>69</v>
      </c>
      <c r="BB14" s="62">
        <f>SUM('SA 2018 SRP-Open'!Q24-'SA 2018 SRP-Open'!B24)</f>
        <v>0</v>
      </c>
      <c r="BC14" s="53" t="s">
        <v>61</v>
      </c>
      <c r="BD14" s="54" t="s">
        <v>70</v>
      </c>
      <c r="BE14" s="55" t="s">
        <v>71</v>
      </c>
      <c r="BF14" s="63" t="s">
        <v>72</v>
      </c>
      <c r="BH14" s="60">
        <f t="shared" si="13"/>
        <v>0</v>
      </c>
      <c r="BI14" s="60">
        <f t="shared" si="14"/>
        <v>30</v>
      </c>
      <c r="BJ14" s="60">
        <f t="shared" si="15"/>
        <v>24</v>
      </c>
      <c r="BK14" s="60">
        <f t="shared" si="16"/>
        <v>26</v>
      </c>
      <c r="BL14" s="60">
        <f t="shared" si="17"/>
        <v>0</v>
      </c>
      <c r="BM14" s="60">
        <f t="shared" si="18"/>
        <v>0</v>
      </c>
      <c r="BO14" s="60">
        <f t="shared" si="19"/>
        <v>0</v>
      </c>
      <c r="BP14" s="60">
        <f t="shared" si="20"/>
        <v>0</v>
      </c>
      <c r="BQ14" s="60">
        <f t="shared" si="21"/>
        <v>0</v>
      </c>
      <c r="BR14" s="60">
        <f t="shared" si="22"/>
        <v>0</v>
      </c>
      <c r="BS14" s="60">
        <f t="shared" si="23"/>
        <v>22</v>
      </c>
      <c r="BT14" s="60">
        <f t="shared" si="24"/>
        <v>0</v>
      </c>
      <c r="BV14" s="60">
        <f t="shared" si="25"/>
        <v>0</v>
      </c>
      <c r="BW14" s="60">
        <f t="shared" si="26"/>
        <v>0</v>
      </c>
      <c r="BX14" s="60">
        <f t="shared" si="27"/>
        <v>0</v>
      </c>
      <c r="BY14" s="60">
        <f t="shared" si="28"/>
        <v>0</v>
      </c>
      <c r="BZ14" s="60">
        <f t="shared" si="29"/>
        <v>0</v>
      </c>
      <c r="CA14" s="60">
        <f t="shared" si="30"/>
        <v>0</v>
      </c>
      <c r="CC14" s="60">
        <f t="shared" si="31"/>
        <v>0</v>
      </c>
      <c r="CD14" s="60">
        <f t="shared" si="32"/>
        <v>0</v>
      </c>
      <c r="CE14" s="60">
        <f t="shared" si="33"/>
        <v>0</v>
      </c>
      <c r="CF14" s="60">
        <f t="shared" si="34"/>
        <v>0</v>
      </c>
      <c r="CG14" s="60">
        <f t="shared" si="35"/>
        <v>0</v>
      </c>
      <c r="CH14" s="60">
        <f t="shared" si="36"/>
        <v>0</v>
      </c>
      <c r="CL14" s="60">
        <f t="shared" si="37"/>
        <v>0</v>
      </c>
      <c r="CM14" s="60">
        <f t="shared" si="38"/>
        <v>30</v>
      </c>
      <c r="CN14" s="60">
        <f t="shared" si="39"/>
        <v>24</v>
      </c>
      <c r="CO14" s="60">
        <f t="shared" si="40"/>
        <v>26</v>
      </c>
      <c r="CP14" s="60">
        <f t="shared" si="41"/>
        <v>22</v>
      </c>
      <c r="CQ14" s="60">
        <f t="shared" si="42"/>
        <v>0</v>
      </c>
    </row>
    <row r="15" spans="1:95" ht="18">
      <c r="A15" s="65"/>
      <c r="B15" s="85">
        <v>12</v>
      </c>
      <c r="C15" s="4" t="s">
        <v>146</v>
      </c>
      <c r="D15" s="51"/>
      <c r="E15" s="193">
        <v>8</v>
      </c>
      <c r="F15" s="193">
        <v>8</v>
      </c>
      <c r="G15" s="193">
        <v>7</v>
      </c>
      <c r="H15" s="193">
        <v>8</v>
      </c>
      <c r="I15" s="51"/>
      <c r="J15" s="82">
        <f t="shared" si="0"/>
        <v>93</v>
      </c>
      <c r="K15" s="82">
        <f t="shared" si="3"/>
        <v>23.25</v>
      </c>
      <c r="S15" s="94">
        <f t="shared" si="43"/>
        <v>0</v>
      </c>
      <c r="T15" s="94">
        <f t="shared" si="44"/>
        <v>23</v>
      </c>
      <c r="U15" s="94">
        <f t="shared" si="45"/>
        <v>23</v>
      </c>
      <c r="V15" s="94">
        <f t="shared" si="46"/>
        <v>24</v>
      </c>
      <c r="W15" s="94">
        <f t="shared" si="47"/>
        <v>23</v>
      </c>
      <c r="X15" s="94">
        <f t="shared" si="48"/>
        <v>0</v>
      </c>
      <c r="Y15" s="70">
        <f t="shared" si="5"/>
        <v>93</v>
      </c>
      <c r="Z15" s="96">
        <f t="shared" si="6"/>
        <v>23.25</v>
      </c>
      <c r="AA15" s="102"/>
      <c r="AB15" s="94" t="str">
        <f t="shared" si="7"/>
        <v> </v>
      </c>
      <c r="AC15" s="94">
        <f t="shared" si="8"/>
        <v>23</v>
      </c>
      <c r="AD15" s="94">
        <f t="shared" si="9"/>
        <v>23</v>
      </c>
      <c r="AE15" s="94">
        <f t="shared" si="10"/>
        <v>24</v>
      </c>
      <c r="AF15" s="94">
        <f t="shared" si="11"/>
        <v>23</v>
      </c>
      <c r="AG15" s="94" t="str">
        <f t="shared" si="12"/>
        <v> </v>
      </c>
      <c r="BA15" s="52" t="s">
        <v>69</v>
      </c>
      <c r="BB15" s="62">
        <f>SUM('SA 2018 SRP-Open'!Q25-'SA 2018 SRP-Open'!B25)</f>
        <v>0</v>
      </c>
      <c r="BC15" s="53" t="s">
        <v>61</v>
      </c>
      <c r="BD15" s="54" t="s">
        <v>70</v>
      </c>
      <c r="BE15" s="55" t="s">
        <v>71</v>
      </c>
      <c r="BF15" s="63" t="s">
        <v>72</v>
      </c>
      <c r="BH15" s="60">
        <f t="shared" si="13"/>
        <v>0</v>
      </c>
      <c r="BI15" s="60">
        <f t="shared" si="14"/>
        <v>23</v>
      </c>
      <c r="BJ15" s="60">
        <f t="shared" si="15"/>
        <v>23</v>
      </c>
      <c r="BK15" s="60">
        <f t="shared" si="16"/>
        <v>24</v>
      </c>
      <c r="BL15" s="60">
        <f t="shared" si="17"/>
        <v>23</v>
      </c>
      <c r="BM15" s="60">
        <f t="shared" si="18"/>
        <v>0</v>
      </c>
      <c r="BO15" s="60">
        <f t="shared" si="19"/>
        <v>0</v>
      </c>
      <c r="BP15" s="60">
        <f t="shared" si="20"/>
        <v>0</v>
      </c>
      <c r="BQ15" s="60">
        <f t="shared" si="21"/>
        <v>0</v>
      </c>
      <c r="BR15" s="60">
        <f t="shared" si="22"/>
        <v>0</v>
      </c>
      <c r="BS15" s="60">
        <f t="shared" si="23"/>
        <v>0</v>
      </c>
      <c r="BT15" s="60">
        <f t="shared" si="24"/>
        <v>0</v>
      </c>
      <c r="BV15" s="60">
        <f t="shared" si="25"/>
        <v>0</v>
      </c>
      <c r="BW15" s="60">
        <f t="shared" si="26"/>
        <v>0</v>
      </c>
      <c r="BX15" s="60">
        <f t="shared" si="27"/>
        <v>0</v>
      </c>
      <c r="BY15" s="60">
        <f t="shared" si="28"/>
        <v>0</v>
      </c>
      <c r="BZ15" s="60">
        <f t="shared" si="29"/>
        <v>0</v>
      </c>
      <c r="CA15" s="60">
        <f t="shared" si="30"/>
        <v>0</v>
      </c>
      <c r="CC15" s="60">
        <f t="shared" si="31"/>
        <v>0</v>
      </c>
      <c r="CD15" s="60">
        <f t="shared" si="32"/>
        <v>0</v>
      </c>
      <c r="CE15" s="60">
        <f t="shared" si="33"/>
        <v>0</v>
      </c>
      <c r="CF15" s="60">
        <f t="shared" si="34"/>
        <v>0</v>
      </c>
      <c r="CG15" s="60">
        <f t="shared" si="35"/>
        <v>0</v>
      </c>
      <c r="CH15" s="60">
        <f t="shared" si="36"/>
        <v>0</v>
      </c>
      <c r="CL15" s="60">
        <f t="shared" si="37"/>
        <v>0</v>
      </c>
      <c r="CM15" s="60">
        <f t="shared" si="38"/>
        <v>23</v>
      </c>
      <c r="CN15" s="60">
        <f t="shared" si="39"/>
        <v>23</v>
      </c>
      <c r="CO15" s="60">
        <f t="shared" si="40"/>
        <v>24</v>
      </c>
      <c r="CP15" s="60">
        <f t="shared" si="41"/>
        <v>23</v>
      </c>
      <c r="CQ15" s="60">
        <f t="shared" si="42"/>
        <v>0</v>
      </c>
    </row>
    <row r="16" spans="1:95" ht="18">
      <c r="A16" s="65"/>
      <c r="B16" s="85">
        <v>13</v>
      </c>
      <c r="C16" s="67" t="s">
        <v>174</v>
      </c>
      <c r="D16" s="50"/>
      <c r="E16" s="193">
        <v>12</v>
      </c>
      <c r="F16" s="50"/>
      <c r="G16" s="50"/>
      <c r="H16" s="193">
        <v>12</v>
      </c>
      <c r="I16" s="50"/>
      <c r="J16" s="82">
        <f t="shared" si="0"/>
        <v>38</v>
      </c>
      <c r="K16" s="82">
        <f t="shared" si="3"/>
        <v>19</v>
      </c>
      <c r="S16" s="94">
        <f t="shared" si="43"/>
        <v>0</v>
      </c>
      <c r="T16" s="94">
        <f t="shared" si="44"/>
        <v>19</v>
      </c>
      <c r="U16" s="94">
        <f t="shared" si="45"/>
        <v>0</v>
      </c>
      <c r="V16" s="94">
        <f t="shared" si="46"/>
        <v>0</v>
      </c>
      <c r="W16" s="94">
        <f t="shared" si="47"/>
        <v>19</v>
      </c>
      <c r="X16" s="94">
        <f t="shared" si="48"/>
        <v>0</v>
      </c>
      <c r="Y16" s="70">
        <f t="shared" si="5"/>
        <v>38</v>
      </c>
      <c r="Z16" s="96">
        <f t="shared" si="6"/>
        <v>19</v>
      </c>
      <c r="AA16" s="102"/>
      <c r="AB16" s="94" t="str">
        <f t="shared" si="7"/>
        <v> </v>
      </c>
      <c r="AC16" s="94">
        <f t="shared" si="8"/>
        <v>19</v>
      </c>
      <c r="AD16" s="94" t="str">
        <f t="shared" si="9"/>
        <v> </v>
      </c>
      <c r="AE16" s="94" t="str">
        <f t="shared" si="10"/>
        <v> </v>
      </c>
      <c r="AF16" s="94">
        <f t="shared" si="11"/>
        <v>19</v>
      </c>
      <c r="AG16" s="94" t="str">
        <f t="shared" si="12"/>
        <v> </v>
      </c>
      <c r="BA16" s="52" t="s">
        <v>69</v>
      </c>
      <c r="BB16" s="62">
        <f>SUM('SA 2018 SRP-Open'!Q26-'SA 2018 SRP-Open'!B26)</f>
        <v>0</v>
      </c>
      <c r="BC16" s="53" t="s">
        <v>61</v>
      </c>
      <c r="BD16" s="54" t="s">
        <v>70</v>
      </c>
      <c r="BE16" s="55" t="s">
        <v>71</v>
      </c>
      <c r="BF16" s="63" t="s">
        <v>72</v>
      </c>
      <c r="BH16" s="60">
        <f t="shared" si="13"/>
        <v>0</v>
      </c>
      <c r="BI16" s="60">
        <f t="shared" si="14"/>
        <v>0</v>
      </c>
      <c r="BJ16" s="60">
        <f t="shared" si="15"/>
        <v>0</v>
      </c>
      <c r="BK16" s="60">
        <f t="shared" si="16"/>
        <v>0</v>
      </c>
      <c r="BL16" s="60">
        <f t="shared" si="17"/>
        <v>0</v>
      </c>
      <c r="BM16" s="60">
        <f t="shared" si="18"/>
        <v>0</v>
      </c>
      <c r="BO16" s="60">
        <f t="shared" si="19"/>
        <v>0</v>
      </c>
      <c r="BP16" s="60">
        <f t="shared" si="20"/>
        <v>19</v>
      </c>
      <c r="BQ16" s="60">
        <f t="shared" si="21"/>
        <v>0</v>
      </c>
      <c r="BR16" s="60">
        <f t="shared" si="22"/>
        <v>0</v>
      </c>
      <c r="BS16" s="60">
        <f t="shared" si="23"/>
        <v>19</v>
      </c>
      <c r="BT16" s="60">
        <f t="shared" si="24"/>
        <v>0</v>
      </c>
      <c r="BV16" s="60">
        <f t="shared" si="25"/>
        <v>0</v>
      </c>
      <c r="BW16" s="60">
        <f t="shared" si="26"/>
        <v>0</v>
      </c>
      <c r="BX16" s="60">
        <f t="shared" si="27"/>
        <v>0</v>
      </c>
      <c r="BY16" s="60">
        <f t="shared" si="28"/>
        <v>0</v>
      </c>
      <c r="BZ16" s="60">
        <f t="shared" si="29"/>
        <v>0</v>
      </c>
      <c r="CA16" s="60">
        <f t="shared" si="30"/>
        <v>0</v>
      </c>
      <c r="CC16" s="60">
        <f t="shared" si="31"/>
        <v>0</v>
      </c>
      <c r="CD16" s="60">
        <f t="shared" si="32"/>
        <v>0</v>
      </c>
      <c r="CE16" s="60">
        <f t="shared" si="33"/>
        <v>0</v>
      </c>
      <c r="CF16" s="60">
        <f t="shared" si="34"/>
        <v>0</v>
      </c>
      <c r="CG16" s="60">
        <f t="shared" si="35"/>
        <v>0</v>
      </c>
      <c r="CH16" s="60">
        <f t="shared" si="36"/>
        <v>0</v>
      </c>
      <c r="CL16" s="60">
        <f t="shared" si="37"/>
        <v>0</v>
      </c>
      <c r="CM16" s="60">
        <f t="shared" si="38"/>
        <v>19</v>
      </c>
      <c r="CN16" s="60">
        <f t="shared" si="39"/>
        <v>0</v>
      </c>
      <c r="CO16" s="60">
        <f t="shared" si="40"/>
        <v>0</v>
      </c>
      <c r="CP16" s="60">
        <f t="shared" si="41"/>
        <v>19</v>
      </c>
      <c r="CQ16" s="60">
        <f t="shared" si="42"/>
        <v>0</v>
      </c>
    </row>
    <row r="17" spans="1:95" ht="18">
      <c r="A17" s="65"/>
      <c r="B17" s="85">
        <v>14</v>
      </c>
      <c r="C17" s="4" t="s">
        <v>137</v>
      </c>
      <c r="D17" s="51"/>
      <c r="E17" s="193">
        <v>4</v>
      </c>
      <c r="F17" s="193">
        <v>5</v>
      </c>
      <c r="G17" s="193">
        <v>8</v>
      </c>
      <c r="H17" s="193">
        <v>5</v>
      </c>
      <c r="I17" s="51"/>
      <c r="J17" s="82">
        <f t="shared" si="0"/>
        <v>102</v>
      </c>
      <c r="K17" s="82">
        <f t="shared" si="3"/>
        <v>25.5</v>
      </c>
      <c r="S17" s="94">
        <f t="shared" si="43"/>
        <v>0</v>
      </c>
      <c r="T17" s="94">
        <f t="shared" si="44"/>
        <v>27</v>
      </c>
      <c r="U17" s="94">
        <f t="shared" si="45"/>
        <v>26</v>
      </c>
      <c r="V17" s="94">
        <f t="shared" si="46"/>
        <v>23</v>
      </c>
      <c r="W17" s="94">
        <f t="shared" si="47"/>
        <v>26</v>
      </c>
      <c r="X17" s="94">
        <f t="shared" si="48"/>
        <v>0</v>
      </c>
      <c r="Y17" s="70">
        <f t="shared" si="5"/>
        <v>102</v>
      </c>
      <c r="Z17" s="96">
        <f t="shared" si="6"/>
        <v>25.5</v>
      </c>
      <c r="AA17" s="102"/>
      <c r="AB17" s="94" t="str">
        <f t="shared" si="7"/>
        <v> </v>
      </c>
      <c r="AC17" s="94">
        <f t="shared" si="8"/>
        <v>27</v>
      </c>
      <c r="AD17" s="94">
        <f t="shared" si="9"/>
        <v>26</v>
      </c>
      <c r="AE17" s="94">
        <f t="shared" si="10"/>
        <v>23</v>
      </c>
      <c r="AF17" s="94">
        <f t="shared" si="11"/>
        <v>26</v>
      </c>
      <c r="AG17" s="94" t="str">
        <f t="shared" si="12"/>
        <v> </v>
      </c>
      <c r="BA17" s="52" t="s">
        <v>69</v>
      </c>
      <c r="BB17" s="62">
        <f>SUM('SA 2018 SRP-Open'!Q27-'SA 2018 SRP-Open'!B27)</f>
        <v>1</v>
      </c>
      <c r="BC17" s="53" t="s">
        <v>61</v>
      </c>
      <c r="BD17" s="54" t="s">
        <v>70</v>
      </c>
      <c r="BE17" s="55" t="s">
        <v>71</v>
      </c>
      <c r="BF17" s="63" t="s">
        <v>72</v>
      </c>
      <c r="BH17" s="60">
        <f t="shared" si="13"/>
        <v>0</v>
      </c>
      <c r="BI17" s="60">
        <f t="shared" si="14"/>
        <v>27</v>
      </c>
      <c r="BJ17" s="60">
        <f t="shared" si="15"/>
        <v>26</v>
      </c>
      <c r="BK17" s="60">
        <f t="shared" si="16"/>
        <v>23</v>
      </c>
      <c r="BL17" s="60">
        <f t="shared" si="17"/>
        <v>26</v>
      </c>
      <c r="BM17" s="60">
        <f t="shared" si="18"/>
        <v>0</v>
      </c>
      <c r="BO17" s="60">
        <f t="shared" si="19"/>
        <v>0</v>
      </c>
      <c r="BP17" s="60">
        <f t="shared" si="20"/>
        <v>0</v>
      </c>
      <c r="BQ17" s="60">
        <f t="shared" si="21"/>
        <v>0</v>
      </c>
      <c r="BR17" s="60">
        <f t="shared" si="22"/>
        <v>0</v>
      </c>
      <c r="BS17" s="60">
        <f t="shared" si="23"/>
        <v>0</v>
      </c>
      <c r="BT17" s="60">
        <f t="shared" si="24"/>
        <v>0</v>
      </c>
      <c r="BV17" s="60">
        <f t="shared" si="25"/>
        <v>0</v>
      </c>
      <c r="BW17" s="60">
        <f t="shared" si="26"/>
        <v>0</v>
      </c>
      <c r="BX17" s="60">
        <f t="shared" si="27"/>
        <v>0</v>
      </c>
      <c r="BY17" s="60">
        <f t="shared" si="28"/>
        <v>0</v>
      </c>
      <c r="BZ17" s="60">
        <f t="shared" si="29"/>
        <v>0</v>
      </c>
      <c r="CA17" s="60">
        <f t="shared" si="30"/>
        <v>0</v>
      </c>
      <c r="CC17" s="60">
        <f t="shared" si="31"/>
        <v>0</v>
      </c>
      <c r="CD17" s="60">
        <f t="shared" si="32"/>
        <v>0</v>
      </c>
      <c r="CE17" s="60">
        <f t="shared" si="33"/>
        <v>0</v>
      </c>
      <c r="CF17" s="60">
        <f t="shared" si="34"/>
        <v>0</v>
      </c>
      <c r="CG17" s="60">
        <f t="shared" si="35"/>
        <v>0</v>
      </c>
      <c r="CH17" s="60">
        <f t="shared" si="36"/>
        <v>0</v>
      </c>
      <c r="CL17" s="60">
        <f t="shared" si="37"/>
        <v>0</v>
      </c>
      <c r="CM17" s="60">
        <f t="shared" si="38"/>
        <v>27</v>
      </c>
      <c r="CN17" s="60">
        <f t="shared" si="39"/>
        <v>26</v>
      </c>
      <c r="CO17" s="60">
        <f t="shared" si="40"/>
        <v>23</v>
      </c>
      <c r="CP17" s="60">
        <f t="shared" si="41"/>
        <v>26</v>
      </c>
      <c r="CQ17" s="60">
        <f t="shared" si="42"/>
        <v>0</v>
      </c>
    </row>
    <row r="18" spans="1:95" ht="18">
      <c r="A18" s="65"/>
      <c r="B18" s="85">
        <v>15</v>
      </c>
      <c r="C18" s="67" t="s">
        <v>103</v>
      </c>
      <c r="D18" s="50"/>
      <c r="E18" s="193">
        <v>5</v>
      </c>
      <c r="F18" s="50"/>
      <c r="G18" s="50"/>
      <c r="H18" s="50"/>
      <c r="I18" s="50"/>
      <c r="J18" s="82">
        <f t="shared" si="0"/>
        <v>26</v>
      </c>
      <c r="K18" s="82">
        <f t="shared" si="3"/>
        <v>26</v>
      </c>
      <c r="S18" s="94">
        <f t="shared" si="43"/>
        <v>0</v>
      </c>
      <c r="T18" s="94">
        <f t="shared" si="44"/>
        <v>26</v>
      </c>
      <c r="U18" s="94">
        <f t="shared" si="45"/>
        <v>0</v>
      </c>
      <c r="V18" s="94">
        <f t="shared" si="46"/>
        <v>0</v>
      </c>
      <c r="W18" s="94">
        <f t="shared" si="47"/>
        <v>0</v>
      </c>
      <c r="X18" s="94">
        <f t="shared" si="48"/>
        <v>0</v>
      </c>
      <c r="Y18" s="70">
        <f t="shared" si="5"/>
        <v>26</v>
      </c>
      <c r="Z18" s="96">
        <f t="shared" si="6"/>
        <v>26</v>
      </c>
      <c r="AA18" s="102"/>
      <c r="AB18" s="94" t="str">
        <f t="shared" si="7"/>
        <v> </v>
      </c>
      <c r="AC18" s="94">
        <f t="shared" si="8"/>
        <v>26</v>
      </c>
      <c r="AD18" s="94" t="str">
        <f t="shared" si="9"/>
        <v> </v>
      </c>
      <c r="AE18" s="94" t="str">
        <f t="shared" si="10"/>
        <v> </v>
      </c>
      <c r="AF18" s="94" t="str">
        <f t="shared" si="11"/>
        <v> </v>
      </c>
      <c r="AG18" s="94" t="str">
        <f t="shared" si="12"/>
        <v> </v>
      </c>
      <c r="BA18" s="52" t="s">
        <v>69</v>
      </c>
      <c r="BB18" s="62">
        <f>SUM('SA 2018 SRP-Open'!Q28-'SA 2018 SRP-Open'!B28)</f>
        <v>3</v>
      </c>
      <c r="BC18" s="53" t="s">
        <v>61</v>
      </c>
      <c r="BD18" s="54" t="s">
        <v>70</v>
      </c>
      <c r="BE18" s="55" t="s">
        <v>71</v>
      </c>
      <c r="BF18" s="63" t="s">
        <v>72</v>
      </c>
      <c r="BH18" s="60">
        <f t="shared" si="13"/>
        <v>0</v>
      </c>
      <c r="BI18" s="60">
        <f t="shared" si="14"/>
        <v>26</v>
      </c>
      <c r="BJ18" s="60">
        <f t="shared" si="15"/>
        <v>0</v>
      </c>
      <c r="BK18" s="60">
        <f t="shared" si="16"/>
        <v>0</v>
      </c>
      <c r="BL18" s="60">
        <f t="shared" si="17"/>
        <v>0</v>
      </c>
      <c r="BM18" s="60">
        <f t="shared" si="18"/>
        <v>0</v>
      </c>
      <c r="BO18" s="60">
        <f t="shared" si="19"/>
        <v>0</v>
      </c>
      <c r="BP18" s="60">
        <f t="shared" si="20"/>
        <v>0</v>
      </c>
      <c r="BQ18" s="60">
        <f t="shared" si="21"/>
        <v>0</v>
      </c>
      <c r="BR18" s="60">
        <f t="shared" si="22"/>
        <v>0</v>
      </c>
      <c r="BS18" s="60">
        <f t="shared" si="23"/>
        <v>0</v>
      </c>
      <c r="BT18" s="60">
        <f t="shared" si="24"/>
        <v>0</v>
      </c>
      <c r="BV18" s="60">
        <f t="shared" si="25"/>
        <v>0</v>
      </c>
      <c r="BW18" s="60">
        <f t="shared" si="26"/>
        <v>0</v>
      </c>
      <c r="BX18" s="60">
        <f t="shared" si="27"/>
        <v>0</v>
      </c>
      <c r="BY18" s="60">
        <f t="shared" si="28"/>
        <v>0</v>
      </c>
      <c r="BZ18" s="60">
        <f t="shared" si="29"/>
        <v>0</v>
      </c>
      <c r="CA18" s="60">
        <f t="shared" si="30"/>
        <v>0</v>
      </c>
      <c r="CC18" s="60">
        <f t="shared" si="31"/>
        <v>0</v>
      </c>
      <c r="CD18" s="60">
        <f t="shared" si="32"/>
        <v>0</v>
      </c>
      <c r="CE18" s="60">
        <f t="shared" si="33"/>
        <v>0</v>
      </c>
      <c r="CF18" s="60">
        <f t="shared" si="34"/>
        <v>0</v>
      </c>
      <c r="CG18" s="60">
        <f t="shared" si="35"/>
        <v>0</v>
      </c>
      <c r="CH18" s="60">
        <f t="shared" si="36"/>
        <v>0</v>
      </c>
      <c r="CL18" s="60">
        <f t="shared" si="37"/>
        <v>0</v>
      </c>
      <c r="CM18" s="60">
        <f t="shared" si="38"/>
        <v>26</v>
      </c>
      <c r="CN18" s="60">
        <f t="shared" si="39"/>
        <v>0</v>
      </c>
      <c r="CO18" s="60">
        <f t="shared" si="40"/>
        <v>0</v>
      </c>
      <c r="CP18" s="60">
        <f t="shared" si="41"/>
        <v>0</v>
      </c>
      <c r="CQ18" s="60">
        <f t="shared" si="42"/>
        <v>0</v>
      </c>
    </row>
    <row r="19" spans="1:95" ht="18">
      <c r="A19" s="65"/>
      <c r="B19" s="85">
        <v>16</v>
      </c>
      <c r="C19" s="4" t="s">
        <v>150</v>
      </c>
      <c r="D19" s="51"/>
      <c r="E19" s="51"/>
      <c r="F19" s="193">
        <v>10</v>
      </c>
      <c r="G19" s="193">
        <v>9</v>
      </c>
      <c r="H19" s="51"/>
      <c r="I19" s="51"/>
      <c r="J19" s="82">
        <f t="shared" si="0"/>
        <v>43</v>
      </c>
      <c r="K19" s="82">
        <f t="shared" si="3"/>
        <v>21.5</v>
      </c>
      <c r="S19" s="94">
        <f t="shared" si="43"/>
        <v>0</v>
      </c>
      <c r="T19" s="94">
        <f t="shared" si="44"/>
        <v>0</v>
      </c>
      <c r="U19" s="94">
        <f t="shared" si="45"/>
        <v>21</v>
      </c>
      <c r="V19" s="94">
        <f t="shared" si="46"/>
        <v>22</v>
      </c>
      <c r="W19" s="94">
        <f t="shared" si="47"/>
        <v>0</v>
      </c>
      <c r="X19" s="94">
        <f t="shared" si="48"/>
        <v>0</v>
      </c>
      <c r="Y19" s="70">
        <f t="shared" si="5"/>
        <v>43</v>
      </c>
      <c r="Z19" s="96">
        <f t="shared" si="6"/>
        <v>21.5</v>
      </c>
      <c r="AA19" s="102"/>
      <c r="AB19" s="94" t="str">
        <f t="shared" si="7"/>
        <v> </v>
      </c>
      <c r="AC19" s="94" t="str">
        <f t="shared" si="8"/>
        <v> </v>
      </c>
      <c r="AD19" s="94">
        <f t="shared" si="9"/>
        <v>21</v>
      </c>
      <c r="AE19" s="94">
        <f t="shared" si="10"/>
        <v>22</v>
      </c>
      <c r="AF19" s="94" t="str">
        <f t="shared" si="11"/>
        <v> </v>
      </c>
      <c r="AG19" s="94" t="str">
        <f t="shared" si="12"/>
        <v> </v>
      </c>
      <c r="BA19" s="52" t="s">
        <v>69</v>
      </c>
      <c r="BB19" s="62">
        <f>SUM('SA 2018 SRP-Open'!Q29-'SA 2018 SRP-Open'!B29)</f>
        <v>-1</v>
      </c>
      <c r="BC19" s="53" t="s">
        <v>61</v>
      </c>
      <c r="BD19" s="54" t="s">
        <v>70</v>
      </c>
      <c r="BE19" s="55" t="s">
        <v>71</v>
      </c>
      <c r="BF19" s="63" t="s">
        <v>72</v>
      </c>
      <c r="BH19" s="60">
        <f t="shared" si="13"/>
        <v>0</v>
      </c>
      <c r="BI19" s="60">
        <f t="shared" si="14"/>
        <v>0</v>
      </c>
      <c r="BJ19" s="60">
        <f t="shared" si="15"/>
        <v>0</v>
      </c>
      <c r="BK19" s="60">
        <f t="shared" si="16"/>
        <v>0</v>
      </c>
      <c r="BL19" s="60">
        <f t="shared" si="17"/>
        <v>0</v>
      </c>
      <c r="BM19" s="60">
        <f t="shared" si="18"/>
        <v>0</v>
      </c>
      <c r="BO19" s="60">
        <f t="shared" si="19"/>
        <v>0</v>
      </c>
      <c r="BP19" s="60">
        <f t="shared" si="20"/>
        <v>0</v>
      </c>
      <c r="BQ19" s="60">
        <f t="shared" si="21"/>
        <v>21</v>
      </c>
      <c r="BR19" s="60">
        <f t="shared" si="22"/>
        <v>22</v>
      </c>
      <c r="BS19" s="60">
        <f t="shared" si="23"/>
        <v>0</v>
      </c>
      <c r="BT19" s="60">
        <f t="shared" si="24"/>
        <v>0</v>
      </c>
      <c r="BV19" s="60">
        <f t="shared" si="25"/>
        <v>0</v>
      </c>
      <c r="BW19" s="60">
        <f t="shared" si="26"/>
        <v>0</v>
      </c>
      <c r="BX19" s="60">
        <f t="shared" si="27"/>
        <v>0</v>
      </c>
      <c r="BY19" s="60">
        <f t="shared" si="28"/>
        <v>0</v>
      </c>
      <c r="BZ19" s="60">
        <f t="shared" si="29"/>
        <v>0</v>
      </c>
      <c r="CA19" s="60">
        <f t="shared" si="30"/>
        <v>0</v>
      </c>
      <c r="CC19" s="60">
        <f t="shared" si="31"/>
        <v>0</v>
      </c>
      <c r="CD19" s="60">
        <f t="shared" si="32"/>
        <v>0</v>
      </c>
      <c r="CE19" s="60">
        <f t="shared" si="33"/>
        <v>0</v>
      </c>
      <c r="CF19" s="60">
        <f t="shared" si="34"/>
        <v>0</v>
      </c>
      <c r="CG19" s="60">
        <f t="shared" si="35"/>
        <v>0</v>
      </c>
      <c r="CH19" s="60">
        <f t="shared" si="36"/>
        <v>0</v>
      </c>
      <c r="CL19" s="60">
        <f t="shared" si="37"/>
        <v>0</v>
      </c>
      <c r="CM19" s="60">
        <f t="shared" si="38"/>
        <v>0</v>
      </c>
      <c r="CN19" s="60">
        <f t="shared" si="39"/>
        <v>21</v>
      </c>
      <c r="CO19" s="60">
        <f t="shared" si="40"/>
        <v>22</v>
      </c>
      <c r="CP19" s="60">
        <f t="shared" si="41"/>
        <v>0</v>
      </c>
      <c r="CQ19" s="60">
        <f t="shared" si="42"/>
        <v>0</v>
      </c>
    </row>
    <row r="20" spans="1:95" ht="18">
      <c r="A20" s="65"/>
      <c r="B20" s="85">
        <v>17</v>
      </c>
      <c r="C20" s="67" t="s">
        <v>93</v>
      </c>
      <c r="D20" s="50"/>
      <c r="E20" s="50"/>
      <c r="F20" s="50"/>
      <c r="G20" s="193">
        <v>11</v>
      </c>
      <c r="H20" s="50"/>
      <c r="I20" s="50"/>
      <c r="J20" s="82">
        <f t="shared" si="0"/>
        <v>20</v>
      </c>
      <c r="K20" s="82">
        <f t="shared" si="3"/>
        <v>20</v>
      </c>
      <c r="S20" s="94">
        <f t="shared" si="43"/>
        <v>0</v>
      </c>
      <c r="T20" s="94">
        <f t="shared" si="44"/>
        <v>0</v>
      </c>
      <c r="U20" s="94">
        <f t="shared" si="45"/>
        <v>0</v>
      </c>
      <c r="V20" s="94">
        <f t="shared" si="46"/>
        <v>20</v>
      </c>
      <c r="W20" s="94">
        <f t="shared" si="47"/>
        <v>0</v>
      </c>
      <c r="X20" s="94">
        <f t="shared" si="48"/>
        <v>0</v>
      </c>
      <c r="Y20" s="70">
        <f t="shared" si="5"/>
        <v>20</v>
      </c>
      <c r="Z20" s="96">
        <f t="shared" si="6"/>
        <v>20</v>
      </c>
      <c r="AA20" s="102"/>
      <c r="AB20" s="94" t="str">
        <f t="shared" si="7"/>
        <v> </v>
      </c>
      <c r="AC20" s="94" t="str">
        <f t="shared" si="8"/>
        <v> </v>
      </c>
      <c r="AD20" s="94" t="str">
        <f t="shared" si="9"/>
        <v> </v>
      </c>
      <c r="AE20" s="94">
        <f t="shared" si="10"/>
        <v>20</v>
      </c>
      <c r="AF20" s="94" t="str">
        <f t="shared" si="11"/>
        <v> </v>
      </c>
      <c r="AG20" s="94" t="str">
        <f t="shared" si="12"/>
        <v> </v>
      </c>
      <c r="BA20" s="52" t="s">
        <v>69</v>
      </c>
      <c r="BB20" s="62">
        <f>SUM('SA 2018 SRP-Open'!Q30-'SA 2018 SRP-Open'!B30)</f>
        <v>-2</v>
      </c>
      <c r="BC20" s="53" t="s">
        <v>61</v>
      </c>
      <c r="BD20" s="54" t="s">
        <v>70</v>
      </c>
      <c r="BE20" s="55" t="s">
        <v>71</v>
      </c>
      <c r="BF20" s="63" t="s">
        <v>72</v>
      </c>
      <c r="BH20" s="60">
        <f t="shared" si="13"/>
        <v>0</v>
      </c>
      <c r="BI20" s="60">
        <f t="shared" si="14"/>
        <v>0</v>
      </c>
      <c r="BJ20" s="60">
        <f t="shared" si="15"/>
        <v>0</v>
      </c>
      <c r="BK20" s="60">
        <f t="shared" si="16"/>
        <v>0</v>
      </c>
      <c r="BL20" s="60">
        <f t="shared" si="17"/>
        <v>0</v>
      </c>
      <c r="BM20" s="60">
        <f t="shared" si="18"/>
        <v>0</v>
      </c>
      <c r="BO20" s="60">
        <f t="shared" si="19"/>
        <v>0</v>
      </c>
      <c r="BP20" s="60">
        <f t="shared" si="20"/>
        <v>0</v>
      </c>
      <c r="BQ20" s="60">
        <f t="shared" si="21"/>
        <v>0</v>
      </c>
      <c r="BR20" s="60">
        <f t="shared" si="22"/>
        <v>20</v>
      </c>
      <c r="BS20" s="60">
        <f t="shared" si="23"/>
        <v>0</v>
      </c>
      <c r="BT20" s="60">
        <f t="shared" si="24"/>
        <v>0</v>
      </c>
      <c r="BV20" s="60">
        <f t="shared" si="25"/>
        <v>0</v>
      </c>
      <c r="BW20" s="60">
        <f t="shared" si="26"/>
        <v>0</v>
      </c>
      <c r="BX20" s="60">
        <f t="shared" si="27"/>
        <v>0</v>
      </c>
      <c r="BY20" s="60">
        <f t="shared" si="28"/>
        <v>0</v>
      </c>
      <c r="BZ20" s="60">
        <f t="shared" si="29"/>
        <v>0</v>
      </c>
      <c r="CA20" s="60">
        <f t="shared" si="30"/>
        <v>0</v>
      </c>
      <c r="CC20" s="60">
        <f t="shared" si="31"/>
        <v>0</v>
      </c>
      <c r="CD20" s="60">
        <f t="shared" si="32"/>
        <v>0</v>
      </c>
      <c r="CE20" s="60">
        <f t="shared" si="33"/>
        <v>0</v>
      </c>
      <c r="CF20" s="60">
        <f t="shared" si="34"/>
        <v>0</v>
      </c>
      <c r="CG20" s="60">
        <f t="shared" si="35"/>
        <v>0</v>
      </c>
      <c r="CH20" s="60">
        <f t="shared" si="36"/>
        <v>0</v>
      </c>
      <c r="CL20" s="60">
        <f t="shared" si="37"/>
        <v>0</v>
      </c>
      <c r="CM20" s="60">
        <f t="shared" si="38"/>
        <v>0</v>
      </c>
      <c r="CN20" s="60">
        <f t="shared" si="39"/>
        <v>0</v>
      </c>
      <c r="CO20" s="60">
        <f t="shared" si="40"/>
        <v>20</v>
      </c>
      <c r="CP20" s="60">
        <f t="shared" si="41"/>
        <v>0</v>
      </c>
      <c r="CQ20" s="60">
        <f t="shared" si="42"/>
        <v>0</v>
      </c>
    </row>
    <row r="21" spans="1:95" ht="18">
      <c r="A21" s="65"/>
      <c r="B21" s="85">
        <v>18</v>
      </c>
      <c r="C21" s="4" t="s">
        <v>147</v>
      </c>
      <c r="D21" s="51"/>
      <c r="E21" s="51"/>
      <c r="F21" s="51"/>
      <c r="G21" s="193">
        <v>10</v>
      </c>
      <c r="H21" s="193">
        <v>10</v>
      </c>
      <c r="I21" s="51"/>
      <c r="J21" s="82">
        <f t="shared" si="0"/>
        <v>42</v>
      </c>
      <c r="K21" s="82">
        <f t="shared" si="3"/>
        <v>21</v>
      </c>
      <c r="S21" s="94">
        <f t="shared" si="43"/>
        <v>0</v>
      </c>
      <c r="T21" s="94">
        <f t="shared" si="44"/>
        <v>0</v>
      </c>
      <c r="U21" s="94">
        <f t="shared" si="45"/>
        <v>0</v>
      </c>
      <c r="V21" s="94">
        <f t="shared" si="46"/>
        <v>21</v>
      </c>
      <c r="W21" s="94">
        <f t="shared" si="47"/>
        <v>21</v>
      </c>
      <c r="X21" s="94">
        <f t="shared" si="48"/>
        <v>0</v>
      </c>
      <c r="Y21" s="70">
        <f t="shared" si="5"/>
        <v>42</v>
      </c>
      <c r="Z21" s="96">
        <f t="shared" si="6"/>
        <v>21</v>
      </c>
      <c r="AA21" s="102"/>
      <c r="AB21" s="94" t="str">
        <f t="shared" si="7"/>
        <v> </v>
      </c>
      <c r="AC21" s="94" t="str">
        <f t="shared" si="8"/>
        <v> </v>
      </c>
      <c r="AD21" s="94" t="str">
        <f t="shared" si="9"/>
        <v> </v>
      </c>
      <c r="AE21" s="94">
        <f t="shared" si="10"/>
        <v>21</v>
      </c>
      <c r="AF21" s="94">
        <f t="shared" si="11"/>
        <v>21</v>
      </c>
      <c r="AG21" s="94" t="str">
        <f t="shared" si="12"/>
        <v> </v>
      </c>
      <c r="BA21" s="52" t="s">
        <v>69</v>
      </c>
      <c r="BB21" s="62">
        <f>SUM('SA 2018 SRP-Open'!Q31-'SA 2018 SRP-Open'!B31)</f>
        <v>-1</v>
      </c>
      <c r="BC21" s="53" t="s">
        <v>61</v>
      </c>
      <c r="BD21" s="54" t="s">
        <v>70</v>
      </c>
      <c r="BE21" s="55" t="s">
        <v>71</v>
      </c>
      <c r="BF21" s="63" t="s">
        <v>72</v>
      </c>
      <c r="BH21" s="60">
        <f t="shared" si="13"/>
        <v>0</v>
      </c>
      <c r="BI21" s="60">
        <f t="shared" si="14"/>
        <v>0</v>
      </c>
      <c r="BJ21" s="60">
        <f t="shared" si="15"/>
        <v>0</v>
      </c>
      <c r="BK21" s="60">
        <f t="shared" si="16"/>
        <v>0</v>
      </c>
      <c r="BL21" s="60">
        <f t="shared" si="17"/>
        <v>0</v>
      </c>
      <c r="BM21" s="60">
        <f t="shared" si="18"/>
        <v>0</v>
      </c>
      <c r="BO21" s="60">
        <f t="shared" si="19"/>
        <v>0</v>
      </c>
      <c r="BP21" s="60">
        <f t="shared" si="20"/>
        <v>0</v>
      </c>
      <c r="BQ21" s="60">
        <f t="shared" si="21"/>
        <v>0</v>
      </c>
      <c r="BR21" s="60">
        <f t="shared" si="22"/>
        <v>21</v>
      </c>
      <c r="BS21" s="60">
        <f t="shared" si="23"/>
        <v>21</v>
      </c>
      <c r="BT21" s="60">
        <f t="shared" si="24"/>
        <v>0</v>
      </c>
      <c r="BV21" s="60">
        <f t="shared" si="25"/>
        <v>0</v>
      </c>
      <c r="BW21" s="60">
        <f t="shared" si="26"/>
        <v>0</v>
      </c>
      <c r="BX21" s="60">
        <f t="shared" si="27"/>
        <v>0</v>
      </c>
      <c r="BY21" s="60">
        <f t="shared" si="28"/>
        <v>0</v>
      </c>
      <c r="BZ21" s="60">
        <f t="shared" si="29"/>
        <v>0</v>
      </c>
      <c r="CA21" s="60">
        <f t="shared" si="30"/>
        <v>0</v>
      </c>
      <c r="CC21" s="60">
        <f t="shared" si="31"/>
        <v>0</v>
      </c>
      <c r="CD21" s="60">
        <f t="shared" si="32"/>
        <v>0</v>
      </c>
      <c r="CE21" s="60">
        <f t="shared" si="33"/>
        <v>0</v>
      </c>
      <c r="CF21" s="60">
        <f t="shared" si="34"/>
        <v>0</v>
      </c>
      <c r="CG21" s="60">
        <f t="shared" si="35"/>
        <v>0</v>
      </c>
      <c r="CH21" s="60">
        <f t="shared" si="36"/>
        <v>0</v>
      </c>
      <c r="CL21" s="60">
        <f t="shared" si="37"/>
        <v>0</v>
      </c>
      <c r="CM21" s="60">
        <f t="shared" si="38"/>
        <v>0</v>
      </c>
      <c r="CN21" s="60">
        <f t="shared" si="39"/>
        <v>0</v>
      </c>
      <c r="CO21" s="60">
        <f t="shared" si="40"/>
        <v>21</v>
      </c>
      <c r="CP21" s="60">
        <f t="shared" si="41"/>
        <v>21</v>
      </c>
      <c r="CQ21" s="60">
        <f t="shared" si="42"/>
        <v>0</v>
      </c>
    </row>
    <row r="22" spans="1:95" ht="18">
      <c r="A22" s="65"/>
      <c r="B22" s="85">
        <v>19</v>
      </c>
      <c r="C22" s="67">
        <v>19</v>
      </c>
      <c r="D22" s="50"/>
      <c r="E22" s="50"/>
      <c r="F22" s="50"/>
      <c r="G22" s="50"/>
      <c r="H22" s="50"/>
      <c r="I22" s="50"/>
      <c r="J22" s="82">
        <f t="shared" si="0"/>
        <v>0</v>
      </c>
      <c r="K22" s="82" t="e">
        <f t="shared" si="3"/>
        <v>#DIV/0!</v>
      </c>
      <c r="S22" s="94">
        <f t="shared" si="43"/>
        <v>0</v>
      </c>
      <c r="T22" s="94">
        <f t="shared" si="44"/>
        <v>0</v>
      </c>
      <c r="U22" s="94">
        <f t="shared" si="45"/>
        <v>0</v>
      </c>
      <c r="V22" s="94">
        <f t="shared" si="46"/>
        <v>0</v>
      </c>
      <c r="W22" s="94">
        <f t="shared" si="47"/>
        <v>0</v>
      </c>
      <c r="X22" s="94">
        <f t="shared" si="48"/>
        <v>0</v>
      </c>
      <c r="Y22" s="70">
        <f t="shared" si="5"/>
        <v>0</v>
      </c>
      <c r="Z22" s="96" t="e">
        <f t="shared" si="6"/>
        <v>#DIV/0!</v>
      </c>
      <c r="AA22" s="102"/>
      <c r="AB22" s="94" t="str">
        <f t="shared" si="7"/>
        <v> </v>
      </c>
      <c r="AC22" s="94" t="str">
        <f t="shared" si="8"/>
        <v> </v>
      </c>
      <c r="AD22" s="94" t="str">
        <f t="shared" si="9"/>
        <v> </v>
      </c>
      <c r="AE22" s="94" t="str">
        <f t="shared" si="10"/>
        <v> </v>
      </c>
      <c r="AF22" s="94" t="str">
        <f t="shared" si="11"/>
        <v> </v>
      </c>
      <c r="AG22" s="94" t="str">
        <f t="shared" si="12"/>
        <v> </v>
      </c>
      <c r="BA22" s="52" t="s">
        <v>69</v>
      </c>
      <c r="BB22" s="62" t="e">
        <f>SUM('SA 2018 SRP-Open'!#REF!-'SA 2018 SRP-Open'!#REF!)</f>
        <v>#REF!</v>
      </c>
      <c r="BC22" s="53" t="s">
        <v>61</v>
      </c>
      <c r="BD22" s="54" t="s">
        <v>70</v>
      </c>
      <c r="BE22" s="55" t="s">
        <v>71</v>
      </c>
      <c r="BF22" s="63" t="s">
        <v>72</v>
      </c>
      <c r="BH22" s="60">
        <f t="shared" si="13"/>
        <v>0</v>
      </c>
      <c r="BI22" s="60">
        <f t="shared" si="14"/>
        <v>0</v>
      </c>
      <c r="BJ22" s="60">
        <f t="shared" si="15"/>
        <v>0</v>
      </c>
      <c r="BK22" s="60">
        <f t="shared" si="16"/>
        <v>0</v>
      </c>
      <c r="BL22" s="60">
        <f t="shared" si="17"/>
        <v>0</v>
      </c>
      <c r="BM22" s="60">
        <f t="shared" si="18"/>
        <v>0</v>
      </c>
      <c r="BO22" s="60">
        <f t="shared" si="19"/>
        <v>0</v>
      </c>
      <c r="BP22" s="60">
        <f t="shared" si="20"/>
        <v>0</v>
      </c>
      <c r="BQ22" s="60">
        <f t="shared" si="21"/>
        <v>0</v>
      </c>
      <c r="BR22" s="60">
        <f t="shared" si="22"/>
        <v>0</v>
      </c>
      <c r="BS22" s="60">
        <f t="shared" si="23"/>
        <v>0</v>
      </c>
      <c r="BT22" s="60">
        <f t="shared" si="24"/>
        <v>0</v>
      </c>
      <c r="BV22" s="60">
        <f t="shared" si="25"/>
        <v>0</v>
      </c>
      <c r="BW22" s="60">
        <f t="shared" si="26"/>
        <v>0</v>
      </c>
      <c r="BX22" s="60">
        <f t="shared" si="27"/>
        <v>0</v>
      </c>
      <c r="BY22" s="60">
        <f t="shared" si="28"/>
        <v>0</v>
      </c>
      <c r="BZ22" s="60">
        <f t="shared" si="29"/>
        <v>0</v>
      </c>
      <c r="CA22" s="60">
        <f t="shared" si="30"/>
        <v>0</v>
      </c>
      <c r="CC22" s="60">
        <f t="shared" si="31"/>
        <v>0</v>
      </c>
      <c r="CD22" s="60">
        <f t="shared" si="32"/>
        <v>0</v>
      </c>
      <c r="CE22" s="60">
        <f t="shared" si="33"/>
        <v>0</v>
      </c>
      <c r="CF22" s="60">
        <f t="shared" si="34"/>
        <v>0</v>
      </c>
      <c r="CG22" s="60">
        <f t="shared" si="35"/>
        <v>0</v>
      </c>
      <c r="CH22" s="60">
        <f t="shared" si="36"/>
        <v>0</v>
      </c>
      <c r="CL22" s="60">
        <f t="shared" si="37"/>
        <v>0</v>
      </c>
      <c r="CM22" s="60">
        <f t="shared" si="38"/>
        <v>0</v>
      </c>
      <c r="CN22" s="60">
        <f t="shared" si="39"/>
        <v>0</v>
      </c>
      <c r="CO22" s="60">
        <f t="shared" si="40"/>
        <v>0</v>
      </c>
      <c r="CP22" s="60">
        <f t="shared" si="41"/>
        <v>0</v>
      </c>
      <c r="CQ22" s="60">
        <f t="shared" si="42"/>
        <v>0</v>
      </c>
    </row>
    <row r="23" spans="1:95" ht="18">
      <c r="A23" s="65"/>
      <c r="B23" s="85">
        <v>20</v>
      </c>
      <c r="C23" s="4">
        <v>20</v>
      </c>
      <c r="D23" s="51"/>
      <c r="E23" s="51"/>
      <c r="F23" s="51"/>
      <c r="G23" s="51"/>
      <c r="H23" s="51"/>
      <c r="I23" s="51"/>
      <c r="J23" s="82">
        <f t="shared" si="0"/>
        <v>0</v>
      </c>
      <c r="K23" s="82" t="e">
        <f t="shared" si="3"/>
        <v>#DIV/0!</v>
      </c>
      <c r="S23" s="94">
        <f t="shared" si="43"/>
        <v>0</v>
      </c>
      <c r="T23" s="94">
        <f t="shared" si="44"/>
        <v>0</v>
      </c>
      <c r="U23" s="94">
        <f t="shared" si="45"/>
        <v>0</v>
      </c>
      <c r="V23" s="94">
        <f t="shared" si="46"/>
        <v>0</v>
      </c>
      <c r="W23" s="94">
        <f t="shared" si="47"/>
        <v>0</v>
      </c>
      <c r="X23" s="94">
        <f t="shared" si="48"/>
        <v>0</v>
      </c>
      <c r="Y23" s="70">
        <f t="shared" si="5"/>
        <v>0</v>
      </c>
      <c r="Z23" s="96" t="e">
        <f t="shared" si="6"/>
        <v>#DIV/0!</v>
      </c>
      <c r="AA23" s="102"/>
      <c r="AB23" s="94" t="str">
        <f t="shared" si="7"/>
        <v> </v>
      </c>
      <c r="AC23" s="94" t="str">
        <f t="shared" si="8"/>
        <v> </v>
      </c>
      <c r="AD23" s="94" t="str">
        <f t="shared" si="9"/>
        <v> </v>
      </c>
      <c r="AE23" s="94" t="str">
        <f t="shared" si="10"/>
        <v> </v>
      </c>
      <c r="AF23" s="94" t="str">
        <f t="shared" si="11"/>
        <v> </v>
      </c>
      <c r="AG23" s="94" t="str">
        <f t="shared" si="12"/>
        <v> </v>
      </c>
      <c r="BA23" s="52" t="s">
        <v>69</v>
      </c>
      <c r="BB23" s="62" t="e">
        <f>SUM('SA 2018 SRP-Open'!#REF!-'SA 2018 SRP-Open'!#REF!)</f>
        <v>#REF!</v>
      </c>
      <c r="BC23" s="53" t="s">
        <v>61</v>
      </c>
      <c r="BD23" s="54" t="s">
        <v>70</v>
      </c>
      <c r="BE23" s="55" t="s">
        <v>71</v>
      </c>
      <c r="BF23" s="63" t="s">
        <v>72</v>
      </c>
      <c r="BH23" s="60">
        <f t="shared" si="13"/>
        <v>0</v>
      </c>
      <c r="BI23" s="60">
        <f t="shared" si="14"/>
        <v>0</v>
      </c>
      <c r="BJ23" s="60">
        <f t="shared" si="15"/>
        <v>0</v>
      </c>
      <c r="BK23" s="60">
        <f t="shared" si="16"/>
        <v>0</v>
      </c>
      <c r="BL23" s="60">
        <f t="shared" si="17"/>
        <v>0</v>
      </c>
      <c r="BM23" s="60">
        <f t="shared" si="18"/>
        <v>0</v>
      </c>
      <c r="BO23" s="60">
        <f t="shared" si="19"/>
        <v>0</v>
      </c>
      <c r="BP23" s="60">
        <f t="shared" si="20"/>
        <v>0</v>
      </c>
      <c r="BQ23" s="60">
        <f t="shared" si="21"/>
        <v>0</v>
      </c>
      <c r="BR23" s="60">
        <f t="shared" si="22"/>
        <v>0</v>
      </c>
      <c r="BS23" s="60">
        <f t="shared" si="23"/>
        <v>0</v>
      </c>
      <c r="BT23" s="60">
        <f t="shared" si="24"/>
        <v>0</v>
      </c>
      <c r="BV23" s="60">
        <f t="shared" si="25"/>
        <v>0</v>
      </c>
      <c r="BW23" s="60">
        <f t="shared" si="26"/>
        <v>0</v>
      </c>
      <c r="BX23" s="60">
        <f t="shared" si="27"/>
        <v>0</v>
      </c>
      <c r="BY23" s="60">
        <f t="shared" si="28"/>
        <v>0</v>
      </c>
      <c r="BZ23" s="60">
        <f t="shared" si="29"/>
        <v>0</v>
      </c>
      <c r="CA23" s="60">
        <f t="shared" si="30"/>
        <v>0</v>
      </c>
      <c r="CC23" s="60">
        <f t="shared" si="31"/>
        <v>0</v>
      </c>
      <c r="CD23" s="60">
        <f t="shared" si="32"/>
        <v>0</v>
      </c>
      <c r="CE23" s="60">
        <f t="shared" si="33"/>
        <v>0</v>
      </c>
      <c r="CF23" s="60">
        <f t="shared" si="34"/>
        <v>0</v>
      </c>
      <c r="CG23" s="60">
        <f t="shared" si="35"/>
        <v>0</v>
      </c>
      <c r="CH23" s="60">
        <f t="shared" si="36"/>
        <v>0</v>
      </c>
      <c r="CL23" s="60">
        <f t="shared" si="37"/>
        <v>0</v>
      </c>
      <c r="CM23" s="60">
        <f t="shared" si="38"/>
        <v>0</v>
      </c>
      <c r="CN23" s="60">
        <f t="shared" si="39"/>
        <v>0</v>
      </c>
      <c r="CO23" s="60">
        <f t="shared" si="40"/>
        <v>0</v>
      </c>
      <c r="CP23" s="60">
        <f t="shared" si="41"/>
        <v>0</v>
      </c>
      <c r="CQ23" s="60">
        <f t="shared" si="42"/>
        <v>0</v>
      </c>
    </row>
    <row r="24" spans="1:95" ht="18">
      <c r="A24" s="65"/>
      <c r="B24" s="85">
        <v>21</v>
      </c>
      <c r="C24" s="67">
        <v>21</v>
      </c>
      <c r="D24" s="50"/>
      <c r="E24" s="50"/>
      <c r="F24" s="50"/>
      <c r="G24" s="50"/>
      <c r="H24" s="50"/>
      <c r="I24" s="50"/>
      <c r="J24" s="82">
        <f t="shared" si="0"/>
        <v>0</v>
      </c>
      <c r="K24" s="82" t="e">
        <f t="shared" si="3"/>
        <v>#DIV/0!</v>
      </c>
      <c r="S24" s="94">
        <f t="shared" si="43"/>
        <v>0</v>
      </c>
      <c r="T24" s="94">
        <f t="shared" si="44"/>
        <v>0</v>
      </c>
      <c r="U24" s="94">
        <f t="shared" si="45"/>
        <v>0</v>
      </c>
      <c r="V24" s="94">
        <f t="shared" si="46"/>
        <v>0</v>
      </c>
      <c r="W24" s="94">
        <f t="shared" si="47"/>
        <v>0</v>
      </c>
      <c r="X24" s="94">
        <f t="shared" si="48"/>
        <v>0</v>
      </c>
      <c r="Y24" s="70">
        <f t="shared" si="5"/>
        <v>0</v>
      </c>
      <c r="Z24" s="96" t="e">
        <f t="shared" si="6"/>
        <v>#DIV/0!</v>
      </c>
      <c r="AA24" s="102"/>
      <c r="AB24" s="94" t="str">
        <f t="shared" si="7"/>
        <v> </v>
      </c>
      <c r="AC24" s="94" t="str">
        <f t="shared" si="8"/>
        <v> </v>
      </c>
      <c r="AD24" s="94" t="str">
        <f t="shared" si="9"/>
        <v> </v>
      </c>
      <c r="AE24" s="94" t="str">
        <f t="shared" si="10"/>
        <v> </v>
      </c>
      <c r="AF24" s="94" t="str">
        <f t="shared" si="11"/>
        <v> </v>
      </c>
      <c r="AG24" s="94" t="str">
        <f t="shared" si="12"/>
        <v> </v>
      </c>
      <c r="BA24" s="52" t="s">
        <v>69</v>
      </c>
      <c r="BB24" s="62" t="e">
        <f>SUM('SA 2018 SRP-Open'!#REF!-'SA 2018 SRP-Open'!#REF!)</f>
        <v>#REF!</v>
      </c>
      <c r="BC24" s="53" t="s">
        <v>61</v>
      </c>
      <c r="BD24" s="54" t="s">
        <v>70</v>
      </c>
      <c r="BE24" s="55" t="s">
        <v>71</v>
      </c>
      <c r="BF24" s="63" t="s">
        <v>72</v>
      </c>
      <c r="BH24" s="60">
        <f t="shared" si="13"/>
        <v>0</v>
      </c>
      <c r="BI24" s="60">
        <f t="shared" si="14"/>
        <v>0</v>
      </c>
      <c r="BJ24" s="60">
        <f t="shared" si="15"/>
        <v>0</v>
      </c>
      <c r="BK24" s="60">
        <f t="shared" si="16"/>
        <v>0</v>
      </c>
      <c r="BL24" s="60">
        <f t="shared" si="17"/>
        <v>0</v>
      </c>
      <c r="BM24" s="60">
        <f t="shared" si="18"/>
        <v>0</v>
      </c>
      <c r="BO24" s="60">
        <f t="shared" si="19"/>
        <v>0</v>
      </c>
      <c r="BP24" s="60">
        <f t="shared" si="20"/>
        <v>0</v>
      </c>
      <c r="BQ24" s="60">
        <f t="shared" si="21"/>
        <v>0</v>
      </c>
      <c r="BR24" s="60">
        <f t="shared" si="22"/>
        <v>0</v>
      </c>
      <c r="BS24" s="60">
        <f t="shared" si="23"/>
        <v>0</v>
      </c>
      <c r="BT24" s="60">
        <f t="shared" si="24"/>
        <v>0</v>
      </c>
      <c r="BV24" s="60">
        <f t="shared" si="25"/>
        <v>0</v>
      </c>
      <c r="BW24" s="60">
        <f t="shared" si="26"/>
        <v>0</v>
      </c>
      <c r="BX24" s="60">
        <f t="shared" si="27"/>
        <v>0</v>
      </c>
      <c r="BY24" s="60">
        <f t="shared" si="28"/>
        <v>0</v>
      </c>
      <c r="BZ24" s="60">
        <f t="shared" si="29"/>
        <v>0</v>
      </c>
      <c r="CA24" s="60">
        <f t="shared" si="30"/>
        <v>0</v>
      </c>
      <c r="CC24" s="60">
        <f t="shared" si="31"/>
        <v>0</v>
      </c>
      <c r="CD24" s="60">
        <f t="shared" si="32"/>
        <v>0</v>
      </c>
      <c r="CE24" s="60">
        <f t="shared" si="33"/>
        <v>0</v>
      </c>
      <c r="CF24" s="60">
        <f t="shared" si="34"/>
        <v>0</v>
      </c>
      <c r="CG24" s="60">
        <f t="shared" si="35"/>
        <v>0</v>
      </c>
      <c r="CH24" s="60">
        <f t="shared" si="36"/>
        <v>0</v>
      </c>
      <c r="CL24" s="60">
        <f t="shared" si="37"/>
        <v>0</v>
      </c>
      <c r="CM24" s="60">
        <f t="shared" si="38"/>
        <v>0</v>
      </c>
      <c r="CN24" s="60">
        <f t="shared" si="39"/>
        <v>0</v>
      </c>
      <c r="CO24" s="60">
        <f t="shared" si="40"/>
        <v>0</v>
      </c>
      <c r="CP24" s="60">
        <f t="shared" si="41"/>
        <v>0</v>
      </c>
      <c r="CQ24" s="60">
        <f t="shared" si="42"/>
        <v>0</v>
      </c>
    </row>
    <row r="25" spans="1:95" ht="18">
      <c r="A25" s="65"/>
      <c r="B25" s="85">
        <v>22</v>
      </c>
      <c r="C25" s="4">
        <v>22</v>
      </c>
      <c r="D25" s="51"/>
      <c r="E25" s="51"/>
      <c r="F25" s="51"/>
      <c r="G25" s="51"/>
      <c r="H25" s="51"/>
      <c r="I25" s="51"/>
      <c r="J25" s="82">
        <f t="shared" si="0"/>
        <v>0</v>
      </c>
      <c r="K25" s="82" t="e">
        <f t="shared" si="3"/>
        <v>#DIV/0!</v>
      </c>
      <c r="S25" s="94">
        <f t="shared" si="43"/>
        <v>0</v>
      </c>
      <c r="T25" s="94">
        <f t="shared" si="44"/>
        <v>0</v>
      </c>
      <c r="U25" s="94">
        <f t="shared" si="45"/>
        <v>0</v>
      </c>
      <c r="V25" s="94">
        <f t="shared" si="46"/>
        <v>0</v>
      </c>
      <c r="W25" s="94">
        <f t="shared" si="47"/>
        <v>0</v>
      </c>
      <c r="X25" s="94">
        <f t="shared" si="48"/>
        <v>0</v>
      </c>
      <c r="Y25" s="70">
        <f t="shared" si="5"/>
        <v>0</v>
      </c>
      <c r="Z25" s="96" t="e">
        <f t="shared" si="6"/>
        <v>#DIV/0!</v>
      </c>
      <c r="AA25" s="102"/>
      <c r="AB25" s="94" t="str">
        <f t="shared" si="7"/>
        <v> </v>
      </c>
      <c r="AC25" s="94" t="str">
        <f t="shared" si="8"/>
        <v> </v>
      </c>
      <c r="AD25" s="94" t="str">
        <f t="shared" si="9"/>
        <v> </v>
      </c>
      <c r="AE25" s="94" t="str">
        <f t="shared" si="10"/>
        <v> </v>
      </c>
      <c r="AF25" s="94" t="str">
        <f t="shared" si="11"/>
        <v> </v>
      </c>
      <c r="AG25" s="94" t="str">
        <f t="shared" si="12"/>
        <v> </v>
      </c>
      <c r="BA25" s="52" t="s">
        <v>69</v>
      </c>
      <c r="BB25" s="62" t="e">
        <f>SUM('SA 2018 SRP-Open'!#REF!-'SA 2018 SRP-Open'!#REF!)</f>
        <v>#REF!</v>
      </c>
      <c r="BC25" s="53" t="s">
        <v>61</v>
      </c>
      <c r="BD25" s="54" t="s">
        <v>70</v>
      </c>
      <c r="BE25" s="55" t="s">
        <v>71</v>
      </c>
      <c r="BF25" s="63" t="s">
        <v>72</v>
      </c>
      <c r="BH25" s="60">
        <f t="shared" si="13"/>
        <v>0</v>
      </c>
      <c r="BI25" s="60">
        <f t="shared" si="14"/>
        <v>0</v>
      </c>
      <c r="BJ25" s="60">
        <f t="shared" si="15"/>
        <v>0</v>
      </c>
      <c r="BK25" s="60">
        <f t="shared" si="16"/>
        <v>0</v>
      </c>
      <c r="BL25" s="60">
        <f t="shared" si="17"/>
        <v>0</v>
      </c>
      <c r="BM25" s="60">
        <f t="shared" si="18"/>
        <v>0</v>
      </c>
      <c r="BO25" s="60">
        <f t="shared" si="19"/>
        <v>0</v>
      </c>
      <c r="BP25" s="60">
        <f t="shared" si="20"/>
        <v>0</v>
      </c>
      <c r="BQ25" s="60">
        <f t="shared" si="21"/>
        <v>0</v>
      </c>
      <c r="BR25" s="60">
        <f t="shared" si="22"/>
        <v>0</v>
      </c>
      <c r="BS25" s="60">
        <f t="shared" si="23"/>
        <v>0</v>
      </c>
      <c r="BT25" s="60">
        <f t="shared" si="24"/>
        <v>0</v>
      </c>
      <c r="BV25" s="60">
        <f t="shared" si="25"/>
        <v>0</v>
      </c>
      <c r="BW25" s="60">
        <f t="shared" si="26"/>
        <v>0</v>
      </c>
      <c r="BX25" s="60">
        <f t="shared" si="27"/>
        <v>0</v>
      </c>
      <c r="BY25" s="60">
        <f t="shared" si="28"/>
        <v>0</v>
      </c>
      <c r="BZ25" s="60">
        <f t="shared" si="29"/>
        <v>0</v>
      </c>
      <c r="CA25" s="60">
        <f t="shared" si="30"/>
        <v>0</v>
      </c>
      <c r="CC25" s="60">
        <f t="shared" si="31"/>
        <v>0</v>
      </c>
      <c r="CD25" s="60">
        <f t="shared" si="32"/>
        <v>0</v>
      </c>
      <c r="CE25" s="60">
        <f t="shared" si="33"/>
        <v>0</v>
      </c>
      <c r="CF25" s="60">
        <f t="shared" si="34"/>
        <v>0</v>
      </c>
      <c r="CG25" s="60">
        <f t="shared" si="35"/>
        <v>0</v>
      </c>
      <c r="CH25" s="60">
        <f t="shared" si="36"/>
        <v>0</v>
      </c>
      <c r="CL25" s="60">
        <f t="shared" si="37"/>
        <v>0</v>
      </c>
      <c r="CM25" s="60">
        <f t="shared" si="38"/>
        <v>0</v>
      </c>
      <c r="CN25" s="60">
        <f t="shared" si="39"/>
        <v>0</v>
      </c>
      <c r="CO25" s="60">
        <f t="shared" si="40"/>
        <v>0</v>
      </c>
      <c r="CP25" s="60">
        <f t="shared" si="41"/>
        <v>0</v>
      </c>
      <c r="CQ25" s="60">
        <f t="shared" si="42"/>
        <v>0</v>
      </c>
    </row>
    <row r="26" spans="1:95" ht="18">
      <c r="A26" s="65"/>
      <c r="B26" s="85">
        <v>23</v>
      </c>
      <c r="C26" s="67">
        <v>23</v>
      </c>
      <c r="D26" s="50"/>
      <c r="E26" s="50"/>
      <c r="F26" s="50"/>
      <c r="G26" s="50"/>
      <c r="H26" s="50"/>
      <c r="I26" s="50"/>
      <c r="J26" s="82">
        <f t="shared" si="0"/>
        <v>0</v>
      </c>
      <c r="K26" s="82" t="e">
        <f t="shared" si="3"/>
        <v>#DIV/0!</v>
      </c>
      <c r="S26" s="94">
        <f t="shared" si="43"/>
        <v>0</v>
      </c>
      <c r="T26" s="94">
        <f t="shared" si="44"/>
        <v>0</v>
      </c>
      <c r="U26" s="94">
        <f t="shared" si="45"/>
        <v>0</v>
      </c>
      <c r="V26" s="94">
        <f t="shared" si="46"/>
        <v>0</v>
      </c>
      <c r="W26" s="94">
        <f t="shared" si="47"/>
        <v>0</v>
      </c>
      <c r="X26" s="94">
        <f t="shared" si="48"/>
        <v>0</v>
      </c>
      <c r="Y26" s="70">
        <f t="shared" si="5"/>
        <v>0</v>
      </c>
      <c r="Z26" s="96" t="e">
        <f t="shared" si="6"/>
        <v>#DIV/0!</v>
      </c>
      <c r="AA26" s="102"/>
      <c r="AB26" s="94" t="str">
        <f t="shared" si="7"/>
        <v> </v>
      </c>
      <c r="AC26" s="94" t="str">
        <f t="shared" si="8"/>
        <v> </v>
      </c>
      <c r="AD26" s="94" t="str">
        <f t="shared" si="9"/>
        <v> </v>
      </c>
      <c r="AE26" s="94" t="str">
        <f t="shared" si="10"/>
        <v> </v>
      </c>
      <c r="AF26" s="94" t="str">
        <f t="shared" si="11"/>
        <v> </v>
      </c>
      <c r="AG26" s="94" t="str">
        <f t="shared" si="12"/>
        <v> </v>
      </c>
      <c r="BA26" s="52" t="s">
        <v>69</v>
      </c>
      <c r="BB26" s="62" t="e">
        <f>SUM('SA 2018 SRP-Open'!#REF!-'SA 2018 SRP-Open'!#REF!)</f>
        <v>#REF!</v>
      </c>
      <c r="BC26" s="53" t="s">
        <v>61</v>
      </c>
      <c r="BD26" s="54" t="s">
        <v>70</v>
      </c>
      <c r="BE26" s="55" t="s">
        <v>71</v>
      </c>
      <c r="BF26" s="63" t="s">
        <v>72</v>
      </c>
      <c r="BH26" s="60">
        <f t="shared" si="13"/>
        <v>0</v>
      </c>
      <c r="BI26" s="60">
        <f t="shared" si="14"/>
        <v>0</v>
      </c>
      <c r="BJ26" s="60">
        <f t="shared" si="15"/>
        <v>0</v>
      </c>
      <c r="BK26" s="60">
        <f t="shared" si="16"/>
        <v>0</v>
      </c>
      <c r="BL26" s="60">
        <f t="shared" si="17"/>
        <v>0</v>
      </c>
      <c r="BM26" s="60">
        <f t="shared" si="18"/>
        <v>0</v>
      </c>
      <c r="BO26" s="60">
        <f t="shared" si="19"/>
        <v>0</v>
      </c>
      <c r="BP26" s="60">
        <f t="shared" si="20"/>
        <v>0</v>
      </c>
      <c r="BQ26" s="60">
        <f t="shared" si="21"/>
        <v>0</v>
      </c>
      <c r="BR26" s="60">
        <f t="shared" si="22"/>
        <v>0</v>
      </c>
      <c r="BS26" s="60">
        <f t="shared" si="23"/>
        <v>0</v>
      </c>
      <c r="BT26" s="60">
        <f t="shared" si="24"/>
        <v>0</v>
      </c>
      <c r="BV26" s="60">
        <f t="shared" si="25"/>
        <v>0</v>
      </c>
      <c r="BW26" s="60">
        <f t="shared" si="26"/>
        <v>0</v>
      </c>
      <c r="BX26" s="60">
        <f t="shared" si="27"/>
        <v>0</v>
      </c>
      <c r="BY26" s="60">
        <f t="shared" si="28"/>
        <v>0</v>
      </c>
      <c r="BZ26" s="60">
        <f t="shared" si="29"/>
        <v>0</v>
      </c>
      <c r="CA26" s="60">
        <f t="shared" si="30"/>
        <v>0</v>
      </c>
      <c r="CC26" s="60">
        <f t="shared" si="31"/>
        <v>0</v>
      </c>
      <c r="CD26" s="60">
        <f t="shared" si="32"/>
        <v>0</v>
      </c>
      <c r="CE26" s="60">
        <f t="shared" si="33"/>
        <v>0</v>
      </c>
      <c r="CF26" s="60">
        <f t="shared" si="34"/>
        <v>0</v>
      </c>
      <c r="CG26" s="60">
        <f t="shared" si="35"/>
        <v>0</v>
      </c>
      <c r="CH26" s="60">
        <f t="shared" si="36"/>
        <v>0</v>
      </c>
      <c r="CL26" s="60">
        <f t="shared" si="37"/>
        <v>0</v>
      </c>
      <c r="CM26" s="60">
        <f t="shared" si="38"/>
        <v>0</v>
      </c>
      <c r="CN26" s="60">
        <f t="shared" si="39"/>
        <v>0</v>
      </c>
      <c r="CO26" s="60">
        <f t="shared" si="40"/>
        <v>0</v>
      </c>
      <c r="CP26" s="60">
        <f t="shared" si="41"/>
        <v>0</v>
      </c>
      <c r="CQ26" s="60">
        <f t="shared" si="42"/>
        <v>0</v>
      </c>
    </row>
    <row r="27" spans="1:95" ht="18">
      <c r="A27" s="65"/>
      <c r="B27" s="85">
        <v>24</v>
      </c>
      <c r="C27" s="4">
        <v>24</v>
      </c>
      <c r="D27" s="51"/>
      <c r="E27" s="51"/>
      <c r="F27" s="51"/>
      <c r="G27" s="51"/>
      <c r="H27" s="51"/>
      <c r="I27" s="51"/>
      <c r="J27" s="82">
        <f t="shared" si="0"/>
        <v>0</v>
      </c>
      <c r="K27" s="82" t="e">
        <f t="shared" si="3"/>
        <v>#DIV/0!</v>
      </c>
      <c r="S27" s="94">
        <f t="shared" si="43"/>
        <v>0</v>
      </c>
      <c r="T27" s="94">
        <f t="shared" si="44"/>
        <v>0</v>
      </c>
      <c r="U27" s="94">
        <f t="shared" si="45"/>
        <v>0</v>
      </c>
      <c r="V27" s="94">
        <f t="shared" si="46"/>
        <v>0</v>
      </c>
      <c r="W27" s="94">
        <f t="shared" si="47"/>
        <v>0</v>
      </c>
      <c r="X27" s="94">
        <f t="shared" si="48"/>
        <v>0</v>
      </c>
      <c r="Y27" s="70">
        <f t="shared" si="5"/>
        <v>0</v>
      </c>
      <c r="Z27" s="96" t="e">
        <f t="shared" si="6"/>
        <v>#DIV/0!</v>
      </c>
      <c r="AA27" s="102"/>
      <c r="AB27" s="94" t="str">
        <f t="shared" si="7"/>
        <v> </v>
      </c>
      <c r="AC27" s="94" t="str">
        <f t="shared" si="8"/>
        <v> </v>
      </c>
      <c r="AD27" s="94" t="str">
        <f t="shared" si="9"/>
        <v> </v>
      </c>
      <c r="AE27" s="94" t="str">
        <f t="shared" si="10"/>
        <v> </v>
      </c>
      <c r="AF27" s="94" t="str">
        <f t="shared" si="11"/>
        <v> </v>
      </c>
      <c r="AG27" s="94" t="str">
        <f t="shared" si="12"/>
        <v> </v>
      </c>
      <c r="BA27" s="52" t="s">
        <v>69</v>
      </c>
      <c r="BB27" s="62" t="e">
        <f>SUM('SA 2018 SRP-Open'!#REF!-'SA 2018 SRP-Open'!#REF!)</f>
        <v>#REF!</v>
      </c>
      <c r="BC27" s="53" t="s">
        <v>61</v>
      </c>
      <c r="BD27" s="54" t="s">
        <v>70</v>
      </c>
      <c r="BE27" s="55" t="s">
        <v>71</v>
      </c>
      <c r="BF27" s="63" t="s">
        <v>72</v>
      </c>
      <c r="BH27" s="60">
        <f t="shared" si="13"/>
        <v>0</v>
      </c>
      <c r="BI27" s="60">
        <f t="shared" si="14"/>
        <v>0</v>
      </c>
      <c r="BJ27" s="60">
        <f t="shared" si="15"/>
        <v>0</v>
      </c>
      <c r="BK27" s="60">
        <f t="shared" si="16"/>
        <v>0</v>
      </c>
      <c r="BL27" s="60">
        <f t="shared" si="17"/>
        <v>0</v>
      </c>
      <c r="BM27" s="60">
        <f t="shared" si="18"/>
        <v>0</v>
      </c>
      <c r="BO27" s="60">
        <f t="shared" si="19"/>
        <v>0</v>
      </c>
      <c r="BP27" s="60">
        <f t="shared" si="20"/>
        <v>0</v>
      </c>
      <c r="BQ27" s="60">
        <f t="shared" si="21"/>
        <v>0</v>
      </c>
      <c r="BR27" s="60">
        <f t="shared" si="22"/>
        <v>0</v>
      </c>
      <c r="BS27" s="60">
        <f t="shared" si="23"/>
        <v>0</v>
      </c>
      <c r="BT27" s="60">
        <f t="shared" si="24"/>
        <v>0</v>
      </c>
      <c r="BV27" s="60">
        <f t="shared" si="25"/>
        <v>0</v>
      </c>
      <c r="BW27" s="60">
        <f t="shared" si="26"/>
        <v>0</v>
      </c>
      <c r="BX27" s="60">
        <f t="shared" si="27"/>
        <v>0</v>
      </c>
      <c r="BY27" s="60">
        <f t="shared" si="28"/>
        <v>0</v>
      </c>
      <c r="BZ27" s="60">
        <f t="shared" si="29"/>
        <v>0</v>
      </c>
      <c r="CA27" s="60">
        <f t="shared" si="30"/>
        <v>0</v>
      </c>
      <c r="CC27" s="60">
        <f t="shared" si="31"/>
        <v>0</v>
      </c>
      <c r="CD27" s="60">
        <f t="shared" si="32"/>
        <v>0</v>
      </c>
      <c r="CE27" s="60">
        <f t="shared" si="33"/>
        <v>0</v>
      </c>
      <c r="CF27" s="60">
        <f t="shared" si="34"/>
        <v>0</v>
      </c>
      <c r="CG27" s="60">
        <f t="shared" si="35"/>
        <v>0</v>
      </c>
      <c r="CH27" s="60">
        <f t="shared" si="36"/>
        <v>0</v>
      </c>
      <c r="CL27" s="60">
        <f t="shared" si="37"/>
        <v>0</v>
      </c>
      <c r="CM27" s="60">
        <f t="shared" si="38"/>
        <v>0</v>
      </c>
      <c r="CN27" s="60">
        <f t="shared" si="39"/>
        <v>0</v>
      </c>
      <c r="CO27" s="60">
        <f t="shared" si="40"/>
        <v>0</v>
      </c>
      <c r="CP27" s="60">
        <f t="shared" si="41"/>
        <v>0</v>
      </c>
      <c r="CQ27" s="60">
        <f t="shared" si="42"/>
        <v>0</v>
      </c>
    </row>
    <row r="28" spans="1:95" ht="18">
      <c r="A28" s="65"/>
      <c r="B28" s="85">
        <v>25</v>
      </c>
      <c r="C28" s="67">
        <v>25</v>
      </c>
      <c r="D28" s="50"/>
      <c r="E28" s="50"/>
      <c r="F28" s="50"/>
      <c r="G28" s="50"/>
      <c r="H28" s="50"/>
      <c r="I28" s="50"/>
      <c r="J28" s="82">
        <f t="shared" si="0"/>
        <v>0</v>
      </c>
      <c r="K28" s="82" t="e">
        <f t="shared" si="3"/>
        <v>#DIV/0!</v>
      </c>
      <c r="S28" s="94">
        <f t="shared" si="43"/>
        <v>0</v>
      </c>
      <c r="T28" s="94">
        <f t="shared" si="44"/>
        <v>0</v>
      </c>
      <c r="U28" s="94">
        <f t="shared" si="45"/>
        <v>0</v>
      </c>
      <c r="V28" s="94">
        <f t="shared" si="46"/>
        <v>0</v>
      </c>
      <c r="W28" s="94">
        <f t="shared" si="47"/>
        <v>0</v>
      </c>
      <c r="X28" s="94">
        <f t="shared" si="48"/>
        <v>0</v>
      </c>
      <c r="Y28" s="70">
        <f t="shared" si="5"/>
        <v>0</v>
      </c>
      <c r="Z28" s="96" t="e">
        <f t="shared" si="6"/>
        <v>#DIV/0!</v>
      </c>
      <c r="AA28" s="102"/>
      <c r="AB28" s="94" t="str">
        <f t="shared" si="7"/>
        <v> </v>
      </c>
      <c r="AC28" s="94" t="str">
        <f t="shared" si="8"/>
        <v> </v>
      </c>
      <c r="AD28" s="94" t="str">
        <f t="shared" si="9"/>
        <v> </v>
      </c>
      <c r="AE28" s="94" t="str">
        <f t="shared" si="10"/>
        <v> </v>
      </c>
      <c r="AF28" s="94" t="str">
        <f t="shared" si="11"/>
        <v> </v>
      </c>
      <c r="AG28" s="94" t="str">
        <f t="shared" si="12"/>
        <v> </v>
      </c>
      <c r="BA28" s="52" t="s">
        <v>69</v>
      </c>
      <c r="BB28" s="62" t="e">
        <f>SUM('SA 2018 SRP-Open'!#REF!-'SA 2018 SRP-Open'!#REF!)</f>
        <v>#REF!</v>
      </c>
      <c r="BC28" s="53" t="s">
        <v>61</v>
      </c>
      <c r="BD28" s="54" t="s">
        <v>70</v>
      </c>
      <c r="BE28" s="55" t="s">
        <v>71</v>
      </c>
      <c r="BF28" s="63" t="s">
        <v>72</v>
      </c>
      <c r="BH28" s="60">
        <f t="shared" si="13"/>
        <v>0</v>
      </c>
      <c r="BI28" s="60">
        <f t="shared" si="14"/>
        <v>0</v>
      </c>
      <c r="BJ28" s="60">
        <f t="shared" si="15"/>
        <v>0</v>
      </c>
      <c r="BK28" s="60">
        <f t="shared" si="16"/>
        <v>0</v>
      </c>
      <c r="BL28" s="60">
        <f t="shared" si="17"/>
        <v>0</v>
      </c>
      <c r="BM28" s="60">
        <f t="shared" si="18"/>
        <v>0</v>
      </c>
      <c r="BO28" s="60">
        <f t="shared" si="19"/>
        <v>0</v>
      </c>
      <c r="BP28" s="60">
        <f t="shared" si="20"/>
        <v>0</v>
      </c>
      <c r="BQ28" s="60">
        <f t="shared" si="21"/>
        <v>0</v>
      </c>
      <c r="BR28" s="60">
        <f t="shared" si="22"/>
        <v>0</v>
      </c>
      <c r="BS28" s="60">
        <f t="shared" si="23"/>
        <v>0</v>
      </c>
      <c r="BT28" s="60">
        <f t="shared" si="24"/>
        <v>0</v>
      </c>
      <c r="BV28" s="60">
        <f t="shared" si="25"/>
        <v>0</v>
      </c>
      <c r="BW28" s="60">
        <f t="shared" si="26"/>
        <v>0</v>
      </c>
      <c r="BX28" s="60">
        <f t="shared" si="27"/>
        <v>0</v>
      </c>
      <c r="BY28" s="60">
        <f t="shared" si="28"/>
        <v>0</v>
      </c>
      <c r="BZ28" s="60">
        <f t="shared" si="29"/>
        <v>0</v>
      </c>
      <c r="CA28" s="60">
        <f t="shared" si="30"/>
        <v>0</v>
      </c>
      <c r="CC28" s="60">
        <f t="shared" si="31"/>
        <v>0</v>
      </c>
      <c r="CD28" s="60">
        <f t="shared" si="32"/>
        <v>0</v>
      </c>
      <c r="CE28" s="60">
        <f t="shared" si="33"/>
        <v>0</v>
      </c>
      <c r="CF28" s="60">
        <f t="shared" si="34"/>
        <v>0</v>
      </c>
      <c r="CG28" s="60">
        <f t="shared" si="35"/>
        <v>0</v>
      </c>
      <c r="CH28" s="60">
        <f t="shared" si="36"/>
        <v>0</v>
      </c>
      <c r="CL28" s="60">
        <f t="shared" si="37"/>
        <v>0</v>
      </c>
      <c r="CM28" s="60">
        <f t="shared" si="38"/>
        <v>0</v>
      </c>
      <c r="CN28" s="60">
        <f t="shared" si="39"/>
        <v>0</v>
      </c>
      <c r="CO28" s="60">
        <f t="shared" si="40"/>
        <v>0</v>
      </c>
      <c r="CP28" s="60">
        <f t="shared" si="41"/>
        <v>0</v>
      </c>
      <c r="CQ28" s="60">
        <f t="shared" si="42"/>
        <v>0</v>
      </c>
    </row>
    <row r="29" spans="1:95" ht="18">
      <c r="A29" s="65"/>
      <c r="B29" s="85">
        <v>26</v>
      </c>
      <c r="C29" s="4">
        <v>26</v>
      </c>
      <c r="D29" s="51"/>
      <c r="E29" s="51"/>
      <c r="F29" s="51"/>
      <c r="G29" s="51"/>
      <c r="H29" s="51"/>
      <c r="I29" s="51"/>
      <c r="J29" s="82">
        <f t="shared" si="0"/>
        <v>0</v>
      </c>
      <c r="K29" s="82" t="e">
        <f t="shared" si="3"/>
        <v>#DIV/0!</v>
      </c>
      <c r="S29" s="94">
        <f t="shared" si="43"/>
        <v>0</v>
      </c>
      <c r="T29" s="94">
        <f t="shared" si="44"/>
        <v>0</v>
      </c>
      <c r="U29" s="94">
        <f t="shared" si="45"/>
        <v>0</v>
      </c>
      <c r="V29" s="94">
        <f t="shared" si="46"/>
        <v>0</v>
      </c>
      <c r="W29" s="94">
        <f t="shared" si="47"/>
        <v>0</v>
      </c>
      <c r="X29" s="94">
        <f t="shared" si="48"/>
        <v>0</v>
      </c>
      <c r="Y29" s="70">
        <f t="shared" si="5"/>
        <v>0</v>
      </c>
      <c r="Z29" s="96" t="e">
        <f t="shared" si="6"/>
        <v>#DIV/0!</v>
      </c>
      <c r="AA29" s="102"/>
      <c r="AB29" s="94" t="str">
        <f t="shared" si="7"/>
        <v> </v>
      </c>
      <c r="AC29" s="94" t="str">
        <f t="shared" si="8"/>
        <v> </v>
      </c>
      <c r="AD29" s="94" t="str">
        <f t="shared" si="9"/>
        <v> </v>
      </c>
      <c r="AE29" s="94" t="str">
        <f t="shared" si="10"/>
        <v> </v>
      </c>
      <c r="AF29" s="94" t="str">
        <f t="shared" si="11"/>
        <v> </v>
      </c>
      <c r="AG29" s="94" t="str">
        <f t="shared" si="12"/>
        <v> </v>
      </c>
      <c r="BA29" s="52" t="s">
        <v>69</v>
      </c>
      <c r="BB29" s="62" t="e">
        <f>SUM('SA 2018 SRP-Open'!#REF!-'SA 2018 SRP-Open'!#REF!)</f>
        <v>#REF!</v>
      </c>
      <c r="BC29" s="53" t="s">
        <v>61</v>
      </c>
      <c r="BD29" s="54" t="s">
        <v>70</v>
      </c>
      <c r="BE29" s="55" t="s">
        <v>71</v>
      </c>
      <c r="BF29" s="63" t="s">
        <v>72</v>
      </c>
      <c r="BH29" s="60">
        <f t="shared" si="13"/>
        <v>0</v>
      </c>
      <c r="BI29" s="60">
        <f t="shared" si="14"/>
        <v>0</v>
      </c>
      <c r="BJ29" s="60">
        <f t="shared" si="15"/>
        <v>0</v>
      </c>
      <c r="BK29" s="60">
        <f t="shared" si="16"/>
        <v>0</v>
      </c>
      <c r="BL29" s="60">
        <f t="shared" si="17"/>
        <v>0</v>
      </c>
      <c r="BM29" s="60">
        <f t="shared" si="18"/>
        <v>0</v>
      </c>
      <c r="BO29" s="60">
        <f t="shared" si="19"/>
        <v>0</v>
      </c>
      <c r="BP29" s="60">
        <f t="shared" si="20"/>
        <v>0</v>
      </c>
      <c r="BQ29" s="60">
        <f t="shared" si="21"/>
        <v>0</v>
      </c>
      <c r="BR29" s="60">
        <f t="shared" si="22"/>
        <v>0</v>
      </c>
      <c r="BS29" s="60">
        <f t="shared" si="23"/>
        <v>0</v>
      </c>
      <c r="BT29" s="60">
        <f t="shared" si="24"/>
        <v>0</v>
      </c>
      <c r="BV29" s="60">
        <f t="shared" si="25"/>
        <v>0</v>
      </c>
      <c r="BW29" s="60">
        <f t="shared" si="26"/>
        <v>0</v>
      </c>
      <c r="BX29" s="60">
        <f t="shared" si="27"/>
        <v>0</v>
      </c>
      <c r="BY29" s="60">
        <f t="shared" si="28"/>
        <v>0</v>
      </c>
      <c r="BZ29" s="60">
        <f t="shared" si="29"/>
        <v>0</v>
      </c>
      <c r="CA29" s="60">
        <f t="shared" si="30"/>
        <v>0</v>
      </c>
      <c r="CC29" s="60">
        <f t="shared" si="31"/>
        <v>0</v>
      </c>
      <c r="CD29" s="60">
        <f t="shared" si="32"/>
        <v>0</v>
      </c>
      <c r="CE29" s="60">
        <f t="shared" si="33"/>
        <v>0</v>
      </c>
      <c r="CF29" s="60">
        <f t="shared" si="34"/>
        <v>0</v>
      </c>
      <c r="CG29" s="60">
        <f t="shared" si="35"/>
        <v>0</v>
      </c>
      <c r="CH29" s="60">
        <f t="shared" si="36"/>
        <v>0</v>
      </c>
      <c r="CL29" s="60">
        <f t="shared" si="37"/>
        <v>0</v>
      </c>
      <c r="CM29" s="60">
        <f t="shared" si="38"/>
        <v>0</v>
      </c>
      <c r="CN29" s="60">
        <f t="shared" si="39"/>
        <v>0</v>
      </c>
      <c r="CO29" s="60">
        <f t="shared" si="40"/>
        <v>0</v>
      </c>
      <c r="CP29" s="60">
        <f t="shared" si="41"/>
        <v>0</v>
      </c>
      <c r="CQ29" s="60">
        <f t="shared" si="42"/>
        <v>0</v>
      </c>
    </row>
    <row r="30" spans="1:95" ht="18">
      <c r="A30" s="65"/>
      <c r="B30" s="85">
        <v>27</v>
      </c>
      <c r="C30" s="67">
        <v>27</v>
      </c>
      <c r="D30" s="50"/>
      <c r="E30" s="50"/>
      <c r="F30" s="50"/>
      <c r="G30" s="50"/>
      <c r="H30" s="50"/>
      <c r="I30" s="50"/>
      <c r="J30" s="82">
        <f t="shared" si="0"/>
        <v>0</v>
      </c>
      <c r="K30" s="82" t="e">
        <f t="shared" si="3"/>
        <v>#DIV/0!</v>
      </c>
      <c r="S30" s="94">
        <f t="shared" si="43"/>
        <v>0</v>
      </c>
      <c r="T30" s="94">
        <f t="shared" si="44"/>
        <v>0</v>
      </c>
      <c r="U30" s="94">
        <f t="shared" si="45"/>
        <v>0</v>
      </c>
      <c r="V30" s="94">
        <f t="shared" si="46"/>
        <v>0</v>
      </c>
      <c r="W30" s="94">
        <f t="shared" si="47"/>
        <v>0</v>
      </c>
      <c r="X30" s="94">
        <f t="shared" si="48"/>
        <v>0</v>
      </c>
      <c r="Y30" s="70">
        <f t="shared" si="5"/>
        <v>0</v>
      </c>
      <c r="Z30" s="96" t="e">
        <f t="shared" si="6"/>
        <v>#DIV/0!</v>
      </c>
      <c r="AA30" s="102"/>
      <c r="AB30" s="94" t="str">
        <f t="shared" si="7"/>
        <v> </v>
      </c>
      <c r="AC30" s="94" t="str">
        <f t="shared" si="8"/>
        <v> </v>
      </c>
      <c r="AD30" s="94" t="str">
        <f t="shared" si="9"/>
        <v> </v>
      </c>
      <c r="AE30" s="94" t="str">
        <f t="shared" si="10"/>
        <v> </v>
      </c>
      <c r="AF30" s="94" t="str">
        <f t="shared" si="11"/>
        <v> </v>
      </c>
      <c r="AG30" s="94" t="str">
        <f t="shared" si="12"/>
        <v> </v>
      </c>
      <c r="BA30" s="52" t="s">
        <v>69</v>
      </c>
      <c r="BB30" s="62" t="e">
        <f>SUM('SA 2018 SRP-Open'!#REF!-'SA 2018 SRP-Open'!#REF!)</f>
        <v>#REF!</v>
      </c>
      <c r="BC30" s="53" t="s">
        <v>61</v>
      </c>
      <c r="BD30" s="54" t="s">
        <v>70</v>
      </c>
      <c r="BE30" s="55" t="s">
        <v>71</v>
      </c>
      <c r="BF30" s="63" t="s">
        <v>72</v>
      </c>
      <c r="BH30" s="60">
        <f t="shared" si="13"/>
        <v>0</v>
      </c>
      <c r="BI30" s="60">
        <f t="shared" si="14"/>
        <v>0</v>
      </c>
      <c r="BJ30" s="60">
        <f t="shared" si="15"/>
        <v>0</v>
      </c>
      <c r="BK30" s="60">
        <f t="shared" si="16"/>
        <v>0</v>
      </c>
      <c r="BL30" s="60">
        <f t="shared" si="17"/>
        <v>0</v>
      </c>
      <c r="BM30" s="60">
        <f t="shared" si="18"/>
        <v>0</v>
      </c>
      <c r="BO30" s="60">
        <f t="shared" si="19"/>
        <v>0</v>
      </c>
      <c r="BP30" s="60">
        <f t="shared" si="20"/>
        <v>0</v>
      </c>
      <c r="BQ30" s="60">
        <f t="shared" si="21"/>
        <v>0</v>
      </c>
      <c r="BR30" s="60">
        <f t="shared" si="22"/>
        <v>0</v>
      </c>
      <c r="BS30" s="60">
        <f t="shared" si="23"/>
        <v>0</v>
      </c>
      <c r="BT30" s="60">
        <f t="shared" si="24"/>
        <v>0</v>
      </c>
      <c r="BV30" s="60">
        <f t="shared" si="25"/>
        <v>0</v>
      </c>
      <c r="BW30" s="60">
        <f t="shared" si="26"/>
        <v>0</v>
      </c>
      <c r="BX30" s="60">
        <f t="shared" si="27"/>
        <v>0</v>
      </c>
      <c r="BY30" s="60">
        <f t="shared" si="28"/>
        <v>0</v>
      </c>
      <c r="BZ30" s="60">
        <f t="shared" si="29"/>
        <v>0</v>
      </c>
      <c r="CA30" s="60">
        <f t="shared" si="30"/>
        <v>0</v>
      </c>
      <c r="CC30" s="60">
        <f t="shared" si="31"/>
        <v>0</v>
      </c>
      <c r="CD30" s="60">
        <f t="shared" si="32"/>
        <v>0</v>
      </c>
      <c r="CE30" s="60">
        <f t="shared" si="33"/>
        <v>0</v>
      </c>
      <c r="CF30" s="60">
        <f t="shared" si="34"/>
        <v>0</v>
      </c>
      <c r="CG30" s="60">
        <f t="shared" si="35"/>
        <v>0</v>
      </c>
      <c r="CH30" s="60">
        <f t="shared" si="36"/>
        <v>0</v>
      </c>
      <c r="CL30" s="60">
        <f t="shared" si="37"/>
        <v>0</v>
      </c>
      <c r="CM30" s="60">
        <f t="shared" si="38"/>
        <v>0</v>
      </c>
      <c r="CN30" s="60">
        <f t="shared" si="39"/>
        <v>0</v>
      </c>
      <c r="CO30" s="60">
        <f t="shared" si="40"/>
        <v>0</v>
      </c>
      <c r="CP30" s="60">
        <f t="shared" si="41"/>
        <v>0</v>
      </c>
      <c r="CQ30" s="60">
        <f t="shared" si="42"/>
        <v>0</v>
      </c>
    </row>
    <row r="31" spans="1:95" ht="18">
      <c r="A31" s="65"/>
      <c r="B31" s="85">
        <v>28</v>
      </c>
      <c r="C31" s="4">
        <v>28</v>
      </c>
      <c r="D31" s="51"/>
      <c r="E31" s="51"/>
      <c r="F31" s="51"/>
      <c r="G31" s="51"/>
      <c r="H31" s="51"/>
      <c r="I31" s="51"/>
      <c r="J31" s="82">
        <f t="shared" si="0"/>
        <v>0</v>
      </c>
      <c r="K31" s="82" t="e">
        <f t="shared" si="3"/>
        <v>#DIV/0!</v>
      </c>
      <c r="S31" s="94">
        <f t="shared" si="43"/>
        <v>0</v>
      </c>
      <c r="T31" s="94">
        <f t="shared" si="44"/>
        <v>0</v>
      </c>
      <c r="U31" s="94">
        <f t="shared" si="45"/>
        <v>0</v>
      </c>
      <c r="V31" s="94">
        <f t="shared" si="46"/>
        <v>0</v>
      </c>
      <c r="W31" s="94">
        <f t="shared" si="47"/>
        <v>0</v>
      </c>
      <c r="X31" s="94">
        <f t="shared" si="48"/>
        <v>0</v>
      </c>
      <c r="Y31" s="70">
        <f t="shared" si="5"/>
        <v>0</v>
      </c>
      <c r="Z31" s="96" t="e">
        <f t="shared" si="6"/>
        <v>#DIV/0!</v>
      </c>
      <c r="AA31" s="102"/>
      <c r="AB31" s="94" t="str">
        <f t="shared" si="7"/>
        <v> </v>
      </c>
      <c r="AC31" s="94" t="str">
        <f t="shared" si="8"/>
        <v> </v>
      </c>
      <c r="AD31" s="94" t="str">
        <f t="shared" si="9"/>
        <v> </v>
      </c>
      <c r="AE31" s="94" t="str">
        <f t="shared" si="10"/>
        <v> </v>
      </c>
      <c r="AF31" s="94" t="str">
        <f t="shared" si="11"/>
        <v> </v>
      </c>
      <c r="AG31" s="94" t="str">
        <f t="shared" si="12"/>
        <v> </v>
      </c>
      <c r="BA31" s="52" t="s">
        <v>69</v>
      </c>
      <c r="BB31" s="62" t="e">
        <f>SUM('SA 2018 SRP-Open'!#REF!-'SA 2018 SRP-Open'!#REF!)</f>
        <v>#REF!</v>
      </c>
      <c r="BC31" s="53" t="s">
        <v>61</v>
      </c>
      <c r="BD31" s="54" t="s">
        <v>70</v>
      </c>
      <c r="BE31" s="55" t="s">
        <v>71</v>
      </c>
      <c r="BF31" s="63" t="s">
        <v>72</v>
      </c>
      <c r="BH31" s="60">
        <f t="shared" si="13"/>
        <v>0</v>
      </c>
      <c r="BI31" s="60">
        <f t="shared" si="14"/>
        <v>0</v>
      </c>
      <c r="BJ31" s="60">
        <f t="shared" si="15"/>
        <v>0</v>
      </c>
      <c r="BK31" s="60">
        <f t="shared" si="16"/>
        <v>0</v>
      </c>
      <c r="BL31" s="60">
        <f t="shared" si="17"/>
        <v>0</v>
      </c>
      <c r="BM31" s="60">
        <f t="shared" si="18"/>
        <v>0</v>
      </c>
      <c r="BO31" s="60">
        <f t="shared" si="19"/>
        <v>0</v>
      </c>
      <c r="BP31" s="60">
        <f t="shared" si="20"/>
        <v>0</v>
      </c>
      <c r="BQ31" s="60">
        <f t="shared" si="21"/>
        <v>0</v>
      </c>
      <c r="BR31" s="60">
        <f t="shared" si="22"/>
        <v>0</v>
      </c>
      <c r="BS31" s="60">
        <f t="shared" si="23"/>
        <v>0</v>
      </c>
      <c r="BT31" s="60">
        <f t="shared" si="24"/>
        <v>0</v>
      </c>
      <c r="BV31" s="60">
        <f t="shared" si="25"/>
        <v>0</v>
      </c>
      <c r="BW31" s="60">
        <f t="shared" si="26"/>
        <v>0</v>
      </c>
      <c r="BX31" s="60">
        <f t="shared" si="27"/>
        <v>0</v>
      </c>
      <c r="BY31" s="60">
        <f t="shared" si="28"/>
        <v>0</v>
      </c>
      <c r="BZ31" s="60">
        <f t="shared" si="29"/>
        <v>0</v>
      </c>
      <c r="CA31" s="60">
        <f t="shared" si="30"/>
        <v>0</v>
      </c>
      <c r="CC31" s="60">
        <f t="shared" si="31"/>
        <v>0</v>
      </c>
      <c r="CD31" s="60">
        <f t="shared" si="32"/>
        <v>0</v>
      </c>
      <c r="CE31" s="60">
        <f t="shared" si="33"/>
        <v>0</v>
      </c>
      <c r="CF31" s="60">
        <f t="shared" si="34"/>
        <v>0</v>
      </c>
      <c r="CG31" s="60">
        <f t="shared" si="35"/>
        <v>0</v>
      </c>
      <c r="CH31" s="60">
        <f t="shared" si="36"/>
        <v>0</v>
      </c>
      <c r="CL31" s="60">
        <f t="shared" si="37"/>
        <v>0</v>
      </c>
      <c r="CM31" s="60">
        <f t="shared" si="38"/>
        <v>0</v>
      </c>
      <c r="CN31" s="60">
        <f t="shared" si="39"/>
        <v>0</v>
      </c>
      <c r="CO31" s="60">
        <f t="shared" si="40"/>
        <v>0</v>
      </c>
      <c r="CP31" s="60">
        <f t="shared" si="41"/>
        <v>0</v>
      </c>
      <c r="CQ31" s="60">
        <f t="shared" si="42"/>
        <v>0</v>
      </c>
    </row>
    <row r="32" spans="1:95" ht="18">
      <c r="A32" s="65"/>
      <c r="B32" s="85">
        <v>29</v>
      </c>
      <c r="C32" s="67">
        <v>29</v>
      </c>
      <c r="D32" s="50"/>
      <c r="E32" s="50"/>
      <c r="F32" s="50"/>
      <c r="G32" s="50"/>
      <c r="H32" s="50"/>
      <c r="I32" s="50"/>
      <c r="J32" s="82">
        <f t="shared" si="0"/>
        <v>0</v>
      </c>
      <c r="K32" s="82" t="e">
        <f t="shared" si="3"/>
        <v>#DIV/0!</v>
      </c>
      <c r="S32" s="94">
        <f t="shared" si="43"/>
        <v>0</v>
      </c>
      <c r="T32" s="94">
        <f t="shared" si="44"/>
        <v>0</v>
      </c>
      <c r="U32" s="94">
        <f t="shared" si="45"/>
        <v>0</v>
      </c>
      <c r="V32" s="94">
        <f t="shared" si="46"/>
        <v>0</v>
      </c>
      <c r="W32" s="94">
        <f t="shared" si="47"/>
        <v>0</v>
      </c>
      <c r="X32" s="94">
        <f t="shared" si="48"/>
        <v>0</v>
      </c>
      <c r="Y32" s="70">
        <f t="shared" si="5"/>
        <v>0</v>
      </c>
      <c r="Z32" s="96" t="e">
        <f t="shared" si="6"/>
        <v>#DIV/0!</v>
      </c>
      <c r="AA32" s="102"/>
      <c r="AB32" s="94" t="str">
        <f t="shared" si="7"/>
        <v> </v>
      </c>
      <c r="AC32" s="94" t="str">
        <f t="shared" si="8"/>
        <v> </v>
      </c>
      <c r="AD32" s="94" t="str">
        <f t="shared" si="9"/>
        <v> </v>
      </c>
      <c r="AE32" s="94" t="str">
        <f t="shared" si="10"/>
        <v> </v>
      </c>
      <c r="AF32" s="94" t="str">
        <f t="shared" si="11"/>
        <v> </v>
      </c>
      <c r="AG32" s="94" t="str">
        <f t="shared" si="12"/>
        <v> </v>
      </c>
      <c r="BA32" s="52" t="s">
        <v>69</v>
      </c>
      <c r="BB32" s="62" t="e">
        <f>SUM('SA 2018 SRP-Open'!#REF!-'SA 2018 SRP-Open'!#REF!)</f>
        <v>#REF!</v>
      </c>
      <c r="BC32" s="53" t="s">
        <v>61</v>
      </c>
      <c r="BD32" s="54" t="s">
        <v>70</v>
      </c>
      <c r="BE32" s="55" t="s">
        <v>71</v>
      </c>
      <c r="BF32" s="63" t="s">
        <v>72</v>
      </c>
      <c r="BH32" s="60">
        <f t="shared" si="13"/>
        <v>0</v>
      </c>
      <c r="BI32" s="60">
        <f t="shared" si="14"/>
        <v>0</v>
      </c>
      <c r="BJ32" s="60">
        <f t="shared" si="15"/>
        <v>0</v>
      </c>
      <c r="BK32" s="60">
        <f t="shared" si="16"/>
        <v>0</v>
      </c>
      <c r="BL32" s="60">
        <f t="shared" si="17"/>
        <v>0</v>
      </c>
      <c r="BM32" s="60">
        <f t="shared" si="18"/>
        <v>0</v>
      </c>
      <c r="BO32" s="60">
        <f t="shared" si="19"/>
        <v>0</v>
      </c>
      <c r="BP32" s="60">
        <f t="shared" si="20"/>
        <v>0</v>
      </c>
      <c r="BQ32" s="60">
        <f t="shared" si="21"/>
        <v>0</v>
      </c>
      <c r="BR32" s="60">
        <f t="shared" si="22"/>
        <v>0</v>
      </c>
      <c r="BS32" s="60">
        <f t="shared" si="23"/>
        <v>0</v>
      </c>
      <c r="BT32" s="60">
        <f t="shared" si="24"/>
        <v>0</v>
      </c>
      <c r="BV32" s="60">
        <f t="shared" si="25"/>
        <v>0</v>
      </c>
      <c r="BW32" s="60">
        <f t="shared" si="26"/>
        <v>0</v>
      </c>
      <c r="BX32" s="60">
        <f t="shared" si="27"/>
        <v>0</v>
      </c>
      <c r="BY32" s="60">
        <f t="shared" si="28"/>
        <v>0</v>
      </c>
      <c r="BZ32" s="60">
        <f t="shared" si="29"/>
        <v>0</v>
      </c>
      <c r="CA32" s="60">
        <f t="shared" si="30"/>
        <v>0</v>
      </c>
      <c r="CC32" s="60">
        <f t="shared" si="31"/>
        <v>0</v>
      </c>
      <c r="CD32" s="60">
        <f t="shared" si="32"/>
        <v>0</v>
      </c>
      <c r="CE32" s="60">
        <f t="shared" si="33"/>
        <v>0</v>
      </c>
      <c r="CF32" s="60">
        <f t="shared" si="34"/>
        <v>0</v>
      </c>
      <c r="CG32" s="60">
        <f t="shared" si="35"/>
        <v>0</v>
      </c>
      <c r="CH32" s="60">
        <f t="shared" si="36"/>
        <v>0</v>
      </c>
      <c r="CL32" s="60">
        <f t="shared" si="37"/>
        <v>0</v>
      </c>
      <c r="CM32" s="60">
        <f t="shared" si="38"/>
        <v>0</v>
      </c>
      <c r="CN32" s="60">
        <f t="shared" si="39"/>
        <v>0</v>
      </c>
      <c r="CO32" s="60">
        <f t="shared" si="40"/>
        <v>0</v>
      </c>
      <c r="CP32" s="60">
        <f t="shared" si="41"/>
        <v>0</v>
      </c>
      <c r="CQ32" s="60">
        <f t="shared" si="42"/>
        <v>0</v>
      </c>
    </row>
    <row r="33" spans="1:95" ht="18">
      <c r="A33" s="65"/>
      <c r="B33" s="85">
        <v>30</v>
      </c>
      <c r="C33" s="4">
        <v>30</v>
      </c>
      <c r="D33" s="51"/>
      <c r="E33" s="51"/>
      <c r="F33" s="51"/>
      <c r="G33" s="51"/>
      <c r="H33" s="51"/>
      <c r="I33" s="51"/>
      <c r="J33" s="82">
        <f t="shared" si="0"/>
        <v>0</v>
      </c>
      <c r="K33" s="82" t="e">
        <f t="shared" si="3"/>
        <v>#DIV/0!</v>
      </c>
      <c r="S33" s="94">
        <f t="shared" si="43"/>
        <v>0</v>
      </c>
      <c r="T33" s="94">
        <f t="shared" si="44"/>
        <v>0</v>
      </c>
      <c r="U33" s="94">
        <f t="shared" si="45"/>
        <v>0</v>
      </c>
      <c r="V33" s="94">
        <f t="shared" si="46"/>
        <v>0</v>
      </c>
      <c r="W33" s="94">
        <f t="shared" si="47"/>
        <v>0</v>
      </c>
      <c r="X33" s="94">
        <f t="shared" si="48"/>
        <v>0</v>
      </c>
      <c r="Y33" s="70">
        <f t="shared" si="5"/>
        <v>0</v>
      </c>
      <c r="Z33" s="96" t="e">
        <f t="shared" si="6"/>
        <v>#DIV/0!</v>
      </c>
      <c r="AA33" s="102"/>
      <c r="AB33" s="94" t="str">
        <f t="shared" si="7"/>
        <v> </v>
      </c>
      <c r="AC33" s="94" t="str">
        <f t="shared" si="8"/>
        <v> </v>
      </c>
      <c r="AD33" s="94" t="str">
        <f t="shared" si="9"/>
        <v> </v>
      </c>
      <c r="AE33" s="94" t="str">
        <f t="shared" si="10"/>
        <v> </v>
      </c>
      <c r="AF33" s="94" t="str">
        <f t="shared" si="11"/>
        <v> </v>
      </c>
      <c r="AG33" s="94" t="str">
        <f t="shared" si="12"/>
        <v> </v>
      </c>
      <c r="BA33" s="52" t="s">
        <v>69</v>
      </c>
      <c r="BB33" s="62" t="e">
        <f>SUM('SA 2018 SRP-Open'!#REF!-'SA 2018 SRP-Open'!#REF!)</f>
        <v>#REF!</v>
      </c>
      <c r="BC33" s="53" t="s">
        <v>61</v>
      </c>
      <c r="BD33" s="54" t="s">
        <v>70</v>
      </c>
      <c r="BE33" s="55" t="s">
        <v>71</v>
      </c>
      <c r="BF33" s="63" t="s">
        <v>72</v>
      </c>
      <c r="BH33" s="60">
        <f t="shared" si="13"/>
        <v>0</v>
      </c>
      <c r="BI33" s="60">
        <f t="shared" si="14"/>
        <v>0</v>
      </c>
      <c r="BJ33" s="60">
        <f t="shared" si="15"/>
        <v>0</v>
      </c>
      <c r="BK33" s="60">
        <f t="shared" si="16"/>
        <v>0</v>
      </c>
      <c r="BL33" s="60">
        <f t="shared" si="17"/>
        <v>0</v>
      </c>
      <c r="BM33" s="60">
        <f t="shared" si="18"/>
        <v>0</v>
      </c>
      <c r="BO33" s="60">
        <f t="shared" si="19"/>
        <v>0</v>
      </c>
      <c r="BP33" s="60">
        <f t="shared" si="20"/>
        <v>0</v>
      </c>
      <c r="BQ33" s="60">
        <f t="shared" si="21"/>
        <v>0</v>
      </c>
      <c r="BR33" s="60">
        <f t="shared" si="22"/>
        <v>0</v>
      </c>
      <c r="BS33" s="60">
        <f t="shared" si="23"/>
        <v>0</v>
      </c>
      <c r="BT33" s="60">
        <f t="shared" si="24"/>
        <v>0</v>
      </c>
      <c r="BV33" s="60">
        <f t="shared" si="25"/>
        <v>0</v>
      </c>
      <c r="BW33" s="60">
        <f t="shared" si="26"/>
        <v>0</v>
      </c>
      <c r="BX33" s="60">
        <f t="shared" si="27"/>
        <v>0</v>
      </c>
      <c r="BY33" s="60">
        <f t="shared" si="28"/>
        <v>0</v>
      </c>
      <c r="BZ33" s="60">
        <f t="shared" si="29"/>
        <v>0</v>
      </c>
      <c r="CA33" s="60">
        <f t="shared" si="30"/>
        <v>0</v>
      </c>
      <c r="CC33" s="60">
        <f t="shared" si="31"/>
        <v>0</v>
      </c>
      <c r="CD33" s="60">
        <f t="shared" si="32"/>
        <v>0</v>
      </c>
      <c r="CE33" s="60">
        <f t="shared" si="33"/>
        <v>0</v>
      </c>
      <c r="CF33" s="60">
        <f t="shared" si="34"/>
        <v>0</v>
      </c>
      <c r="CG33" s="60">
        <f t="shared" si="35"/>
        <v>0</v>
      </c>
      <c r="CH33" s="60">
        <f t="shared" si="36"/>
        <v>0</v>
      </c>
      <c r="CL33" s="60">
        <f t="shared" si="37"/>
        <v>0</v>
      </c>
      <c r="CM33" s="60">
        <f t="shared" si="38"/>
        <v>0</v>
      </c>
      <c r="CN33" s="60">
        <f t="shared" si="39"/>
        <v>0</v>
      </c>
      <c r="CO33" s="60">
        <f t="shared" si="40"/>
        <v>0</v>
      </c>
      <c r="CP33" s="60">
        <f t="shared" si="41"/>
        <v>0</v>
      </c>
      <c r="CQ33" s="60">
        <f t="shared" si="42"/>
        <v>0</v>
      </c>
    </row>
    <row r="34" spans="1:95" ht="18">
      <c r="A34" s="65"/>
      <c r="B34" s="85">
        <v>31</v>
      </c>
      <c r="C34" s="67">
        <v>31</v>
      </c>
      <c r="D34" s="50"/>
      <c r="E34" s="50"/>
      <c r="F34" s="50"/>
      <c r="G34" s="50"/>
      <c r="H34" s="50"/>
      <c r="I34" s="50"/>
      <c r="J34" s="82">
        <f t="shared" si="0"/>
        <v>0</v>
      </c>
      <c r="K34" s="82" t="e">
        <f t="shared" si="3"/>
        <v>#DIV/0!</v>
      </c>
      <c r="S34" s="94">
        <f t="shared" si="43"/>
        <v>0</v>
      </c>
      <c r="T34" s="94">
        <f t="shared" si="44"/>
        <v>0</v>
      </c>
      <c r="U34" s="94">
        <f t="shared" si="45"/>
        <v>0</v>
      </c>
      <c r="V34" s="94">
        <f t="shared" si="46"/>
        <v>0</v>
      </c>
      <c r="W34" s="94">
        <f t="shared" si="47"/>
        <v>0</v>
      </c>
      <c r="X34" s="94">
        <f t="shared" si="48"/>
        <v>0</v>
      </c>
      <c r="Y34" s="70">
        <f t="shared" si="5"/>
        <v>0</v>
      </c>
      <c r="Z34" s="96" t="e">
        <f t="shared" si="6"/>
        <v>#DIV/0!</v>
      </c>
      <c r="AA34" s="102"/>
      <c r="AB34" s="94" t="str">
        <f t="shared" si="7"/>
        <v> </v>
      </c>
      <c r="AC34" s="94" t="str">
        <f t="shared" si="8"/>
        <v> </v>
      </c>
      <c r="AD34" s="94" t="str">
        <f t="shared" si="9"/>
        <v> </v>
      </c>
      <c r="AE34" s="94" t="str">
        <f t="shared" si="10"/>
        <v> </v>
      </c>
      <c r="AF34" s="94" t="str">
        <f t="shared" si="11"/>
        <v> </v>
      </c>
      <c r="AG34" s="94" t="str">
        <f t="shared" si="12"/>
        <v> </v>
      </c>
      <c r="BA34" s="52" t="s">
        <v>69</v>
      </c>
      <c r="BB34" s="62" t="e">
        <f>SUM('SA 2018 SRP-Open'!#REF!-'SA 2018 SRP-Open'!#REF!)</f>
        <v>#REF!</v>
      </c>
      <c r="BC34" s="53" t="s">
        <v>61</v>
      </c>
      <c r="BD34" s="54" t="s">
        <v>70</v>
      </c>
      <c r="BE34" s="55" t="s">
        <v>71</v>
      </c>
      <c r="BF34" s="63" t="s">
        <v>72</v>
      </c>
      <c r="BH34" s="60">
        <f t="shared" si="13"/>
        <v>0</v>
      </c>
      <c r="BI34" s="60">
        <f t="shared" si="14"/>
        <v>0</v>
      </c>
      <c r="BJ34" s="60">
        <f t="shared" si="15"/>
        <v>0</v>
      </c>
      <c r="BK34" s="60">
        <f t="shared" si="16"/>
        <v>0</v>
      </c>
      <c r="BL34" s="60">
        <f t="shared" si="17"/>
        <v>0</v>
      </c>
      <c r="BM34" s="60">
        <f t="shared" si="18"/>
        <v>0</v>
      </c>
      <c r="BO34" s="60">
        <f t="shared" si="19"/>
        <v>0</v>
      </c>
      <c r="BP34" s="60">
        <f t="shared" si="20"/>
        <v>0</v>
      </c>
      <c r="BQ34" s="60">
        <f t="shared" si="21"/>
        <v>0</v>
      </c>
      <c r="BR34" s="60">
        <f t="shared" si="22"/>
        <v>0</v>
      </c>
      <c r="BS34" s="60">
        <f t="shared" si="23"/>
        <v>0</v>
      </c>
      <c r="BT34" s="60">
        <f t="shared" si="24"/>
        <v>0</v>
      </c>
      <c r="BV34" s="60">
        <f t="shared" si="25"/>
        <v>0</v>
      </c>
      <c r="BW34" s="60">
        <f t="shared" si="26"/>
        <v>0</v>
      </c>
      <c r="BX34" s="60">
        <f t="shared" si="27"/>
        <v>0</v>
      </c>
      <c r="BY34" s="60">
        <f t="shared" si="28"/>
        <v>0</v>
      </c>
      <c r="BZ34" s="60">
        <f t="shared" si="29"/>
        <v>0</v>
      </c>
      <c r="CA34" s="60">
        <f t="shared" si="30"/>
        <v>0</v>
      </c>
      <c r="CC34" s="60">
        <f t="shared" si="31"/>
        <v>0</v>
      </c>
      <c r="CD34" s="60">
        <f t="shared" si="32"/>
        <v>0</v>
      </c>
      <c r="CE34" s="60">
        <f t="shared" si="33"/>
        <v>0</v>
      </c>
      <c r="CF34" s="60">
        <f t="shared" si="34"/>
        <v>0</v>
      </c>
      <c r="CG34" s="60">
        <f t="shared" si="35"/>
        <v>0</v>
      </c>
      <c r="CH34" s="60">
        <f t="shared" si="36"/>
        <v>0</v>
      </c>
      <c r="CL34" s="60">
        <f t="shared" si="37"/>
        <v>0</v>
      </c>
      <c r="CM34" s="60">
        <f t="shared" si="38"/>
        <v>0</v>
      </c>
      <c r="CN34" s="60">
        <f t="shared" si="39"/>
        <v>0</v>
      </c>
      <c r="CO34" s="60">
        <f t="shared" si="40"/>
        <v>0</v>
      </c>
      <c r="CP34" s="60">
        <f t="shared" si="41"/>
        <v>0</v>
      </c>
      <c r="CQ34" s="60">
        <f t="shared" si="42"/>
        <v>0</v>
      </c>
    </row>
    <row r="35" spans="1:95" ht="18">
      <c r="A35" s="65"/>
      <c r="B35" s="85">
        <v>32</v>
      </c>
      <c r="C35" s="4">
        <v>32</v>
      </c>
      <c r="D35" s="51"/>
      <c r="E35" s="51"/>
      <c r="F35" s="51"/>
      <c r="G35" s="51"/>
      <c r="H35" s="51"/>
      <c r="I35" s="51"/>
      <c r="J35" s="82">
        <f aca="true" t="shared" si="49" ref="J35:J53">Y35</f>
        <v>0</v>
      </c>
      <c r="K35" s="82" t="e">
        <f aca="true" t="shared" si="50" ref="K35:K53">Z35</f>
        <v>#DIV/0!</v>
      </c>
      <c r="S35" s="94">
        <f t="shared" si="43"/>
        <v>0</v>
      </c>
      <c r="T35" s="94">
        <f t="shared" si="44"/>
        <v>0</v>
      </c>
      <c r="U35" s="94">
        <f t="shared" si="45"/>
        <v>0</v>
      </c>
      <c r="V35" s="94">
        <f t="shared" si="46"/>
        <v>0</v>
      </c>
      <c r="W35" s="94">
        <f t="shared" si="47"/>
        <v>0</v>
      </c>
      <c r="X35" s="94">
        <f t="shared" si="48"/>
        <v>0</v>
      </c>
      <c r="Y35" s="70">
        <f t="shared" si="5"/>
        <v>0</v>
      </c>
      <c r="Z35" s="96" t="e">
        <f t="shared" si="6"/>
        <v>#DIV/0!</v>
      </c>
      <c r="AA35" s="102"/>
      <c r="AB35" s="94" t="str">
        <f t="shared" si="7"/>
        <v> </v>
      </c>
      <c r="AC35" s="94" t="str">
        <f t="shared" si="8"/>
        <v> </v>
      </c>
      <c r="AD35" s="94" t="str">
        <f t="shared" si="9"/>
        <v> </v>
      </c>
      <c r="AE35" s="94" t="str">
        <f t="shared" si="10"/>
        <v> </v>
      </c>
      <c r="AF35" s="94" t="str">
        <f t="shared" si="11"/>
        <v> </v>
      </c>
      <c r="AG35" s="94" t="str">
        <f t="shared" si="12"/>
        <v> </v>
      </c>
      <c r="BA35" s="52" t="s">
        <v>69</v>
      </c>
      <c r="BB35" s="62" t="e">
        <f>SUM('SA 2018 SRP-Open'!#REF!-'SA 2018 SRP-Open'!#REF!)</f>
        <v>#REF!</v>
      </c>
      <c r="BC35" s="53" t="s">
        <v>61</v>
      </c>
      <c r="BD35" s="54" t="s">
        <v>70</v>
      </c>
      <c r="BE35" s="55" t="s">
        <v>71</v>
      </c>
      <c r="BF35" s="63" t="s">
        <v>72</v>
      </c>
      <c r="BH35" s="60">
        <f t="shared" si="13"/>
        <v>0</v>
      </c>
      <c r="BI35" s="60">
        <f t="shared" si="14"/>
        <v>0</v>
      </c>
      <c r="BJ35" s="60">
        <f t="shared" si="15"/>
        <v>0</v>
      </c>
      <c r="BK35" s="60">
        <f t="shared" si="16"/>
        <v>0</v>
      </c>
      <c r="BL35" s="60">
        <f t="shared" si="17"/>
        <v>0</v>
      </c>
      <c r="BM35" s="60">
        <f t="shared" si="18"/>
        <v>0</v>
      </c>
      <c r="BO35" s="60">
        <f t="shared" si="19"/>
        <v>0</v>
      </c>
      <c r="BP35" s="60">
        <f t="shared" si="20"/>
        <v>0</v>
      </c>
      <c r="BQ35" s="60">
        <f t="shared" si="21"/>
        <v>0</v>
      </c>
      <c r="BR35" s="60">
        <f t="shared" si="22"/>
        <v>0</v>
      </c>
      <c r="BS35" s="60">
        <f t="shared" si="23"/>
        <v>0</v>
      </c>
      <c r="BT35" s="60">
        <f t="shared" si="24"/>
        <v>0</v>
      </c>
      <c r="BV35" s="60">
        <f t="shared" si="25"/>
        <v>0</v>
      </c>
      <c r="BW35" s="60">
        <f t="shared" si="26"/>
        <v>0</v>
      </c>
      <c r="BX35" s="60">
        <f t="shared" si="27"/>
        <v>0</v>
      </c>
      <c r="BY35" s="60">
        <f t="shared" si="28"/>
        <v>0</v>
      </c>
      <c r="BZ35" s="60">
        <f t="shared" si="29"/>
        <v>0</v>
      </c>
      <c r="CA35" s="60">
        <f t="shared" si="30"/>
        <v>0</v>
      </c>
      <c r="CC35" s="60">
        <f t="shared" si="31"/>
        <v>0</v>
      </c>
      <c r="CD35" s="60">
        <f t="shared" si="32"/>
        <v>0</v>
      </c>
      <c r="CE35" s="60">
        <f t="shared" si="33"/>
        <v>0</v>
      </c>
      <c r="CF35" s="60">
        <f t="shared" si="34"/>
        <v>0</v>
      </c>
      <c r="CG35" s="60">
        <f t="shared" si="35"/>
        <v>0</v>
      </c>
      <c r="CH35" s="60">
        <f t="shared" si="36"/>
        <v>0</v>
      </c>
      <c r="CL35" s="60">
        <f t="shared" si="37"/>
        <v>0</v>
      </c>
      <c r="CM35" s="60">
        <f t="shared" si="38"/>
        <v>0</v>
      </c>
      <c r="CN35" s="60">
        <f t="shared" si="39"/>
        <v>0</v>
      </c>
      <c r="CO35" s="60">
        <f t="shared" si="40"/>
        <v>0</v>
      </c>
      <c r="CP35" s="60">
        <f t="shared" si="41"/>
        <v>0</v>
      </c>
      <c r="CQ35" s="60">
        <f t="shared" si="42"/>
        <v>0</v>
      </c>
    </row>
    <row r="36" spans="1:95" ht="18">
      <c r="A36" s="65"/>
      <c r="B36" s="85">
        <v>33</v>
      </c>
      <c r="C36" s="67">
        <v>33</v>
      </c>
      <c r="D36" s="50"/>
      <c r="E36" s="50"/>
      <c r="F36" s="50"/>
      <c r="G36" s="50"/>
      <c r="H36" s="50"/>
      <c r="I36" s="50"/>
      <c r="J36" s="82">
        <f t="shared" si="49"/>
        <v>0</v>
      </c>
      <c r="K36" s="82" t="e">
        <f t="shared" si="50"/>
        <v>#DIV/0!</v>
      </c>
      <c r="S36" s="94">
        <f t="shared" si="43"/>
        <v>0</v>
      </c>
      <c r="T36" s="94">
        <f t="shared" si="44"/>
        <v>0</v>
      </c>
      <c r="U36" s="94">
        <f t="shared" si="45"/>
        <v>0</v>
      </c>
      <c r="V36" s="94">
        <f t="shared" si="46"/>
        <v>0</v>
      </c>
      <c r="W36" s="94">
        <f t="shared" si="47"/>
        <v>0</v>
      </c>
      <c r="X36" s="94">
        <f t="shared" si="48"/>
        <v>0</v>
      </c>
      <c r="Y36" s="70">
        <f aca="true" t="shared" si="51" ref="Y36:Y53">SUM(S36:X36)</f>
        <v>0</v>
      </c>
      <c r="Z36" s="96" t="e">
        <f aca="true" t="shared" si="52" ref="Z36:Z53">AVERAGE(AB36:AG36)</f>
        <v>#DIV/0!</v>
      </c>
      <c r="AA36" s="102"/>
      <c r="AB36" s="94" t="str">
        <f aca="true" t="shared" si="53" ref="AB36:AB53">IF(S36&gt;0,S36," ")</f>
        <v> </v>
      </c>
      <c r="AC36" s="94" t="str">
        <f aca="true" t="shared" si="54" ref="AC36:AC53">IF(T36&gt;0,T36," ")</f>
        <v> </v>
      </c>
      <c r="AD36" s="94" t="str">
        <f aca="true" t="shared" si="55" ref="AD36:AD53">IF(U36&gt;0,U36," ")</f>
        <v> </v>
      </c>
      <c r="AE36" s="94" t="str">
        <f aca="true" t="shared" si="56" ref="AE36:AE53">IF(V36&gt;0,V36," ")</f>
        <v> </v>
      </c>
      <c r="AF36" s="94" t="str">
        <f aca="true" t="shared" si="57" ref="AF36:AF53">IF(W36&gt;0,W36," ")</f>
        <v> </v>
      </c>
      <c r="AG36" s="94" t="str">
        <f aca="true" t="shared" si="58" ref="AG36:AG53">IF(X36&gt;0,X36," ")</f>
        <v> </v>
      </c>
      <c r="BA36" s="52" t="s">
        <v>69</v>
      </c>
      <c r="BB36" s="62" t="e">
        <f>SUM('SA 2018 SRP-Open'!#REF!-'SA 2018 SRP-Open'!#REF!)</f>
        <v>#REF!</v>
      </c>
      <c r="BC36" s="53" t="s">
        <v>61</v>
      </c>
      <c r="BD36" s="54" t="s">
        <v>70</v>
      </c>
      <c r="BE36" s="55" t="s">
        <v>71</v>
      </c>
      <c r="BF36" s="63" t="s">
        <v>72</v>
      </c>
      <c r="BH36" s="60">
        <f aca="true" t="shared" si="59" ref="BH36:BH53">IF(D36=1,30,IF(D36=2,29,IF(D36=3,28,IF(D36=4,27,IF(D36=5,26,IF(D36=6,25,IF(D36=7,24,IF(D36=8,23,0))))))))</f>
        <v>0</v>
      </c>
      <c r="BI36" s="60">
        <f aca="true" t="shared" si="60" ref="BI36:BI53">IF(E36=1,30,IF(E36=2,29,IF(E36=3,28,IF(E36=4,27,IF(E36=5,26,IF(E36=6,25,IF(E36=7,24,IF(E36=8,23,0))))))))</f>
        <v>0</v>
      </c>
      <c r="BJ36" s="60">
        <f aca="true" t="shared" si="61" ref="BJ36:BJ53">IF(F36=1,30,IF(F36=2,29,IF(F36=3,28,IF(F36=4,27,IF(F36=5,26,IF(F36=6,25,IF(F36=7,24,IF(F36=8,23,0))))))))</f>
        <v>0</v>
      </c>
      <c r="BK36" s="60">
        <f aca="true" t="shared" si="62" ref="BK36:BK53">IF(G36=1,30,IF(G36=2,29,IF(G36=3,28,IF(G36=4,27,IF(G36=5,26,IF(G36=6,25,IF(G36=7,24,IF(G36=8,23,0))))))))</f>
        <v>0</v>
      </c>
      <c r="BL36" s="60">
        <f aca="true" t="shared" si="63" ref="BL36:BL53">IF(H36=1,30,IF(H36=2,29,IF(H36=3,28,IF(H36=4,27,IF(H36=5,26,IF(H36=6,25,IF(H36=7,24,IF(H36=8,23,0))))))))</f>
        <v>0</v>
      </c>
      <c r="BM36" s="60">
        <f aca="true" t="shared" si="64" ref="BM36:BM53">IF(I36=1,30,IF(I36=2,29,IF(I36=3,28,IF(I36=4,27,IF(I36=5,26,IF(I36=6,25,IF(I36=7,24,IF(I36=8,23,0))))))))</f>
        <v>0</v>
      </c>
      <c r="BO36" s="60">
        <f aca="true" t="shared" si="65" ref="BO36:BO53">IF(D36=9,22,IF(D36=10,21,IF(D36=11,20,IF(D36=12,19,IF(D36=13,18,IF(D36=14,17,IF(D36=15,16,IF(D36=16,15,0))))))))</f>
        <v>0</v>
      </c>
      <c r="BP36" s="60">
        <f aca="true" t="shared" si="66" ref="BP36:BP53">IF(E36=9,22,IF(E36=10,21,IF(E36=11,20,IF(E36=12,19,IF(E36=13,18,IF(E36=14,17,IF(E36=15,16,IF(E36=16,15,0))))))))</f>
        <v>0</v>
      </c>
      <c r="BQ36" s="60">
        <f aca="true" t="shared" si="67" ref="BQ36:BQ53">IF(F36=9,22,IF(F36=10,21,IF(F36=11,20,IF(F36=12,19,IF(F36=13,18,IF(F36=14,17,IF(F36=15,16,IF(F36=16,15,0))))))))</f>
        <v>0</v>
      </c>
      <c r="BR36" s="60">
        <f aca="true" t="shared" si="68" ref="BR36:BR53">IF(G36=9,22,IF(G36=10,21,IF(G36=11,20,IF(G36=12,19,IF(G36=13,18,IF(G36=14,17,IF(G36=15,16,IF(G36=16,15,0))))))))</f>
        <v>0</v>
      </c>
      <c r="BS36" s="60">
        <f aca="true" t="shared" si="69" ref="BS36:BS53">IF(H36=9,22,IF(H36=10,21,IF(H36=11,20,IF(H36=12,19,IF(H36=13,18,IF(H36=14,17,IF(H36=15,16,IF(H36=16,15,0))))))))</f>
        <v>0</v>
      </c>
      <c r="BT36" s="60">
        <f aca="true" t="shared" si="70" ref="BT36:BT53">IF(I36=9,22,IF(I36=10,21,IF(I36=11,20,IF(I36=12,19,IF(I36=13,18,IF(I36=14,17,IF(I36=15,16,IF(I36=16,15,0))))))))</f>
        <v>0</v>
      </c>
      <c r="BV36" s="60">
        <f aca="true" t="shared" si="71" ref="BV36:BV53">IF(D36=17,14,IF(D36=18,13,IF(D36=19,12,IF(D36=20,11,IF(D36=21,10,IF(D36=22,9,IF(D36=23,8,IF(D36=24,7,0))))))))</f>
        <v>0</v>
      </c>
      <c r="BW36" s="60">
        <f aca="true" t="shared" si="72" ref="BW36:BW53">IF(E36=17,14,IF(E36=18,13,IF(E36=19,12,IF(E36=20,11,IF(E36=21,10,IF(E36=22,9,IF(E36=23,8,IF(E36=24,7,0))))))))</f>
        <v>0</v>
      </c>
      <c r="BX36" s="60">
        <f aca="true" t="shared" si="73" ref="BX36:BX53">IF(F36=17,14,IF(F36=18,13,IF(F36=19,12,IF(F36=20,11,IF(F36=21,10,IF(F36=22,9,IF(F36=23,8,IF(F36=24,7,0))))))))</f>
        <v>0</v>
      </c>
      <c r="BY36" s="60">
        <f aca="true" t="shared" si="74" ref="BY36:BY53">IF(G36=17,14,IF(G36=18,13,IF(G36=19,12,IF(G36=20,11,IF(G36=21,10,IF(G36=22,9,IF(G36=23,8,IF(G36=24,7,0))))))))</f>
        <v>0</v>
      </c>
      <c r="BZ36" s="60">
        <f aca="true" t="shared" si="75" ref="BZ36:BZ53">IF(H36=17,14,IF(H36=18,13,IF(H36=19,12,IF(H36=20,11,IF(H36=21,10,IF(H36=22,9,IF(H36=23,8,IF(H36=24,7,0))))))))</f>
        <v>0</v>
      </c>
      <c r="CA36" s="60">
        <f aca="true" t="shared" si="76" ref="CA36:CA53">IF(I36=17,14,IF(I36=18,13,IF(I36=19,12,IF(I36=20,11,IF(I36=21,10,IF(I36=22,9,IF(I36=23,8,IF(I36=24,7,0))))))))</f>
        <v>0</v>
      </c>
      <c r="CC36" s="60">
        <f aca="true" t="shared" si="77" ref="CC36:CC53">IF(D36=25,6,IF(D36=26,5,IF(D36=27,4,IF(D36=28,3,IF(D36=29,2,IF(D36=30,1,0))))))</f>
        <v>0</v>
      </c>
      <c r="CD36" s="60">
        <f aca="true" t="shared" si="78" ref="CD36:CD53">IF(E36=25,6,IF(E36=26,5,IF(E36=27,4,IF(E36=28,3,IF(E36=29,2,IF(E36=30,1,0))))))</f>
        <v>0</v>
      </c>
      <c r="CE36" s="60">
        <f aca="true" t="shared" si="79" ref="CE36:CE53">IF(F36=25,6,IF(F36=26,5,IF(F36=27,4,IF(F36=28,3,IF(F36=29,2,IF(F36=30,1,0))))))</f>
        <v>0</v>
      </c>
      <c r="CF36" s="60">
        <f aca="true" t="shared" si="80" ref="CF36:CF53">IF(G36=25,6,IF(G36=26,5,IF(G36=27,4,IF(G36=28,3,IF(G36=29,2,IF(G36=30,1,0))))))</f>
        <v>0</v>
      </c>
      <c r="CG36" s="60">
        <f aca="true" t="shared" si="81" ref="CG36:CG53">IF(H36=25,6,IF(H36=26,5,IF(H36=27,4,IF(H36=28,3,IF(H36=29,2,IF(H36=30,1,0))))))</f>
        <v>0</v>
      </c>
      <c r="CH36" s="60">
        <f aca="true" t="shared" si="82" ref="CH36:CH53">IF(I36=25,6,IF(I36=26,5,IF(I36=27,4,IF(I36=28,3,IF(I36=29,2,IF(I36=30,1,0))))))</f>
        <v>0</v>
      </c>
      <c r="CL36" s="60">
        <f aca="true" t="shared" si="83" ref="CL36:CL53">SUM(BH36+BO36+BV36+CC36)</f>
        <v>0</v>
      </c>
      <c r="CM36" s="60">
        <f aca="true" t="shared" si="84" ref="CM36:CM53">SUM(BI36+BP36+BW36+CD36)</f>
        <v>0</v>
      </c>
      <c r="CN36" s="60">
        <f aca="true" t="shared" si="85" ref="CN36:CN53">SUM(BJ36+BQ36+BX36+CE36)</f>
        <v>0</v>
      </c>
      <c r="CO36" s="60">
        <f aca="true" t="shared" si="86" ref="CO36:CO53">SUM(BK36+BR36+BY36+CF36)</f>
        <v>0</v>
      </c>
      <c r="CP36" s="60">
        <f aca="true" t="shared" si="87" ref="CP36:CP53">SUM(BL36+BS36+BZ36+CG36)</f>
        <v>0</v>
      </c>
      <c r="CQ36" s="60">
        <f aca="true" t="shared" si="88" ref="CQ36:CQ53">SUM(BM36+BT36+CA36+CH36)</f>
        <v>0</v>
      </c>
    </row>
    <row r="37" spans="1:95" ht="18">
      <c r="A37" s="65"/>
      <c r="B37" s="85">
        <v>34</v>
      </c>
      <c r="C37" s="4">
        <v>34</v>
      </c>
      <c r="D37" s="51"/>
      <c r="E37" s="51"/>
      <c r="F37" s="51"/>
      <c r="G37" s="51"/>
      <c r="H37" s="51"/>
      <c r="I37" s="51"/>
      <c r="J37" s="82">
        <f t="shared" si="49"/>
        <v>0</v>
      </c>
      <c r="K37" s="82" t="e">
        <f t="shared" si="50"/>
        <v>#DIV/0!</v>
      </c>
      <c r="S37" s="94">
        <f t="shared" si="43"/>
        <v>0</v>
      </c>
      <c r="T37" s="94">
        <f t="shared" si="44"/>
        <v>0</v>
      </c>
      <c r="U37" s="94">
        <f t="shared" si="45"/>
        <v>0</v>
      </c>
      <c r="V37" s="94">
        <f t="shared" si="46"/>
        <v>0</v>
      </c>
      <c r="W37" s="94">
        <f t="shared" si="47"/>
        <v>0</v>
      </c>
      <c r="X37" s="94">
        <f t="shared" si="48"/>
        <v>0</v>
      </c>
      <c r="Y37" s="70">
        <f t="shared" si="51"/>
        <v>0</v>
      </c>
      <c r="Z37" s="96" t="e">
        <f t="shared" si="52"/>
        <v>#DIV/0!</v>
      </c>
      <c r="AA37" s="102"/>
      <c r="AB37" s="94" t="str">
        <f t="shared" si="53"/>
        <v> </v>
      </c>
      <c r="AC37" s="94" t="str">
        <f t="shared" si="54"/>
        <v> </v>
      </c>
      <c r="AD37" s="94" t="str">
        <f t="shared" si="55"/>
        <v> </v>
      </c>
      <c r="AE37" s="94" t="str">
        <f t="shared" si="56"/>
        <v> </v>
      </c>
      <c r="AF37" s="94" t="str">
        <f t="shared" si="57"/>
        <v> </v>
      </c>
      <c r="AG37" s="94" t="str">
        <f t="shared" si="58"/>
        <v> </v>
      </c>
      <c r="BA37" s="52" t="s">
        <v>69</v>
      </c>
      <c r="BB37" s="62" t="e">
        <f>SUM('SA 2018 SRP-Open'!#REF!-'SA 2018 SRP-Open'!#REF!)</f>
        <v>#REF!</v>
      </c>
      <c r="BC37" s="53" t="s">
        <v>61</v>
      </c>
      <c r="BD37" s="54" t="s">
        <v>70</v>
      </c>
      <c r="BE37" s="55" t="s">
        <v>71</v>
      </c>
      <c r="BF37" s="63" t="s">
        <v>72</v>
      </c>
      <c r="BH37" s="60">
        <f t="shared" si="59"/>
        <v>0</v>
      </c>
      <c r="BI37" s="60">
        <f t="shared" si="60"/>
        <v>0</v>
      </c>
      <c r="BJ37" s="60">
        <f t="shared" si="61"/>
        <v>0</v>
      </c>
      <c r="BK37" s="60">
        <f t="shared" si="62"/>
        <v>0</v>
      </c>
      <c r="BL37" s="60">
        <f t="shared" si="63"/>
        <v>0</v>
      </c>
      <c r="BM37" s="60">
        <f t="shared" si="64"/>
        <v>0</v>
      </c>
      <c r="BO37" s="60">
        <f t="shared" si="65"/>
        <v>0</v>
      </c>
      <c r="BP37" s="60">
        <f t="shared" si="66"/>
        <v>0</v>
      </c>
      <c r="BQ37" s="60">
        <f t="shared" si="67"/>
        <v>0</v>
      </c>
      <c r="BR37" s="60">
        <f t="shared" si="68"/>
        <v>0</v>
      </c>
      <c r="BS37" s="60">
        <f t="shared" si="69"/>
        <v>0</v>
      </c>
      <c r="BT37" s="60">
        <f t="shared" si="70"/>
        <v>0</v>
      </c>
      <c r="BV37" s="60">
        <f t="shared" si="71"/>
        <v>0</v>
      </c>
      <c r="BW37" s="60">
        <f t="shared" si="72"/>
        <v>0</v>
      </c>
      <c r="BX37" s="60">
        <f t="shared" si="73"/>
        <v>0</v>
      </c>
      <c r="BY37" s="60">
        <f t="shared" si="74"/>
        <v>0</v>
      </c>
      <c r="BZ37" s="60">
        <f t="shared" si="75"/>
        <v>0</v>
      </c>
      <c r="CA37" s="60">
        <f t="shared" si="76"/>
        <v>0</v>
      </c>
      <c r="CC37" s="60">
        <f t="shared" si="77"/>
        <v>0</v>
      </c>
      <c r="CD37" s="60">
        <f t="shared" si="78"/>
        <v>0</v>
      </c>
      <c r="CE37" s="60">
        <f t="shared" si="79"/>
        <v>0</v>
      </c>
      <c r="CF37" s="60">
        <f t="shared" si="80"/>
        <v>0</v>
      </c>
      <c r="CG37" s="60">
        <f t="shared" si="81"/>
        <v>0</v>
      </c>
      <c r="CH37" s="60">
        <f t="shared" si="82"/>
        <v>0</v>
      </c>
      <c r="CL37" s="60">
        <f t="shared" si="83"/>
        <v>0</v>
      </c>
      <c r="CM37" s="60">
        <f t="shared" si="84"/>
        <v>0</v>
      </c>
      <c r="CN37" s="60">
        <f t="shared" si="85"/>
        <v>0</v>
      </c>
      <c r="CO37" s="60">
        <f t="shared" si="86"/>
        <v>0</v>
      </c>
      <c r="CP37" s="60">
        <f t="shared" si="87"/>
        <v>0</v>
      </c>
      <c r="CQ37" s="60">
        <f t="shared" si="88"/>
        <v>0</v>
      </c>
    </row>
    <row r="38" spans="1:95" ht="18">
      <c r="A38" s="65"/>
      <c r="B38" s="85">
        <v>35</v>
      </c>
      <c r="C38" s="67">
        <v>35</v>
      </c>
      <c r="D38" s="50"/>
      <c r="E38" s="50"/>
      <c r="F38" s="50"/>
      <c r="G38" s="50"/>
      <c r="H38" s="50"/>
      <c r="I38" s="50"/>
      <c r="J38" s="82">
        <f t="shared" si="49"/>
        <v>0</v>
      </c>
      <c r="K38" s="82" t="e">
        <f t="shared" si="50"/>
        <v>#DIV/0!</v>
      </c>
      <c r="S38" s="94">
        <f t="shared" si="43"/>
        <v>0</v>
      </c>
      <c r="T38" s="94">
        <f t="shared" si="44"/>
        <v>0</v>
      </c>
      <c r="U38" s="94">
        <f t="shared" si="45"/>
        <v>0</v>
      </c>
      <c r="V38" s="94">
        <f t="shared" si="46"/>
        <v>0</v>
      </c>
      <c r="W38" s="94">
        <f t="shared" si="47"/>
        <v>0</v>
      </c>
      <c r="X38" s="94">
        <f t="shared" si="48"/>
        <v>0</v>
      </c>
      <c r="Y38" s="70">
        <f t="shared" si="51"/>
        <v>0</v>
      </c>
      <c r="Z38" s="96" t="e">
        <f t="shared" si="52"/>
        <v>#DIV/0!</v>
      </c>
      <c r="AA38" s="102"/>
      <c r="AB38" s="94" t="str">
        <f t="shared" si="53"/>
        <v> </v>
      </c>
      <c r="AC38" s="94" t="str">
        <f t="shared" si="54"/>
        <v> </v>
      </c>
      <c r="AD38" s="94" t="str">
        <f t="shared" si="55"/>
        <v> </v>
      </c>
      <c r="AE38" s="94" t="str">
        <f t="shared" si="56"/>
        <v> </v>
      </c>
      <c r="AF38" s="94" t="str">
        <f t="shared" si="57"/>
        <v> </v>
      </c>
      <c r="AG38" s="94" t="str">
        <f t="shared" si="58"/>
        <v> </v>
      </c>
      <c r="BA38" s="52" t="s">
        <v>69</v>
      </c>
      <c r="BB38" s="62" t="e">
        <f>SUM('SA 2018 SRP-Open'!#REF!-'SA 2018 SRP-Open'!#REF!)</f>
        <v>#REF!</v>
      </c>
      <c r="BC38" s="53" t="s">
        <v>61</v>
      </c>
      <c r="BD38" s="54" t="s">
        <v>70</v>
      </c>
      <c r="BE38" s="55" t="s">
        <v>71</v>
      </c>
      <c r="BF38" s="63" t="s">
        <v>72</v>
      </c>
      <c r="BH38" s="60">
        <f t="shared" si="59"/>
        <v>0</v>
      </c>
      <c r="BI38" s="60">
        <f t="shared" si="60"/>
        <v>0</v>
      </c>
      <c r="BJ38" s="60">
        <f t="shared" si="61"/>
        <v>0</v>
      </c>
      <c r="BK38" s="60">
        <f t="shared" si="62"/>
        <v>0</v>
      </c>
      <c r="BL38" s="60">
        <f t="shared" si="63"/>
        <v>0</v>
      </c>
      <c r="BM38" s="60">
        <f t="shared" si="64"/>
        <v>0</v>
      </c>
      <c r="BO38" s="60">
        <f t="shared" si="65"/>
        <v>0</v>
      </c>
      <c r="BP38" s="60">
        <f t="shared" si="66"/>
        <v>0</v>
      </c>
      <c r="BQ38" s="60">
        <f t="shared" si="67"/>
        <v>0</v>
      </c>
      <c r="BR38" s="60">
        <f t="shared" si="68"/>
        <v>0</v>
      </c>
      <c r="BS38" s="60">
        <f t="shared" si="69"/>
        <v>0</v>
      </c>
      <c r="BT38" s="60">
        <f t="shared" si="70"/>
        <v>0</v>
      </c>
      <c r="BV38" s="60">
        <f t="shared" si="71"/>
        <v>0</v>
      </c>
      <c r="BW38" s="60">
        <f t="shared" si="72"/>
        <v>0</v>
      </c>
      <c r="BX38" s="60">
        <f t="shared" si="73"/>
        <v>0</v>
      </c>
      <c r="BY38" s="60">
        <f t="shared" si="74"/>
        <v>0</v>
      </c>
      <c r="BZ38" s="60">
        <f t="shared" si="75"/>
        <v>0</v>
      </c>
      <c r="CA38" s="60">
        <f t="shared" si="76"/>
        <v>0</v>
      </c>
      <c r="CC38" s="60">
        <f t="shared" si="77"/>
        <v>0</v>
      </c>
      <c r="CD38" s="60">
        <f t="shared" si="78"/>
        <v>0</v>
      </c>
      <c r="CE38" s="60">
        <f t="shared" si="79"/>
        <v>0</v>
      </c>
      <c r="CF38" s="60">
        <f t="shared" si="80"/>
        <v>0</v>
      </c>
      <c r="CG38" s="60">
        <f t="shared" si="81"/>
        <v>0</v>
      </c>
      <c r="CH38" s="60">
        <f t="shared" si="82"/>
        <v>0</v>
      </c>
      <c r="CL38" s="60">
        <f t="shared" si="83"/>
        <v>0</v>
      </c>
      <c r="CM38" s="60">
        <f t="shared" si="84"/>
        <v>0</v>
      </c>
      <c r="CN38" s="60">
        <f t="shared" si="85"/>
        <v>0</v>
      </c>
      <c r="CO38" s="60">
        <f t="shared" si="86"/>
        <v>0</v>
      </c>
      <c r="CP38" s="60">
        <f t="shared" si="87"/>
        <v>0</v>
      </c>
      <c r="CQ38" s="60">
        <f t="shared" si="88"/>
        <v>0</v>
      </c>
    </row>
    <row r="39" spans="1:95" ht="18">
      <c r="A39" s="65"/>
      <c r="B39" s="85">
        <v>36</v>
      </c>
      <c r="C39" s="4">
        <v>36</v>
      </c>
      <c r="D39" s="51"/>
      <c r="E39" s="51"/>
      <c r="F39" s="51"/>
      <c r="G39" s="51"/>
      <c r="H39" s="51"/>
      <c r="I39" s="51"/>
      <c r="J39" s="82">
        <f t="shared" si="49"/>
        <v>0</v>
      </c>
      <c r="K39" s="82" t="e">
        <f t="shared" si="50"/>
        <v>#DIV/0!</v>
      </c>
      <c r="S39" s="94">
        <f t="shared" si="43"/>
        <v>0</v>
      </c>
      <c r="T39" s="94">
        <f t="shared" si="44"/>
        <v>0</v>
      </c>
      <c r="U39" s="94">
        <f t="shared" si="45"/>
        <v>0</v>
      </c>
      <c r="V39" s="94">
        <f t="shared" si="46"/>
        <v>0</v>
      </c>
      <c r="W39" s="94">
        <f t="shared" si="47"/>
        <v>0</v>
      </c>
      <c r="X39" s="94">
        <f t="shared" si="48"/>
        <v>0</v>
      </c>
      <c r="Y39" s="70">
        <f t="shared" si="51"/>
        <v>0</v>
      </c>
      <c r="Z39" s="96" t="e">
        <f t="shared" si="52"/>
        <v>#DIV/0!</v>
      </c>
      <c r="AA39" s="102"/>
      <c r="AB39" s="94" t="str">
        <f t="shared" si="53"/>
        <v> </v>
      </c>
      <c r="AC39" s="94" t="str">
        <f t="shared" si="54"/>
        <v> </v>
      </c>
      <c r="AD39" s="94" t="str">
        <f t="shared" si="55"/>
        <v> </v>
      </c>
      <c r="AE39" s="94" t="str">
        <f t="shared" si="56"/>
        <v> </v>
      </c>
      <c r="AF39" s="94" t="str">
        <f t="shared" si="57"/>
        <v> </v>
      </c>
      <c r="AG39" s="94" t="str">
        <f t="shared" si="58"/>
        <v> </v>
      </c>
      <c r="BA39" s="52" t="s">
        <v>69</v>
      </c>
      <c r="BB39" s="62" t="e">
        <f>SUM('SA 2018 SRP-Open'!#REF!-'SA 2018 SRP-Open'!#REF!)</f>
        <v>#REF!</v>
      </c>
      <c r="BC39" s="53" t="s">
        <v>61</v>
      </c>
      <c r="BD39" s="54" t="s">
        <v>70</v>
      </c>
      <c r="BE39" s="55" t="s">
        <v>71</v>
      </c>
      <c r="BF39" s="63" t="s">
        <v>72</v>
      </c>
      <c r="BH39" s="60">
        <f t="shared" si="59"/>
        <v>0</v>
      </c>
      <c r="BI39" s="60">
        <f t="shared" si="60"/>
        <v>0</v>
      </c>
      <c r="BJ39" s="60">
        <f t="shared" si="61"/>
        <v>0</v>
      </c>
      <c r="BK39" s="60">
        <f t="shared" si="62"/>
        <v>0</v>
      </c>
      <c r="BL39" s="60">
        <f t="shared" si="63"/>
        <v>0</v>
      </c>
      <c r="BM39" s="60">
        <f t="shared" si="64"/>
        <v>0</v>
      </c>
      <c r="BO39" s="60">
        <f t="shared" si="65"/>
        <v>0</v>
      </c>
      <c r="BP39" s="60">
        <f t="shared" si="66"/>
        <v>0</v>
      </c>
      <c r="BQ39" s="60">
        <f t="shared" si="67"/>
        <v>0</v>
      </c>
      <c r="BR39" s="60">
        <f t="shared" si="68"/>
        <v>0</v>
      </c>
      <c r="BS39" s="60">
        <f t="shared" si="69"/>
        <v>0</v>
      </c>
      <c r="BT39" s="60">
        <f t="shared" si="70"/>
        <v>0</v>
      </c>
      <c r="BV39" s="60">
        <f t="shared" si="71"/>
        <v>0</v>
      </c>
      <c r="BW39" s="60">
        <f t="shared" si="72"/>
        <v>0</v>
      </c>
      <c r="BX39" s="60">
        <f t="shared" si="73"/>
        <v>0</v>
      </c>
      <c r="BY39" s="60">
        <f t="shared" si="74"/>
        <v>0</v>
      </c>
      <c r="BZ39" s="60">
        <f t="shared" si="75"/>
        <v>0</v>
      </c>
      <c r="CA39" s="60">
        <f t="shared" si="76"/>
        <v>0</v>
      </c>
      <c r="CC39" s="60">
        <f t="shared" si="77"/>
        <v>0</v>
      </c>
      <c r="CD39" s="60">
        <f t="shared" si="78"/>
        <v>0</v>
      </c>
      <c r="CE39" s="60">
        <f t="shared" si="79"/>
        <v>0</v>
      </c>
      <c r="CF39" s="60">
        <f t="shared" si="80"/>
        <v>0</v>
      </c>
      <c r="CG39" s="60">
        <f t="shared" si="81"/>
        <v>0</v>
      </c>
      <c r="CH39" s="60">
        <f t="shared" si="82"/>
        <v>0</v>
      </c>
      <c r="CL39" s="60">
        <f t="shared" si="83"/>
        <v>0</v>
      </c>
      <c r="CM39" s="60">
        <f t="shared" si="84"/>
        <v>0</v>
      </c>
      <c r="CN39" s="60">
        <f t="shared" si="85"/>
        <v>0</v>
      </c>
      <c r="CO39" s="60">
        <f t="shared" si="86"/>
        <v>0</v>
      </c>
      <c r="CP39" s="60">
        <f t="shared" si="87"/>
        <v>0</v>
      </c>
      <c r="CQ39" s="60">
        <f t="shared" si="88"/>
        <v>0</v>
      </c>
    </row>
    <row r="40" spans="1:95" ht="18">
      <c r="A40" s="65"/>
      <c r="B40" s="85">
        <v>37</v>
      </c>
      <c r="C40" s="67">
        <v>37</v>
      </c>
      <c r="D40" s="50"/>
      <c r="E40" s="50"/>
      <c r="F40" s="50"/>
      <c r="G40" s="50"/>
      <c r="H40" s="50"/>
      <c r="I40" s="50"/>
      <c r="J40" s="82">
        <f t="shared" si="49"/>
        <v>0</v>
      </c>
      <c r="K40" s="82" t="e">
        <f t="shared" si="50"/>
        <v>#DIV/0!</v>
      </c>
      <c r="S40" s="94">
        <f t="shared" si="43"/>
        <v>0</v>
      </c>
      <c r="T40" s="94">
        <f t="shared" si="44"/>
        <v>0</v>
      </c>
      <c r="U40" s="94">
        <f t="shared" si="45"/>
        <v>0</v>
      </c>
      <c r="V40" s="94">
        <f t="shared" si="46"/>
        <v>0</v>
      </c>
      <c r="W40" s="94">
        <f t="shared" si="47"/>
        <v>0</v>
      </c>
      <c r="X40" s="94">
        <f t="shared" si="48"/>
        <v>0</v>
      </c>
      <c r="Y40" s="70">
        <f t="shared" si="51"/>
        <v>0</v>
      </c>
      <c r="Z40" s="96" t="e">
        <f t="shared" si="52"/>
        <v>#DIV/0!</v>
      </c>
      <c r="AA40" s="102"/>
      <c r="AB40" s="94" t="str">
        <f t="shared" si="53"/>
        <v> </v>
      </c>
      <c r="AC40" s="94" t="str">
        <f t="shared" si="54"/>
        <v> </v>
      </c>
      <c r="AD40" s="94" t="str">
        <f t="shared" si="55"/>
        <v> </v>
      </c>
      <c r="AE40" s="94" t="str">
        <f t="shared" si="56"/>
        <v> </v>
      </c>
      <c r="AF40" s="94" t="str">
        <f t="shared" si="57"/>
        <v> </v>
      </c>
      <c r="AG40" s="94" t="str">
        <f t="shared" si="58"/>
        <v> </v>
      </c>
      <c r="BA40" s="52" t="s">
        <v>69</v>
      </c>
      <c r="BB40" s="62" t="e">
        <f>SUM('SA 2018 SRP-Open'!#REF!-'SA 2018 SRP-Open'!#REF!)</f>
        <v>#REF!</v>
      </c>
      <c r="BC40" s="53" t="s">
        <v>61</v>
      </c>
      <c r="BD40" s="54" t="s">
        <v>70</v>
      </c>
      <c r="BE40" s="55" t="s">
        <v>71</v>
      </c>
      <c r="BF40" s="63" t="s">
        <v>72</v>
      </c>
      <c r="BH40" s="60">
        <f t="shared" si="59"/>
        <v>0</v>
      </c>
      <c r="BI40" s="60">
        <f t="shared" si="60"/>
        <v>0</v>
      </c>
      <c r="BJ40" s="60">
        <f t="shared" si="61"/>
        <v>0</v>
      </c>
      <c r="BK40" s="60">
        <f t="shared" si="62"/>
        <v>0</v>
      </c>
      <c r="BL40" s="60">
        <f t="shared" si="63"/>
        <v>0</v>
      </c>
      <c r="BM40" s="60">
        <f t="shared" si="64"/>
        <v>0</v>
      </c>
      <c r="BO40" s="60">
        <f t="shared" si="65"/>
        <v>0</v>
      </c>
      <c r="BP40" s="60">
        <f t="shared" si="66"/>
        <v>0</v>
      </c>
      <c r="BQ40" s="60">
        <f t="shared" si="67"/>
        <v>0</v>
      </c>
      <c r="BR40" s="60">
        <f t="shared" si="68"/>
        <v>0</v>
      </c>
      <c r="BS40" s="60">
        <f t="shared" si="69"/>
        <v>0</v>
      </c>
      <c r="BT40" s="60">
        <f t="shared" si="70"/>
        <v>0</v>
      </c>
      <c r="BV40" s="60">
        <f t="shared" si="71"/>
        <v>0</v>
      </c>
      <c r="BW40" s="60">
        <f t="shared" si="72"/>
        <v>0</v>
      </c>
      <c r="BX40" s="60">
        <f t="shared" si="73"/>
        <v>0</v>
      </c>
      <c r="BY40" s="60">
        <f t="shared" si="74"/>
        <v>0</v>
      </c>
      <c r="BZ40" s="60">
        <f t="shared" si="75"/>
        <v>0</v>
      </c>
      <c r="CA40" s="60">
        <f t="shared" si="76"/>
        <v>0</v>
      </c>
      <c r="CC40" s="60">
        <f t="shared" si="77"/>
        <v>0</v>
      </c>
      <c r="CD40" s="60">
        <f t="shared" si="78"/>
        <v>0</v>
      </c>
      <c r="CE40" s="60">
        <f t="shared" si="79"/>
        <v>0</v>
      </c>
      <c r="CF40" s="60">
        <f t="shared" si="80"/>
        <v>0</v>
      </c>
      <c r="CG40" s="60">
        <f t="shared" si="81"/>
        <v>0</v>
      </c>
      <c r="CH40" s="60">
        <f t="shared" si="82"/>
        <v>0</v>
      </c>
      <c r="CL40" s="60">
        <f t="shared" si="83"/>
        <v>0</v>
      </c>
      <c r="CM40" s="60">
        <f t="shared" si="84"/>
        <v>0</v>
      </c>
      <c r="CN40" s="60">
        <f t="shared" si="85"/>
        <v>0</v>
      </c>
      <c r="CO40" s="60">
        <f t="shared" si="86"/>
        <v>0</v>
      </c>
      <c r="CP40" s="60">
        <f t="shared" si="87"/>
        <v>0</v>
      </c>
      <c r="CQ40" s="60">
        <f t="shared" si="88"/>
        <v>0</v>
      </c>
    </row>
    <row r="41" spans="1:95" ht="18">
      <c r="A41" s="65"/>
      <c r="B41" s="85">
        <v>38</v>
      </c>
      <c r="C41" s="4">
        <v>38</v>
      </c>
      <c r="D41" s="51"/>
      <c r="E41" s="51"/>
      <c r="F41" s="51"/>
      <c r="G41" s="51"/>
      <c r="H41" s="51"/>
      <c r="I41" s="51"/>
      <c r="J41" s="82">
        <f t="shared" si="49"/>
        <v>0</v>
      </c>
      <c r="K41" s="82" t="e">
        <f t="shared" si="50"/>
        <v>#DIV/0!</v>
      </c>
      <c r="S41" s="94">
        <f t="shared" si="43"/>
        <v>0</v>
      </c>
      <c r="T41" s="94">
        <f t="shared" si="44"/>
        <v>0</v>
      </c>
      <c r="U41" s="94">
        <f t="shared" si="45"/>
        <v>0</v>
      </c>
      <c r="V41" s="94">
        <f t="shared" si="46"/>
        <v>0</v>
      </c>
      <c r="W41" s="94">
        <f t="shared" si="47"/>
        <v>0</v>
      </c>
      <c r="X41" s="94">
        <f t="shared" si="48"/>
        <v>0</v>
      </c>
      <c r="Y41" s="70">
        <f t="shared" si="51"/>
        <v>0</v>
      </c>
      <c r="Z41" s="96" t="e">
        <f t="shared" si="52"/>
        <v>#DIV/0!</v>
      </c>
      <c r="AA41" s="102"/>
      <c r="AB41" s="94" t="str">
        <f t="shared" si="53"/>
        <v> </v>
      </c>
      <c r="AC41" s="94" t="str">
        <f t="shared" si="54"/>
        <v> </v>
      </c>
      <c r="AD41" s="94" t="str">
        <f t="shared" si="55"/>
        <v> </v>
      </c>
      <c r="AE41" s="94" t="str">
        <f t="shared" si="56"/>
        <v> </v>
      </c>
      <c r="AF41" s="94" t="str">
        <f t="shared" si="57"/>
        <v> </v>
      </c>
      <c r="AG41" s="94" t="str">
        <f t="shared" si="58"/>
        <v> </v>
      </c>
      <c r="BA41" s="52" t="s">
        <v>69</v>
      </c>
      <c r="BB41" s="62" t="e">
        <f>SUM('SA 2018 SRP-Open'!#REF!-'SA 2018 SRP-Open'!#REF!)</f>
        <v>#REF!</v>
      </c>
      <c r="BC41" s="53" t="s">
        <v>61</v>
      </c>
      <c r="BD41" s="54" t="s">
        <v>70</v>
      </c>
      <c r="BE41" s="55" t="s">
        <v>71</v>
      </c>
      <c r="BF41" s="63" t="s">
        <v>72</v>
      </c>
      <c r="BH41" s="60">
        <f t="shared" si="59"/>
        <v>0</v>
      </c>
      <c r="BI41" s="60">
        <f t="shared" si="60"/>
        <v>0</v>
      </c>
      <c r="BJ41" s="60">
        <f t="shared" si="61"/>
        <v>0</v>
      </c>
      <c r="BK41" s="60">
        <f t="shared" si="62"/>
        <v>0</v>
      </c>
      <c r="BL41" s="60">
        <f t="shared" si="63"/>
        <v>0</v>
      </c>
      <c r="BM41" s="60">
        <f t="shared" si="64"/>
        <v>0</v>
      </c>
      <c r="BO41" s="60">
        <f t="shared" si="65"/>
        <v>0</v>
      </c>
      <c r="BP41" s="60">
        <f t="shared" si="66"/>
        <v>0</v>
      </c>
      <c r="BQ41" s="60">
        <f t="shared" si="67"/>
        <v>0</v>
      </c>
      <c r="BR41" s="60">
        <f t="shared" si="68"/>
        <v>0</v>
      </c>
      <c r="BS41" s="60">
        <f t="shared" si="69"/>
        <v>0</v>
      </c>
      <c r="BT41" s="60">
        <f t="shared" si="70"/>
        <v>0</v>
      </c>
      <c r="BV41" s="60">
        <f t="shared" si="71"/>
        <v>0</v>
      </c>
      <c r="BW41" s="60">
        <f t="shared" si="72"/>
        <v>0</v>
      </c>
      <c r="BX41" s="60">
        <f t="shared" si="73"/>
        <v>0</v>
      </c>
      <c r="BY41" s="60">
        <f t="shared" si="74"/>
        <v>0</v>
      </c>
      <c r="BZ41" s="60">
        <f t="shared" si="75"/>
        <v>0</v>
      </c>
      <c r="CA41" s="60">
        <f t="shared" si="76"/>
        <v>0</v>
      </c>
      <c r="CC41" s="60">
        <f t="shared" si="77"/>
        <v>0</v>
      </c>
      <c r="CD41" s="60">
        <f t="shared" si="78"/>
        <v>0</v>
      </c>
      <c r="CE41" s="60">
        <f t="shared" si="79"/>
        <v>0</v>
      </c>
      <c r="CF41" s="60">
        <f t="shared" si="80"/>
        <v>0</v>
      </c>
      <c r="CG41" s="60">
        <f t="shared" si="81"/>
        <v>0</v>
      </c>
      <c r="CH41" s="60">
        <f t="shared" si="82"/>
        <v>0</v>
      </c>
      <c r="CL41" s="60">
        <f t="shared" si="83"/>
        <v>0</v>
      </c>
      <c r="CM41" s="60">
        <f t="shared" si="84"/>
        <v>0</v>
      </c>
      <c r="CN41" s="60">
        <f t="shared" si="85"/>
        <v>0</v>
      </c>
      <c r="CO41" s="60">
        <f t="shared" si="86"/>
        <v>0</v>
      </c>
      <c r="CP41" s="60">
        <f t="shared" si="87"/>
        <v>0</v>
      </c>
      <c r="CQ41" s="60">
        <f t="shared" si="88"/>
        <v>0</v>
      </c>
    </row>
    <row r="42" spans="1:95" ht="18">
      <c r="A42" s="65"/>
      <c r="B42" s="85">
        <v>39</v>
      </c>
      <c r="C42" s="67">
        <v>39</v>
      </c>
      <c r="D42" s="50"/>
      <c r="E42" s="50"/>
      <c r="F42" s="50"/>
      <c r="G42" s="50"/>
      <c r="H42" s="50"/>
      <c r="I42" s="50"/>
      <c r="J42" s="82">
        <f t="shared" si="49"/>
        <v>0</v>
      </c>
      <c r="K42" s="82" t="e">
        <f t="shared" si="50"/>
        <v>#DIV/0!</v>
      </c>
      <c r="S42" s="94">
        <f t="shared" si="43"/>
        <v>0</v>
      </c>
      <c r="T42" s="94">
        <f t="shared" si="44"/>
        <v>0</v>
      </c>
      <c r="U42" s="94">
        <f t="shared" si="45"/>
        <v>0</v>
      </c>
      <c r="V42" s="94">
        <f t="shared" si="46"/>
        <v>0</v>
      </c>
      <c r="W42" s="94">
        <f t="shared" si="47"/>
        <v>0</v>
      </c>
      <c r="X42" s="94">
        <f t="shared" si="48"/>
        <v>0</v>
      </c>
      <c r="Y42" s="70">
        <f>SUM(S42:X42)</f>
        <v>0</v>
      </c>
      <c r="Z42" s="96" t="e">
        <f t="shared" si="52"/>
        <v>#DIV/0!</v>
      </c>
      <c r="AA42" s="102"/>
      <c r="AB42" s="94" t="str">
        <f t="shared" si="53"/>
        <v> </v>
      </c>
      <c r="AC42" s="94" t="str">
        <f t="shared" si="54"/>
        <v> </v>
      </c>
      <c r="AD42" s="94" t="str">
        <f t="shared" si="55"/>
        <v> </v>
      </c>
      <c r="AE42" s="94" t="str">
        <f t="shared" si="56"/>
        <v> </v>
      </c>
      <c r="AF42" s="94" t="str">
        <f t="shared" si="57"/>
        <v> </v>
      </c>
      <c r="AG42" s="94" t="str">
        <f t="shared" si="58"/>
        <v> </v>
      </c>
      <c r="BA42" s="52" t="s">
        <v>69</v>
      </c>
      <c r="BB42" s="62" t="e">
        <f>SUM('SA 2018 SRP-Open'!#REF!-'SA 2018 SRP-Open'!#REF!)</f>
        <v>#REF!</v>
      </c>
      <c r="BC42" s="53" t="s">
        <v>61</v>
      </c>
      <c r="BD42" s="54" t="s">
        <v>70</v>
      </c>
      <c r="BE42" s="55" t="s">
        <v>71</v>
      </c>
      <c r="BF42" s="63" t="s">
        <v>72</v>
      </c>
      <c r="BH42" s="60">
        <f t="shared" si="59"/>
        <v>0</v>
      </c>
      <c r="BI42" s="60">
        <f t="shared" si="60"/>
        <v>0</v>
      </c>
      <c r="BJ42" s="60">
        <f t="shared" si="61"/>
        <v>0</v>
      </c>
      <c r="BK42" s="60">
        <f t="shared" si="62"/>
        <v>0</v>
      </c>
      <c r="BL42" s="60">
        <f t="shared" si="63"/>
        <v>0</v>
      </c>
      <c r="BM42" s="60">
        <f t="shared" si="64"/>
        <v>0</v>
      </c>
      <c r="BO42" s="60">
        <f t="shared" si="65"/>
        <v>0</v>
      </c>
      <c r="BP42" s="60">
        <f t="shared" si="66"/>
        <v>0</v>
      </c>
      <c r="BQ42" s="60">
        <f t="shared" si="67"/>
        <v>0</v>
      </c>
      <c r="BR42" s="60">
        <f t="shared" si="68"/>
        <v>0</v>
      </c>
      <c r="BS42" s="60">
        <f t="shared" si="69"/>
        <v>0</v>
      </c>
      <c r="BT42" s="60">
        <f t="shared" si="70"/>
        <v>0</v>
      </c>
      <c r="BV42" s="60">
        <f t="shared" si="71"/>
        <v>0</v>
      </c>
      <c r="BW42" s="60">
        <f t="shared" si="72"/>
        <v>0</v>
      </c>
      <c r="BX42" s="60">
        <f t="shared" si="73"/>
        <v>0</v>
      </c>
      <c r="BY42" s="60">
        <f t="shared" si="74"/>
        <v>0</v>
      </c>
      <c r="BZ42" s="60">
        <f t="shared" si="75"/>
        <v>0</v>
      </c>
      <c r="CA42" s="60">
        <f t="shared" si="76"/>
        <v>0</v>
      </c>
      <c r="CC42" s="60">
        <f t="shared" si="77"/>
        <v>0</v>
      </c>
      <c r="CD42" s="60">
        <f t="shared" si="78"/>
        <v>0</v>
      </c>
      <c r="CE42" s="60">
        <f t="shared" si="79"/>
        <v>0</v>
      </c>
      <c r="CF42" s="60">
        <f t="shared" si="80"/>
        <v>0</v>
      </c>
      <c r="CG42" s="60">
        <f t="shared" si="81"/>
        <v>0</v>
      </c>
      <c r="CH42" s="60">
        <f t="shared" si="82"/>
        <v>0</v>
      </c>
      <c r="CL42" s="60">
        <f t="shared" si="83"/>
        <v>0</v>
      </c>
      <c r="CM42" s="60">
        <f t="shared" si="84"/>
        <v>0</v>
      </c>
      <c r="CN42" s="60">
        <f t="shared" si="85"/>
        <v>0</v>
      </c>
      <c r="CO42" s="60">
        <f t="shared" si="86"/>
        <v>0</v>
      </c>
      <c r="CP42" s="60">
        <f t="shared" si="87"/>
        <v>0</v>
      </c>
      <c r="CQ42" s="60">
        <f t="shared" si="88"/>
        <v>0</v>
      </c>
    </row>
    <row r="43" spans="1:95" ht="18">
      <c r="A43" s="65"/>
      <c r="B43" s="85">
        <v>40</v>
      </c>
      <c r="C43" s="4">
        <v>40</v>
      </c>
      <c r="D43" s="51"/>
      <c r="E43" s="51"/>
      <c r="F43" s="51"/>
      <c r="G43" s="51"/>
      <c r="H43" s="51"/>
      <c r="I43" s="51"/>
      <c r="J43" s="82">
        <f t="shared" si="49"/>
        <v>0</v>
      </c>
      <c r="K43" s="82" t="e">
        <f t="shared" si="50"/>
        <v>#DIV/0!</v>
      </c>
      <c r="S43" s="94">
        <f t="shared" si="43"/>
        <v>0</v>
      </c>
      <c r="T43" s="94">
        <f t="shared" si="44"/>
        <v>0</v>
      </c>
      <c r="U43" s="94">
        <f t="shared" si="45"/>
        <v>0</v>
      </c>
      <c r="V43" s="94">
        <f t="shared" si="46"/>
        <v>0</v>
      </c>
      <c r="W43" s="94">
        <f t="shared" si="47"/>
        <v>0</v>
      </c>
      <c r="X43" s="94">
        <f t="shared" si="48"/>
        <v>0</v>
      </c>
      <c r="Y43" s="70">
        <f t="shared" si="51"/>
        <v>0</v>
      </c>
      <c r="Z43" s="96" t="e">
        <f t="shared" si="52"/>
        <v>#DIV/0!</v>
      </c>
      <c r="AA43" s="102"/>
      <c r="AB43" s="94" t="str">
        <f t="shared" si="53"/>
        <v> </v>
      </c>
      <c r="AC43" s="94" t="str">
        <f t="shared" si="54"/>
        <v> </v>
      </c>
      <c r="AD43" s="94" t="str">
        <f t="shared" si="55"/>
        <v> </v>
      </c>
      <c r="AE43" s="94" t="str">
        <f t="shared" si="56"/>
        <v> </v>
      </c>
      <c r="AF43" s="94" t="str">
        <f t="shared" si="57"/>
        <v> </v>
      </c>
      <c r="AG43" s="94" t="str">
        <f t="shared" si="58"/>
        <v> </v>
      </c>
      <c r="BA43" s="52" t="s">
        <v>69</v>
      </c>
      <c r="BB43" s="62" t="e">
        <f>SUM('SA 2018 SRP-Open'!#REF!-'SA 2018 SRP-Open'!#REF!)</f>
        <v>#REF!</v>
      </c>
      <c r="BC43" s="53" t="s">
        <v>61</v>
      </c>
      <c r="BD43" s="54" t="s">
        <v>70</v>
      </c>
      <c r="BE43" s="55" t="s">
        <v>71</v>
      </c>
      <c r="BF43" s="63" t="s">
        <v>72</v>
      </c>
      <c r="BH43" s="60">
        <f t="shared" si="59"/>
        <v>0</v>
      </c>
      <c r="BI43" s="60">
        <f t="shared" si="60"/>
        <v>0</v>
      </c>
      <c r="BJ43" s="60">
        <f t="shared" si="61"/>
        <v>0</v>
      </c>
      <c r="BK43" s="60">
        <f t="shared" si="62"/>
        <v>0</v>
      </c>
      <c r="BL43" s="60">
        <f t="shared" si="63"/>
        <v>0</v>
      </c>
      <c r="BM43" s="60">
        <f t="shared" si="64"/>
        <v>0</v>
      </c>
      <c r="BO43" s="60">
        <f t="shared" si="65"/>
        <v>0</v>
      </c>
      <c r="BP43" s="60">
        <f t="shared" si="66"/>
        <v>0</v>
      </c>
      <c r="BQ43" s="60">
        <f t="shared" si="67"/>
        <v>0</v>
      </c>
      <c r="BR43" s="60">
        <f t="shared" si="68"/>
        <v>0</v>
      </c>
      <c r="BS43" s="60">
        <f t="shared" si="69"/>
        <v>0</v>
      </c>
      <c r="BT43" s="60">
        <f t="shared" si="70"/>
        <v>0</v>
      </c>
      <c r="BV43" s="60">
        <f t="shared" si="71"/>
        <v>0</v>
      </c>
      <c r="BW43" s="60">
        <f t="shared" si="72"/>
        <v>0</v>
      </c>
      <c r="BX43" s="60">
        <f t="shared" si="73"/>
        <v>0</v>
      </c>
      <c r="BY43" s="60">
        <f t="shared" si="74"/>
        <v>0</v>
      </c>
      <c r="BZ43" s="60">
        <f t="shared" si="75"/>
        <v>0</v>
      </c>
      <c r="CA43" s="60">
        <f t="shared" si="76"/>
        <v>0</v>
      </c>
      <c r="CC43" s="60">
        <f t="shared" si="77"/>
        <v>0</v>
      </c>
      <c r="CD43" s="60">
        <f t="shared" si="78"/>
        <v>0</v>
      </c>
      <c r="CE43" s="60">
        <f t="shared" si="79"/>
        <v>0</v>
      </c>
      <c r="CF43" s="60">
        <f t="shared" si="80"/>
        <v>0</v>
      </c>
      <c r="CG43" s="60">
        <f t="shared" si="81"/>
        <v>0</v>
      </c>
      <c r="CH43" s="60">
        <f t="shared" si="82"/>
        <v>0</v>
      </c>
      <c r="CL43" s="60">
        <f t="shared" si="83"/>
        <v>0</v>
      </c>
      <c r="CM43" s="60">
        <f t="shared" si="84"/>
        <v>0</v>
      </c>
      <c r="CN43" s="60">
        <f t="shared" si="85"/>
        <v>0</v>
      </c>
      <c r="CO43" s="60">
        <f t="shared" si="86"/>
        <v>0</v>
      </c>
      <c r="CP43" s="60">
        <f t="shared" si="87"/>
        <v>0</v>
      </c>
      <c r="CQ43" s="60">
        <f t="shared" si="88"/>
        <v>0</v>
      </c>
    </row>
    <row r="44" spans="1:95" ht="18">
      <c r="A44" s="65"/>
      <c r="B44" s="85">
        <v>41</v>
      </c>
      <c r="C44" s="67">
        <v>41</v>
      </c>
      <c r="D44" s="50"/>
      <c r="E44" s="50"/>
      <c r="F44" s="50"/>
      <c r="G44" s="50"/>
      <c r="H44" s="50"/>
      <c r="I44" s="50"/>
      <c r="J44" s="82">
        <f t="shared" si="49"/>
        <v>0</v>
      </c>
      <c r="K44" s="82" t="e">
        <f t="shared" si="50"/>
        <v>#DIV/0!</v>
      </c>
      <c r="S44" s="94">
        <f t="shared" si="43"/>
        <v>0</v>
      </c>
      <c r="T44" s="94">
        <f t="shared" si="44"/>
        <v>0</v>
      </c>
      <c r="U44" s="94">
        <f t="shared" si="45"/>
        <v>0</v>
      </c>
      <c r="V44" s="94">
        <f t="shared" si="46"/>
        <v>0</v>
      </c>
      <c r="W44" s="94">
        <f t="shared" si="47"/>
        <v>0</v>
      </c>
      <c r="X44" s="94">
        <f t="shared" si="48"/>
        <v>0</v>
      </c>
      <c r="Y44" s="70">
        <f t="shared" si="51"/>
        <v>0</v>
      </c>
      <c r="Z44" s="96" t="e">
        <f t="shared" si="52"/>
        <v>#DIV/0!</v>
      </c>
      <c r="AA44" s="102"/>
      <c r="AB44" s="94" t="str">
        <f t="shared" si="53"/>
        <v> </v>
      </c>
      <c r="AC44" s="94" t="str">
        <f t="shared" si="54"/>
        <v> </v>
      </c>
      <c r="AD44" s="94" t="str">
        <f t="shared" si="55"/>
        <v> </v>
      </c>
      <c r="AE44" s="94" t="str">
        <f t="shared" si="56"/>
        <v> </v>
      </c>
      <c r="AF44" s="94" t="str">
        <f t="shared" si="57"/>
        <v> </v>
      </c>
      <c r="AG44" s="94" t="str">
        <f t="shared" si="58"/>
        <v> </v>
      </c>
      <c r="BA44" s="52" t="s">
        <v>69</v>
      </c>
      <c r="BB44" s="62" t="e">
        <f>SUM('SA 2018 SRP-Open'!#REF!-'SA 2018 SRP-Open'!#REF!)</f>
        <v>#REF!</v>
      </c>
      <c r="BC44" s="53" t="s">
        <v>61</v>
      </c>
      <c r="BD44" s="54" t="s">
        <v>70</v>
      </c>
      <c r="BE44" s="55" t="s">
        <v>71</v>
      </c>
      <c r="BF44" s="63" t="s">
        <v>72</v>
      </c>
      <c r="BH44" s="60">
        <f t="shared" si="59"/>
        <v>0</v>
      </c>
      <c r="BI44" s="60">
        <f t="shared" si="60"/>
        <v>0</v>
      </c>
      <c r="BJ44" s="60">
        <f t="shared" si="61"/>
        <v>0</v>
      </c>
      <c r="BK44" s="60">
        <f t="shared" si="62"/>
        <v>0</v>
      </c>
      <c r="BL44" s="60">
        <f t="shared" si="63"/>
        <v>0</v>
      </c>
      <c r="BM44" s="60">
        <f t="shared" si="64"/>
        <v>0</v>
      </c>
      <c r="BO44" s="60">
        <f t="shared" si="65"/>
        <v>0</v>
      </c>
      <c r="BP44" s="60">
        <f t="shared" si="66"/>
        <v>0</v>
      </c>
      <c r="BQ44" s="60">
        <f t="shared" si="67"/>
        <v>0</v>
      </c>
      <c r="BR44" s="60">
        <f t="shared" si="68"/>
        <v>0</v>
      </c>
      <c r="BS44" s="60">
        <f t="shared" si="69"/>
        <v>0</v>
      </c>
      <c r="BT44" s="60">
        <f t="shared" si="70"/>
        <v>0</v>
      </c>
      <c r="BV44" s="60">
        <f t="shared" si="71"/>
        <v>0</v>
      </c>
      <c r="BW44" s="60">
        <f t="shared" si="72"/>
        <v>0</v>
      </c>
      <c r="BX44" s="60">
        <f t="shared" si="73"/>
        <v>0</v>
      </c>
      <c r="BY44" s="60">
        <f t="shared" si="74"/>
        <v>0</v>
      </c>
      <c r="BZ44" s="60">
        <f t="shared" si="75"/>
        <v>0</v>
      </c>
      <c r="CA44" s="60">
        <f t="shared" si="76"/>
        <v>0</v>
      </c>
      <c r="CC44" s="60">
        <f t="shared" si="77"/>
        <v>0</v>
      </c>
      <c r="CD44" s="60">
        <f t="shared" si="78"/>
        <v>0</v>
      </c>
      <c r="CE44" s="60">
        <f t="shared" si="79"/>
        <v>0</v>
      </c>
      <c r="CF44" s="60">
        <f t="shared" si="80"/>
        <v>0</v>
      </c>
      <c r="CG44" s="60">
        <f t="shared" si="81"/>
        <v>0</v>
      </c>
      <c r="CH44" s="60">
        <f t="shared" si="82"/>
        <v>0</v>
      </c>
      <c r="CL44" s="60">
        <f t="shared" si="83"/>
        <v>0</v>
      </c>
      <c r="CM44" s="60">
        <f t="shared" si="84"/>
        <v>0</v>
      </c>
      <c r="CN44" s="60">
        <f t="shared" si="85"/>
        <v>0</v>
      </c>
      <c r="CO44" s="60">
        <f t="shared" si="86"/>
        <v>0</v>
      </c>
      <c r="CP44" s="60">
        <f t="shared" si="87"/>
        <v>0</v>
      </c>
      <c r="CQ44" s="60">
        <f t="shared" si="88"/>
        <v>0</v>
      </c>
    </row>
    <row r="45" spans="1:95" ht="18">
      <c r="A45" s="65"/>
      <c r="B45" s="85">
        <v>42</v>
      </c>
      <c r="C45" s="4">
        <v>42</v>
      </c>
      <c r="D45" s="51"/>
      <c r="E45" s="51"/>
      <c r="F45" s="51"/>
      <c r="G45" s="51"/>
      <c r="H45" s="51"/>
      <c r="I45" s="51"/>
      <c r="J45" s="82">
        <f t="shared" si="49"/>
        <v>0</v>
      </c>
      <c r="K45" s="82" t="e">
        <f t="shared" si="50"/>
        <v>#DIV/0!</v>
      </c>
      <c r="S45" s="94">
        <f t="shared" si="43"/>
        <v>0</v>
      </c>
      <c r="T45" s="94">
        <f t="shared" si="44"/>
        <v>0</v>
      </c>
      <c r="U45" s="94">
        <f t="shared" si="45"/>
        <v>0</v>
      </c>
      <c r="V45" s="94">
        <f t="shared" si="46"/>
        <v>0</v>
      </c>
      <c r="W45" s="94">
        <f t="shared" si="47"/>
        <v>0</v>
      </c>
      <c r="X45" s="94">
        <f t="shared" si="48"/>
        <v>0</v>
      </c>
      <c r="Y45" s="70">
        <f>SUM(S45:X45)</f>
        <v>0</v>
      </c>
      <c r="Z45" s="96" t="e">
        <f t="shared" si="52"/>
        <v>#DIV/0!</v>
      </c>
      <c r="AA45" s="102"/>
      <c r="AB45" s="94" t="str">
        <f t="shared" si="53"/>
        <v> </v>
      </c>
      <c r="AC45" s="94" t="str">
        <f t="shared" si="54"/>
        <v> </v>
      </c>
      <c r="AD45" s="94" t="str">
        <f t="shared" si="55"/>
        <v> </v>
      </c>
      <c r="AE45" s="94" t="str">
        <f t="shared" si="56"/>
        <v> </v>
      </c>
      <c r="AF45" s="94" t="str">
        <f t="shared" si="57"/>
        <v> </v>
      </c>
      <c r="AG45" s="94" t="str">
        <f t="shared" si="58"/>
        <v> </v>
      </c>
      <c r="BA45" s="52" t="s">
        <v>69</v>
      </c>
      <c r="BB45" s="62" t="e">
        <f>SUM('SA 2018 SRP-Open'!#REF!-'SA 2018 SRP-Open'!#REF!)</f>
        <v>#REF!</v>
      </c>
      <c r="BC45" s="53" t="s">
        <v>61</v>
      </c>
      <c r="BD45" s="54" t="s">
        <v>70</v>
      </c>
      <c r="BE45" s="55" t="s">
        <v>71</v>
      </c>
      <c r="BF45" s="63" t="s">
        <v>72</v>
      </c>
      <c r="BH45" s="60">
        <f t="shared" si="59"/>
        <v>0</v>
      </c>
      <c r="BI45" s="60">
        <f t="shared" si="60"/>
        <v>0</v>
      </c>
      <c r="BJ45" s="60">
        <f t="shared" si="61"/>
        <v>0</v>
      </c>
      <c r="BK45" s="60">
        <f t="shared" si="62"/>
        <v>0</v>
      </c>
      <c r="BL45" s="60">
        <f t="shared" si="63"/>
        <v>0</v>
      </c>
      <c r="BM45" s="60">
        <f t="shared" si="64"/>
        <v>0</v>
      </c>
      <c r="BO45" s="60">
        <f t="shared" si="65"/>
        <v>0</v>
      </c>
      <c r="BP45" s="60">
        <f t="shared" si="66"/>
        <v>0</v>
      </c>
      <c r="BQ45" s="60">
        <f t="shared" si="67"/>
        <v>0</v>
      </c>
      <c r="BR45" s="60">
        <f t="shared" si="68"/>
        <v>0</v>
      </c>
      <c r="BS45" s="60">
        <f t="shared" si="69"/>
        <v>0</v>
      </c>
      <c r="BT45" s="60">
        <f t="shared" si="70"/>
        <v>0</v>
      </c>
      <c r="BV45" s="60">
        <f t="shared" si="71"/>
        <v>0</v>
      </c>
      <c r="BW45" s="60">
        <f t="shared" si="72"/>
        <v>0</v>
      </c>
      <c r="BX45" s="60">
        <f t="shared" si="73"/>
        <v>0</v>
      </c>
      <c r="BY45" s="60">
        <f t="shared" si="74"/>
        <v>0</v>
      </c>
      <c r="BZ45" s="60">
        <f t="shared" si="75"/>
        <v>0</v>
      </c>
      <c r="CA45" s="60">
        <f t="shared" si="76"/>
        <v>0</v>
      </c>
      <c r="CC45" s="60">
        <f t="shared" si="77"/>
        <v>0</v>
      </c>
      <c r="CD45" s="60">
        <f t="shared" si="78"/>
        <v>0</v>
      </c>
      <c r="CE45" s="60">
        <f t="shared" si="79"/>
        <v>0</v>
      </c>
      <c r="CF45" s="60">
        <f t="shared" si="80"/>
        <v>0</v>
      </c>
      <c r="CG45" s="60">
        <f t="shared" si="81"/>
        <v>0</v>
      </c>
      <c r="CH45" s="60">
        <f t="shared" si="82"/>
        <v>0</v>
      </c>
      <c r="CL45" s="60">
        <f t="shared" si="83"/>
        <v>0</v>
      </c>
      <c r="CM45" s="60">
        <f t="shared" si="84"/>
        <v>0</v>
      </c>
      <c r="CN45" s="60">
        <f t="shared" si="85"/>
        <v>0</v>
      </c>
      <c r="CO45" s="60">
        <f t="shared" si="86"/>
        <v>0</v>
      </c>
      <c r="CP45" s="60">
        <f t="shared" si="87"/>
        <v>0</v>
      </c>
      <c r="CQ45" s="60">
        <f t="shared" si="88"/>
        <v>0</v>
      </c>
    </row>
    <row r="46" spans="1:95" ht="18">
      <c r="A46" s="65"/>
      <c r="B46" s="85">
        <v>43</v>
      </c>
      <c r="C46" s="67">
        <v>43</v>
      </c>
      <c r="D46" s="50"/>
      <c r="E46" s="50"/>
      <c r="F46" s="50"/>
      <c r="G46" s="50"/>
      <c r="H46" s="50"/>
      <c r="I46" s="50"/>
      <c r="J46" s="82">
        <f t="shared" si="49"/>
        <v>0</v>
      </c>
      <c r="K46" s="82" t="e">
        <f t="shared" si="50"/>
        <v>#DIV/0!</v>
      </c>
      <c r="S46" s="94">
        <f t="shared" si="43"/>
        <v>0</v>
      </c>
      <c r="T46" s="94">
        <f t="shared" si="44"/>
        <v>0</v>
      </c>
      <c r="U46" s="94">
        <f t="shared" si="45"/>
        <v>0</v>
      </c>
      <c r="V46" s="94">
        <f t="shared" si="46"/>
        <v>0</v>
      </c>
      <c r="W46" s="94">
        <f t="shared" si="47"/>
        <v>0</v>
      </c>
      <c r="X46" s="94">
        <f t="shared" si="48"/>
        <v>0</v>
      </c>
      <c r="Y46" s="70">
        <f>SUM(S46:X46)</f>
        <v>0</v>
      </c>
      <c r="Z46" s="96" t="e">
        <f t="shared" si="52"/>
        <v>#DIV/0!</v>
      </c>
      <c r="AA46" s="102"/>
      <c r="AB46" s="94" t="str">
        <f t="shared" si="53"/>
        <v> </v>
      </c>
      <c r="AC46" s="94" t="str">
        <f t="shared" si="54"/>
        <v> </v>
      </c>
      <c r="AD46" s="94" t="str">
        <f t="shared" si="55"/>
        <v> </v>
      </c>
      <c r="AE46" s="94" t="str">
        <f t="shared" si="56"/>
        <v> </v>
      </c>
      <c r="AF46" s="94" t="str">
        <f t="shared" si="57"/>
        <v> </v>
      </c>
      <c r="AG46" s="94" t="str">
        <f t="shared" si="58"/>
        <v> </v>
      </c>
      <c r="BA46" s="52" t="s">
        <v>69</v>
      </c>
      <c r="BB46" s="62" t="e">
        <f>SUM('SA 2018 SRP-Open'!#REF!-'SA 2018 SRP-Open'!#REF!)</f>
        <v>#REF!</v>
      </c>
      <c r="BC46" s="53" t="s">
        <v>61</v>
      </c>
      <c r="BD46" s="54" t="s">
        <v>70</v>
      </c>
      <c r="BE46" s="55" t="s">
        <v>71</v>
      </c>
      <c r="BF46" s="63" t="s">
        <v>72</v>
      </c>
      <c r="BH46" s="60">
        <f t="shared" si="59"/>
        <v>0</v>
      </c>
      <c r="BI46" s="60">
        <f t="shared" si="60"/>
        <v>0</v>
      </c>
      <c r="BJ46" s="60">
        <f t="shared" si="61"/>
        <v>0</v>
      </c>
      <c r="BK46" s="60">
        <f t="shared" si="62"/>
        <v>0</v>
      </c>
      <c r="BL46" s="60">
        <f t="shared" si="63"/>
        <v>0</v>
      </c>
      <c r="BM46" s="60">
        <f t="shared" si="64"/>
        <v>0</v>
      </c>
      <c r="BO46" s="60">
        <f t="shared" si="65"/>
        <v>0</v>
      </c>
      <c r="BP46" s="60">
        <f t="shared" si="66"/>
        <v>0</v>
      </c>
      <c r="BQ46" s="60">
        <f t="shared" si="67"/>
        <v>0</v>
      </c>
      <c r="BR46" s="60">
        <f t="shared" si="68"/>
        <v>0</v>
      </c>
      <c r="BS46" s="60">
        <f t="shared" si="69"/>
        <v>0</v>
      </c>
      <c r="BT46" s="60">
        <f t="shared" si="70"/>
        <v>0</v>
      </c>
      <c r="BV46" s="60">
        <f t="shared" si="71"/>
        <v>0</v>
      </c>
      <c r="BW46" s="60">
        <f t="shared" si="72"/>
        <v>0</v>
      </c>
      <c r="BX46" s="60">
        <f t="shared" si="73"/>
        <v>0</v>
      </c>
      <c r="BY46" s="60">
        <f t="shared" si="74"/>
        <v>0</v>
      </c>
      <c r="BZ46" s="60">
        <f t="shared" si="75"/>
        <v>0</v>
      </c>
      <c r="CA46" s="60">
        <f t="shared" si="76"/>
        <v>0</v>
      </c>
      <c r="CC46" s="60">
        <f t="shared" si="77"/>
        <v>0</v>
      </c>
      <c r="CD46" s="60">
        <f t="shared" si="78"/>
        <v>0</v>
      </c>
      <c r="CE46" s="60">
        <f t="shared" si="79"/>
        <v>0</v>
      </c>
      <c r="CF46" s="60">
        <f t="shared" si="80"/>
        <v>0</v>
      </c>
      <c r="CG46" s="60">
        <f t="shared" si="81"/>
        <v>0</v>
      </c>
      <c r="CH46" s="60">
        <f t="shared" si="82"/>
        <v>0</v>
      </c>
      <c r="CL46" s="60">
        <f t="shared" si="83"/>
        <v>0</v>
      </c>
      <c r="CM46" s="60">
        <f t="shared" si="84"/>
        <v>0</v>
      </c>
      <c r="CN46" s="60">
        <f t="shared" si="85"/>
        <v>0</v>
      </c>
      <c r="CO46" s="60">
        <f t="shared" si="86"/>
        <v>0</v>
      </c>
      <c r="CP46" s="60">
        <f t="shared" si="87"/>
        <v>0</v>
      </c>
      <c r="CQ46" s="60">
        <f t="shared" si="88"/>
        <v>0</v>
      </c>
    </row>
    <row r="47" spans="1:95" ht="18">
      <c r="A47" s="65"/>
      <c r="B47" s="85">
        <v>44</v>
      </c>
      <c r="C47" s="4">
        <v>44</v>
      </c>
      <c r="D47" s="51"/>
      <c r="E47" s="51"/>
      <c r="F47" s="51"/>
      <c r="G47" s="51"/>
      <c r="H47" s="51"/>
      <c r="I47" s="51"/>
      <c r="J47" s="82">
        <f t="shared" si="49"/>
        <v>0</v>
      </c>
      <c r="K47" s="82" t="e">
        <f t="shared" si="50"/>
        <v>#DIV/0!</v>
      </c>
      <c r="S47" s="94">
        <f t="shared" si="43"/>
        <v>0</v>
      </c>
      <c r="T47" s="94">
        <f t="shared" si="44"/>
        <v>0</v>
      </c>
      <c r="U47" s="94">
        <f t="shared" si="45"/>
        <v>0</v>
      </c>
      <c r="V47" s="94">
        <f t="shared" si="46"/>
        <v>0</v>
      </c>
      <c r="W47" s="94">
        <f t="shared" si="47"/>
        <v>0</v>
      </c>
      <c r="X47" s="94">
        <f t="shared" si="48"/>
        <v>0</v>
      </c>
      <c r="Y47" s="70">
        <f t="shared" si="51"/>
        <v>0</v>
      </c>
      <c r="Z47" s="96" t="e">
        <f t="shared" si="52"/>
        <v>#DIV/0!</v>
      </c>
      <c r="AA47" s="102"/>
      <c r="AB47" s="94" t="str">
        <f t="shared" si="53"/>
        <v> </v>
      </c>
      <c r="AC47" s="94" t="str">
        <f t="shared" si="54"/>
        <v> </v>
      </c>
      <c r="AD47" s="94" t="str">
        <f t="shared" si="55"/>
        <v> </v>
      </c>
      <c r="AE47" s="94" t="str">
        <f t="shared" si="56"/>
        <v> </v>
      </c>
      <c r="AF47" s="94" t="str">
        <f t="shared" si="57"/>
        <v> </v>
      </c>
      <c r="AG47" s="94" t="str">
        <f t="shared" si="58"/>
        <v> </v>
      </c>
      <c r="BA47" s="52" t="s">
        <v>69</v>
      </c>
      <c r="BB47" s="62" t="e">
        <f>SUM('SA 2018 SRP-Open'!#REF!-'SA 2018 SRP-Open'!#REF!)</f>
        <v>#REF!</v>
      </c>
      <c r="BC47" s="53" t="s">
        <v>61</v>
      </c>
      <c r="BD47" s="54" t="s">
        <v>70</v>
      </c>
      <c r="BE47" s="55" t="s">
        <v>71</v>
      </c>
      <c r="BF47" s="63" t="s">
        <v>72</v>
      </c>
      <c r="BH47" s="60">
        <f t="shared" si="59"/>
        <v>0</v>
      </c>
      <c r="BI47" s="60">
        <f t="shared" si="60"/>
        <v>0</v>
      </c>
      <c r="BJ47" s="60">
        <f t="shared" si="61"/>
        <v>0</v>
      </c>
      <c r="BK47" s="60">
        <f t="shared" si="62"/>
        <v>0</v>
      </c>
      <c r="BL47" s="60">
        <f t="shared" si="63"/>
        <v>0</v>
      </c>
      <c r="BM47" s="60">
        <f t="shared" si="64"/>
        <v>0</v>
      </c>
      <c r="BO47" s="60">
        <f t="shared" si="65"/>
        <v>0</v>
      </c>
      <c r="BP47" s="60">
        <f t="shared" si="66"/>
        <v>0</v>
      </c>
      <c r="BQ47" s="60">
        <f t="shared" si="67"/>
        <v>0</v>
      </c>
      <c r="BR47" s="60">
        <f t="shared" si="68"/>
        <v>0</v>
      </c>
      <c r="BS47" s="60">
        <f t="shared" si="69"/>
        <v>0</v>
      </c>
      <c r="BT47" s="60">
        <f t="shared" si="70"/>
        <v>0</v>
      </c>
      <c r="BV47" s="60">
        <f t="shared" si="71"/>
        <v>0</v>
      </c>
      <c r="BW47" s="60">
        <f t="shared" si="72"/>
        <v>0</v>
      </c>
      <c r="BX47" s="60">
        <f t="shared" si="73"/>
        <v>0</v>
      </c>
      <c r="BY47" s="60">
        <f t="shared" si="74"/>
        <v>0</v>
      </c>
      <c r="BZ47" s="60">
        <f t="shared" si="75"/>
        <v>0</v>
      </c>
      <c r="CA47" s="60">
        <f t="shared" si="76"/>
        <v>0</v>
      </c>
      <c r="CC47" s="60">
        <f t="shared" si="77"/>
        <v>0</v>
      </c>
      <c r="CD47" s="60">
        <f t="shared" si="78"/>
        <v>0</v>
      </c>
      <c r="CE47" s="60">
        <f t="shared" si="79"/>
        <v>0</v>
      </c>
      <c r="CF47" s="60">
        <f t="shared" si="80"/>
        <v>0</v>
      </c>
      <c r="CG47" s="60">
        <f t="shared" si="81"/>
        <v>0</v>
      </c>
      <c r="CH47" s="60">
        <f t="shared" si="82"/>
        <v>0</v>
      </c>
      <c r="CL47" s="60">
        <f t="shared" si="83"/>
        <v>0</v>
      </c>
      <c r="CM47" s="60">
        <f t="shared" si="84"/>
        <v>0</v>
      </c>
      <c r="CN47" s="60">
        <f t="shared" si="85"/>
        <v>0</v>
      </c>
      <c r="CO47" s="60">
        <f t="shared" si="86"/>
        <v>0</v>
      </c>
      <c r="CP47" s="60">
        <f t="shared" si="87"/>
        <v>0</v>
      </c>
      <c r="CQ47" s="60">
        <f t="shared" si="88"/>
        <v>0</v>
      </c>
    </row>
    <row r="48" spans="1:95" ht="18">
      <c r="A48" s="65"/>
      <c r="B48" s="85">
        <v>45</v>
      </c>
      <c r="C48" s="67">
        <v>45</v>
      </c>
      <c r="D48" s="50"/>
      <c r="E48" s="50"/>
      <c r="F48" s="50"/>
      <c r="G48" s="50"/>
      <c r="H48" s="50"/>
      <c r="I48" s="50"/>
      <c r="J48" s="82">
        <f t="shared" si="49"/>
        <v>0</v>
      </c>
      <c r="K48" s="82" t="e">
        <f t="shared" si="50"/>
        <v>#DIV/0!</v>
      </c>
      <c r="S48" s="94">
        <f t="shared" si="43"/>
        <v>0</v>
      </c>
      <c r="T48" s="94">
        <f t="shared" si="44"/>
        <v>0</v>
      </c>
      <c r="U48" s="94">
        <f t="shared" si="45"/>
        <v>0</v>
      </c>
      <c r="V48" s="94">
        <f t="shared" si="46"/>
        <v>0</v>
      </c>
      <c r="W48" s="94">
        <f t="shared" si="47"/>
        <v>0</v>
      </c>
      <c r="X48" s="94">
        <f t="shared" si="48"/>
        <v>0</v>
      </c>
      <c r="Y48" s="70">
        <f t="shared" si="51"/>
        <v>0</v>
      </c>
      <c r="Z48" s="96" t="e">
        <f t="shared" si="52"/>
        <v>#DIV/0!</v>
      </c>
      <c r="AA48" s="102"/>
      <c r="AB48" s="94" t="str">
        <f t="shared" si="53"/>
        <v> </v>
      </c>
      <c r="AC48" s="94" t="str">
        <f t="shared" si="54"/>
        <v> </v>
      </c>
      <c r="AD48" s="94" t="str">
        <f t="shared" si="55"/>
        <v> </v>
      </c>
      <c r="AE48" s="94" t="str">
        <f t="shared" si="56"/>
        <v> </v>
      </c>
      <c r="AF48" s="94" t="str">
        <f t="shared" si="57"/>
        <v> </v>
      </c>
      <c r="AG48" s="94" t="str">
        <f t="shared" si="58"/>
        <v> </v>
      </c>
      <c r="BA48" s="52" t="s">
        <v>69</v>
      </c>
      <c r="BB48" s="62" t="e">
        <f>SUM('SA 2018 SRP-Open'!#REF!-'SA 2018 SRP-Open'!#REF!)</f>
        <v>#REF!</v>
      </c>
      <c r="BC48" s="53" t="s">
        <v>61</v>
      </c>
      <c r="BD48" s="54" t="s">
        <v>70</v>
      </c>
      <c r="BE48" s="55" t="s">
        <v>71</v>
      </c>
      <c r="BF48" s="63" t="s">
        <v>72</v>
      </c>
      <c r="BH48" s="60">
        <f t="shared" si="59"/>
        <v>0</v>
      </c>
      <c r="BI48" s="60">
        <f t="shared" si="60"/>
        <v>0</v>
      </c>
      <c r="BJ48" s="60">
        <f t="shared" si="61"/>
        <v>0</v>
      </c>
      <c r="BK48" s="60">
        <f t="shared" si="62"/>
        <v>0</v>
      </c>
      <c r="BL48" s="60">
        <f t="shared" si="63"/>
        <v>0</v>
      </c>
      <c r="BM48" s="60">
        <f t="shared" si="64"/>
        <v>0</v>
      </c>
      <c r="BO48" s="60">
        <f t="shared" si="65"/>
        <v>0</v>
      </c>
      <c r="BP48" s="60">
        <f t="shared" si="66"/>
        <v>0</v>
      </c>
      <c r="BQ48" s="60">
        <f t="shared" si="67"/>
        <v>0</v>
      </c>
      <c r="BR48" s="60">
        <f t="shared" si="68"/>
        <v>0</v>
      </c>
      <c r="BS48" s="60">
        <f t="shared" si="69"/>
        <v>0</v>
      </c>
      <c r="BT48" s="60">
        <f t="shared" si="70"/>
        <v>0</v>
      </c>
      <c r="BV48" s="60">
        <f t="shared" si="71"/>
        <v>0</v>
      </c>
      <c r="BW48" s="60">
        <f t="shared" si="72"/>
        <v>0</v>
      </c>
      <c r="BX48" s="60">
        <f t="shared" si="73"/>
        <v>0</v>
      </c>
      <c r="BY48" s="60">
        <f t="shared" si="74"/>
        <v>0</v>
      </c>
      <c r="BZ48" s="60">
        <f t="shared" si="75"/>
        <v>0</v>
      </c>
      <c r="CA48" s="60">
        <f t="shared" si="76"/>
        <v>0</v>
      </c>
      <c r="CC48" s="60">
        <f t="shared" si="77"/>
        <v>0</v>
      </c>
      <c r="CD48" s="60">
        <f t="shared" si="78"/>
        <v>0</v>
      </c>
      <c r="CE48" s="60">
        <f t="shared" si="79"/>
        <v>0</v>
      </c>
      <c r="CF48" s="60">
        <f t="shared" si="80"/>
        <v>0</v>
      </c>
      <c r="CG48" s="60">
        <f t="shared" si="81"/>
        <v>0</v>
      </c>
      <c r="CH48" s="60">
        <f t="shared" si="82"/>
        <v>0</v>
      </c>
      <c r="CL48" s="60">
        <f t="shared" si="83"/>
        <v>0</v>
      </c>
      <c r="CM48" s="60">
        <f t="shared" si="84"/>
        <v>0</v>
      </c>
      <c r="CN48" s="60">
        <f t="shared" si="85"/>
        <v>0</v>
      </c>
      <c r="CO48" s="60">
        <f t="shared" si="86"/>
        <v>0</v>
      </c>
      <c r="CP48" s="60">
        <f t="shared" si="87"/>
        <v>0</v>
      </c>
      <c r="CQ48" s="60">
        <f t="shared" si="88"/>
        <v>0</v>
      </c>
    </row>
    <row r="49" spans="1:95" ht="18">
      <c r="A49" s="65"/>
      <c r="B49" s="85">
        <v>46</v>
      </c>
      <c r="C49" s="4">
        <v>46</v>
      </c>
      <c r="D49" s="51"/>
      <c r="E49" s="51"/>
      <c r="F49" s="51"/>
      <c r="G49" s="51"/>
      <c r="H49" s="51"/>
      <c r="I49" s="51"/>
      <c r="J49" s="82">
        <f t="shared" si="49"/>
        <v>0</v>
      </c>
      <c r="K49" s="82" t="e">
        <f t="shared" si="50"/>
        <v>#DIV/0!</v>
      </c>
      <c r="S49" s="94">
        <f t="shared" si="43"/>
        <v>0</v>
      </c>
      <c r="T49" s="94">
        <f t="shared" si="44"/>
        <v>0</v>
      </c>
      <c r="U49" s="94">
        <f t="shared" si="45"/>
        <v>0</v>
      </c>
      <c r="V49" s="94">
        <f t="shared" si="46"/>
        <v>0</v>
      </c>
      <c r="W49" s="94">
        <f t="shared" si="47"/>
        <v>0</v>
      </c>
      <c r="X49" s="94">
        <f t="shared" si="48"/>
        <v>0</v>
      </c>
      <c r="Y49" s="70">
        <f t="shared" si="51"/>
        <v>0</v>
      </c>
      <c r="Z49" s="96" t="e">
        <f t="shared" si="52"/>
        <v>#DIV/0!</v>
      </c>
      <c r="AA49" s="102"/>
      <c r="AB49" s="94" t="str">
        <f t="shared" si="53"/>
        <v> </v>
      </c>
      <c r="AC49" s="94" t="str">
        <f t="shared" si="54"/>
        <v> </v>
      </c>
      <c r="AD49" s="94" t="str">
        <f t="shared" si="55"/>
        <v> </v>
      </c>
      <c r="AE49" s="94" t="str">
        <f t="shared" si="56"/>
        <v> </v>
      </c>
      <c r="AF49" s="94" t="str">
        <f t="shared" si="57"/>
        <v> </v>
      </c>
      <c r="AG49" s="94" t="str">
        <f t="shared" si="58"/>
        <v> </v>
      </c>
      <c r="BA49" s="52" t="s">
        <v>69</v>
      </c>
      <c r="BB49" s="62" t="e">
        <f>SUM('SA 2018 SRP-Open'!#REF!-'SA 2018 SRP-Open'!#REF!)</f>
        <v>#REF!</v>
      </c>
      <c r="BC49" s="53" t="s">
        <v>61</v>
      </c>
      <c r="BD49" s="54" t="s">
        <v>70</v>
      </c>
      <c r="BE49" s="55" t="s">
        <v>71</v>
      </c>
      <c r="BF49" s="63" t="s">
        <v>72</v>
      </c>
      <c r="BH49" s="60">
        <f t="shared" si="59"/>
        <v>0</v>
      </c>
      <c r="BI49" s="60">
        <f t="shared" si="60"/>
        <v>0</v>
      </c>
      <c r="BJ49" s="60">
        <f t="shared" si="61"/>
        <v>0</v>
      </c>
      <c r="BK49" s="60">
        <f t="shared" si="62"/>
        <v>0</v>
      </c>
      <c r="BL49" s="60">
        <f t="shared" si="63"/>
        <v>0</v>
      </c>
      <c r="BM49" s="60">
        <f t="shared" si="64"/>
        <v>0</v>
      </c>
      <c r="BO49" s="60">
        <f t="shared" si="65"/>
        <v>0</v>
      </c>
      <c r="BP49" s="60">
        <f t="shared" si="66"/>
        <v>0</v>
      </c>
      <c r="BQ49" s="60">
        <f t="shared" si="67"/>
        <v>0</v>
      </c>
      <c r="BR49" s="60">
        <f t="shared" si="68"/>
        <v>0</v>
      </c>
      <c r="BS49" s="60">
        <f t="shared" si="69"/>
        <v>0</v>
      </c>
      <c r="BT49" s="60">
        <f t="shared" si="70"/>
        <v>0</v>
      </c>
      <c r="BV49" s="60">
        <f t="shared" si="71"/>
        <v>0</v>
      </c>
      <c r="BW49" s="60">
        <f t="shared" si="72"/>
        <v>0</v>
      </c>
      <c r="BX49" s="60">
        <f t="shared" si="73"/>
        <v>0</v>
      </c>
      <c r="BY49" s="60">
        <f t="shared" si="74"/>
        <v>0</v>
      </c>
      <c r="BZ49" s="60">
        <f t="shared" si="75"/>
        <v>0</v>
      </c>
      <c r="CA49" s="60">
        <f t="shared" si="76"/>
        <v>0</v>
      </c>
      <c r="CC49" s="60">
        <f t="shared" si="77"/>
        <v>0</v>
      </c>
      <c r="CD49" s="60">
        <f t="shared" si="78"/>
        <v>0</v>
      </c>
      <c r="CE49" s="60">
        <f t="shared" si="79"/>
        <v>0</v>
      </c>
      <c r="CF49" s="60">
        <f t="shared" si="80"/>
        <v>0</v>
      </c>
      <c r="CG49" s="60">
        <f t="shared" si="81"/>
        <v>0</v>
      </c>
      <c r="CH49" s="60">
        <f t="shared" si="82"/>
        <v>0</v>
      </c>
      <c r="CL49" s="60">
        <f t="shared" si="83"/>
        <v>0</v>
      </c>
      <c r="CM49" s="60">
        <f t="shared" si="84"/>
        <v>0</v>
      </c>
      <c r="CN49" s="60">
        <f t="shared" si="85"/>
        <v>0</v>
      </c>
      <c r="CO49" s="60">
        <f t="shared" si="86"/>
        <v>0</v>
      </c>
      <c r="CP49" s="60">
        <f t="shared" si="87"/>
        <v>0</v>
      </c>
      <c r="CQ49" s="60">
        <f t="shared" si="88"/>
        <v>0</v>
      </c>
    </row>
    <row r="50" spans="1:95" ht="18">
      <c r="A50" s="65"/>
      <c r="B50" s="85">
        <v>47</v>
      </c>
      <c r="C50" s="67">
        <v>47</v>
      </c>
      <c r="D50" s="50"/>
      <c r="E50" s="50"/>
      <c r="F50" s="50"/>
      <c r="G50" s="50"/>
      <c r="H50" s="50"/>
      <c r="I50" s="50"/>
      <c r="J50" s="82">
        <f t="shared" si="49"/>
        <v>0</v>
      </c>
      <c r="K50" s="82" t="e">
        <f t="shared" si="50"/>
        <v>#DIV/0!</v>
      </c>
      <c r="S50" s="94">
        <f t="shared" si="43"/>
        <v>0</v>
      </c>
      <c r="T50" s="94">
        <f t="shared" si="44"/>
        <v>0</v>
      </c>
      <c r="U50" s="94">
        <f t="shared" si="45"/>
        <v>0</v>
      </c>
      <c r="V50" s="94">
        <f t="shared" si="46"/>
        <v>0</v>
      </c>
      <c r="W50" s="94">
        <f t="shared" si="47"/>
        <v>0</v>
      </c>
      <c r="X50" s="94">
        <f t="shared" si="48"/>
        <v>0</v>
      </c>
      <c r="Y50" s="70">
        <f t="shared" si="51"/>
        <v>0</v>
      </c>
      <c r="Z50" s="96" t="e">
        <f t="shared" si="52"/>
        <v>#DIV/0!</v>
      </c>
      <c r="AA50" s="102"/>
      <c r="AB50" s="94" t="str">
        <f t="shared" si="53"/>
        <v> </v>
      </c>
      <c r="AC50" s="94" t="str">
        <f t="shared" si="54"/>
        <v> </v>
      </c>
      <c r="AD50" s="94" t="str">
        <f t="shared" si="55"/>
        <v> </v>
      </c>
      <c r="AE50" s="94" t="str">
        <f t="shared" si="56"/>
        <v> </v>
      </c>
      <c r="AF50" s="94" t="str">
        <f t="shared" si="57"/>
        <v> </v>
      </c>
      <c r="AG50" s="94" t="str">
        <f t="shared" si="58"/>
        <v> </v>
      </c>
      <c r="BA50" s="52" t="s">
        <v>69</v>
      </c>
      <c r="BB50" s="62" t="e">
        <f>SUM('SA 2018 SRP-Open'!#REF!-'SA 2018 SRP-Open'!#REF!)</f>
        <v>#REF!</v>
      </c>
      <c r="BC50" s="53" t="s">
        <v>61</v>
      </c>
      <c r="BD50" s="54" t="s">
        <v>70</v>
      </c>
      <c r="BE50" s="55" t="s">
        <v>71</v>
      </c>
      <c r="BF50" s="63" t="s">
        <v>72</v>
      </c>
      <c r="BH50" s="60">
        <f t="shared" si="59"/>
        <v>0</v>
      </c>
      <c r="BI50" s="60">
        <f t="shared" si="60"/>
        <v>0</v>
      </c>
      <c r="BJ50" s="60">
        <f t="shared" si="61"/>
        <v>0</v>
      </c>
      <c r="BK50" s="60">
        <f t="shared" si="62"/>
        <v>0</v>
      </c>
      <c r="BL50" s="60">
        <f t="shared" si="63"/>
        <v>0</v>
      </c>
      <c r="BM50" s="60">
        <f t="shared" si="64"/>
        <v>0</v>
      </c>
      <c r="BO50" s="60">
        <f t="shared" si="65"/>
        <v>0</v>
      </c>
      <c r="BP50" s="60">
        <f t="shared" si="66"/>
        <v>0</v>
      </c>
      <c r="BQ50" s="60">
        <f t="shared" si="67"/>
        <v>0</v>
      </c>
      <c r="BR50" s="60">
        <f t="shared" si="68"/>
        <v>0</v>
      </c>
      <c r="BS50" s="60">
        <f t="shared" si="69"/>
        <v>0</v>
      </c>
      <c r="BT50" s="60">
        <f t="shared" si="70"/>
        <v>0</v>
      </c>
      <c r="BV50" s="60">
        <f t="shared" si="71"/>
        <v>0</v>
      </c>
      <c r="BW50" s="60">
        <f t="shared" si="72"/>
        <v>0</v>
      </c>
      <c r="BX50" s="60">
        <f t="shared" si="73"/>
        <v>0</v>
      </c>
      <c r="BY50" s="60">
        <f t="shared" si="74"/>
        <v>0</v>
      </c>
      <c r="BZ50" s="60">
        <f t="shared" si="75"/>
        <v>0</v>
      </c>
      <c r="CA50" s="60">
        <f t="shared" si="76"/>
        <v>0</v>
      </c>
      <c r="CC50" s="60">
        <f t="shared" si="77"/>
        <v>0</v>
      </c>
      <c r="CD50" s="60">
        <f t="shared" si="78"/>
        <v>0</v>
      </c>
      <c r="CE50" s="60">
        <f t="shared" si="79"/>
        <v>0</v>
      </c>
      <c r="CF50" s="60">
        <f t="shared" si="80"/>
        <v>0</v>
      </c>
      <c r="CG50" s="60">
        <f t="shared" si="81"/>
        <v>0</v>
      </c>
      <c r="CH50" s="60">
        <f t="shared" si="82"/>
        <v>0</v>
      </c>
      <c r="CL50" s="60">
        <f t="shared" si="83"/>
        <v>0</v>
      </c>
      <c r="CM50" s="60">
        <f t="shared" si="84"/>
        <v>0</v>
      </c>
      <c r="CN50" s="60">
        <f t="shared" si="85"/>
        <v>0</v>
      </c>
      <c r="CO50" s="60">
        <f t="shared" si="86"/>
        <v>0</v>
      </c>
      <c r="CP50" s="60">
        <f t="shared" si="87"/>
        <v>0</v>
      </c>
      <c r="CQ50" s="60">
        <f t="shared" si="88"/>
        <v>0</v>
      </c>
    </row>
    <row r="51" spans="1:95" ht="18">
      <c r="A51" s="65"/>
      <c r="B51" s="85">
        <v>48</v>
      </c>
      <c r="C51" s="4">
        <v>48</v>
      </c>
      <c r="D51" s="51"/>
      <c r="E51" s="51"/>
      <c r="F51" s="51"/>
      <c r="G51" s="51"/>
      <c r="H51" s="51"/>
      <c r="I51" s="51"/>
      <c r="J51" s="82">
        <f t="shared" si="49"/>
        <v>0</v>
      </c>
      <c r="K51" s="82" t="e">
        <f t="shared" si="50"/>
        <v>#DIV/0!</v>
      </c>
      <c r="S51" s="94">
        <f t="shared" si="43"/>
        <v>0</v>
      </c>
      <c r="T51" s="94">
        <f t="shared" si="44"/>
        <v>0</v>
      </c>
      <c r="U51" s="94">
        <f t="shared" si="45"/>
        <v>0</v>
      </c>
      <c r="V51" s="94">
        <f t="shared" si="46"/>
        <v>0</v>
      </c>
      <c r="W51" s="94">
        <f t="shared" si="47"/>
        <v>0</v>
      </c>
      <c r="X51" s="94">
        <f t="shared" si="48"/>
        <v>0</v>
      </c>
      <c r="Y51" s="70">
        <f t="shared" si="51"/>
        <v>0</v>
      </c>
      <c r="Z51" s="96" t="e">
        <f t="shared" si="52"/>
        <v>#DIV/0!</v>
      </c>
      <c r="AA51" s="102"/>
      <c r="AB51" s="94" t="str">
        <f t="shared" si="53"/>
        <v> </v>
      </c>
      <c r="AC51" s="94" t="str">
        <f t="shared" si="54"/>
        <v> </v>
      </c>
      <c r="AD51" s="94" t="str">
        <f t="shared" si="55"/>
        <v> </v>
      </c>
      <c r="AE51" s="94" t="str">
        <f t="shared" si="56"/>
        <v> </v>
      </c>
      <c r="AF51" s="94" t="str">
        <f t="shared" si="57"/>
        <v> </v>
      </c>
      <c r="AG51" s="94" t="str">
        <f t="shared" si="58"/>
        <v> </v>
      </c>
      <c r="BA51" s="52" t="s">
        <v>69</v>
      </c>
      <c r="BB51" s="62" t="e">
        <f>SUM('SA 2018 SRP-Open'!#REF!-'SA 2018 SRP-Open'!#REF!)</f>
        <v>#REF!</v>
      </c>
      <c r="BC51" s="53" t="s">
        <v>61</v>
      </c>
      <c r="BD51" s="54" t="s">
        <v>70</v>
      </c>
      <c r="BE51" s="55" t="s">
        <v>71</v>
      </c>
      <c r="BF51" s="63" t="s">
        <v>72</v>
      </c>
      <c r="BH51" s="60">
        <f t="shared" si="59"/>
        <v>0</v>
      </c>
      <c r="BI51" s="60">
        <f t="shared" si="60"/>
        <v>0</v>
      </c>
      <c r="BJ51" s="60">
        <f t="shared" si="61"/>
        <v>0</v>
      </c>
      <c r="BK51" s="60">
        <f t="shared" si="62"/>
        <v>0</v>
      </c>
      <c r="BL51" s="60">
        <f t="shared" si="63"/>
        <v>0</v>
      </c>
      <c r="BM51" s="60">
        <f t="shared" si="64"/>
        <v>0</v>
      </c>
      <c r="BO51" s="60">
        <f t="shared" si="65"/>
        <v>0</v>
      </c>
      <c r="BP51" s="60">
        <f t="shared" si="66"/>
        <v>0</v>
      </c>
      <c r="BQ51" s="60">
        <f t="shared" si="67"/>
        <v>0</v>
      </c>
      <c r="BR51" s="60">
        <f t="shared" si="68"/>
        <v>0</v>
      </c>
      <c r="BS51" s="60">
        <f t="shared" si="69"/>
        <v>0</v>
      </c>
      <c r="BT51" s="60">
        <f t="shared" si="70"/>
        <v>0</v>
      </c>
      <c r="BV51" s="60">
        <f t="shared" si="71"/>
        <v>0</v>
      </c>
      <c r="BW51" s="60">
        <f t="shared" si="72"/>
        <v>0</v>
      </c>
      <c r="BX51" s="60">
        <f t="shared" si="73"/>
        <v>0</v>
      </c>
      <c r="BY51" s="60">
        <f t="shared" si="74"/>
        <v>0</v>
      </c>
      <c r="BZ51" s="60">
        <f t="shared" si="75"/>
        <v>0</v>
      </c>
      <c r="CA51" s="60">
        <f t="shared" si="76"/>
        <v>0</v>
      </c>
      <c r="CC51" s="60">
        <f t="shared" si="77"/>
        <v>0</v>
      </c>
      <c r="CD51" s="60">
        <f t="shared" si="78"/>
        <v>0</v>
      </c>
      <c r="CE51" s="60">
        <f t="shared" si="79"/>
        <v>0</v>
      </c>
      <c r="CF51" s="60">
        <f t="shared" si="80"/>
        <v>0</v>
      </c>
      <c r="CG51" s="60">
        <f t="shared" si="81"/>
        <v>0</v>
      </c>
      <c r="CH51" s="60">
        <f t="shared" si="82"/>
        <v>0</v>
      </c>
      <c r="CL51" s="60">
        <f t="shared" si="83"/>
        <v>0</v>
      </c>
      <c r="CM51" s="60">
        <f t="shared" si="84"/>
        <v>0</v>
      </c>
      <c r="CN51" s="60">
        <f t="shared" si="85"/>
        <v>0</v>
      </c>
      <c r="CO51" s="60">
        <f t="shared" si="86"/>
        <v>0</v>
      </c>
      <c r="CP51" s="60">
        <f t="shared" si="87"/>
        <v>0</v>
      </c>
      <c r="CQ51" s="60">
        <f t="shared" si="88"/>
        <v>0</v>
      </c>
    </row>
    <row r="52" spans="1:95" ht="18">
      <c r="A52" s="65"/>
      <c r="B52" s="85">
        <v>49</v>
      </c>
      <c r="C52" s="67">
        <v>49</v>
      </c>
      <c r="D52" s="50"/>
      <c r="E52" s="50"/>
      <c r="F52" s="50"/>
      <c r="G52" s="50"/>
      <c r="H52" s="50"/>
      <c r="I52" s="50"/>
      <c r="J52" s="82">
        <f t="shared" si="49"/>
        <v>0</v>
      </c>
      <c r="K52" s="82" t="e">
        <f t="shared" si="50"/>
        <v>#DIV/0!</v>
      </c>
      <c r="S52" s="94">
        <f t="shared" si="43"/>
        <v>0</v>
      </c>
      <c r="T52" s="94">
        <f t="shared" si="44"/>
        <v>0</v>
      </c>
      <c r="U52" s="94">
        <f t="shared" si="45"/>
        <v>0</v>
      </c>
      <c r="V52" s="94">
        <f t="shared" si="46"/>
        <v>0</v>
      </c>
      <c r="W52" s="94">
        <f t="shared" si="47"/>
        <v>0</v>
      </c>
      <c r="X52" s="94">
        <f t="shared" si="48"/>
        <v>0</v>
      </c>
      <c r="Y52" s="70">
        <f t="shared" si="51"/>
        <v>0</v>
      </c>
      <c r="Z52" s="96" t="e">
        <f t="shared" si="52"/>
        <v>#DIV/0!</v>
      </c>
      <c r="AA52" s="102"/>
      <c r="AB52" s="94" t="str">
        <f t="shared" si="53"/>
        <v> </v>
      </c>
      <c r="AC52" s="94" t="str">
        <f t="shared" si="54"/>
        <v> </v>
      </c>
      <c r="AD52" s="94" t="str">
        <f t="shared" si="55"/>
        <v> </v>
      </c>
      <c r="AE52" s="94" t="str">
        <f t="shared" si="56"/>
        <v> </v>
      </c>
      <c r="AF52" s="94" t="str">
        <f t="shared" si="57"/>
        <v> </v>
      </c>
      <c r="AG52" s="94" t="str">
        <f t="shared" si="58"/>
        <v> </v>
      </c>
      <c r="BA52" s="52" t="s">
        <v>69</v>
      </c>
      <c r="BB52" s="62" t="e">
        <f>SUM('SA 2018 SRP-Open'!#REF!-'SA 2018 SRP-Open'!#REF!)</f>
        <v>#REF!</v>
      </c>
      <c r="BC52" s="53" t="s">
        <v>61</v>
      </c>
      <c r="BD52" s="54" t="s">
        <v>70</v>
      </c>
      <c r="BE52" s="55" t="s">
        <v>71</v>
      </c>
      <c r="BF52" s="63" t="s">
        <v>72</v>
      </c>
      <c r="BH52" s="60">
        <f t="shared" si="59"/>
        <v>0</v>
      </c>
      <c r="BI52" s="60">
        <f t="shared" si="60"/>
        <v>0</v>
      </c>
      <c r="BJ52" s="60">
        <f t="shared" si="61"/>
        <v>0</v>
      </c>
      <c r="BK52" s="60">
        <f t="shared" si="62"/>
        <v>0</v>
      </c>
      <c r="BL52" s="60">
        <f t="shared" si="63"/>
        <v>0</v>
      </c>
      <c r="BM52" s="60">
        <f t="shared" si="64"/>
        <v>0</v>
      </c>
      <c r="BO52" s="60">
        <f t="shared" si="65"/>
        <v>0</v>
      </c>
      <c r="BP52" s="60">
        <f t="shared" si="66"/>
        <v>0</v>
      </c>
      <c r="BQ52" s="60">
        <f t="shared" si="67"/>
        <v>0</v>
      </c>
      <c r="BR52" s="60">
        <f t="shared" si="68"/>
        <v>0</v>
      </c>
      <c r="BS52" s="60">
        <f t="shared" si="69"/>
        <v>0</v>
      </c>
      <c r="BT52" s="60">
        <f t="shared" si="70"/>
        <v>0</v>
      </c>
      <c r="BV52" s="60">
        <f t="shared" si="71"/>
        <v>0</v>
      </c>
      <c r="BW52" s="60">
        <f t="shared" si="72"/>
        <v>0</v>
      </c>
      <c r="BX52" s="60">
        <f t="shared" si="73"/>
        <v>0</v>
      </c>
      <c r="BY52" s="60">
        <f t="shared" si="74"/>
        <v>0</v>
      </c>
      <c r="BZ52" s="60">
        <f t="shared" si="75"/>
        <v>0</v>
      </c>
      <c r="CA52" s="60">
        <f t="shared" si="76"/>
        <v>0</v>
      </c>
      <c r="CC52" s="60">
        <f t="shared" si="77"/>
        <v>0</v>
      </c>
      <c r="CD52" s="60">
        <f t="shared" si="78"/>
        <v>0</v>
      </c>
      <c r="CE52" s="60">
        <f t="shared" si="79"/>
        <v>0</v>
      </c>
      <c r="CF52" s="60">
        <f t="shared" si="80"/>
        <v>0</v>
      </c>
      <c r="CG52" s="60">
        <f t="shared" si="81"/>
        <v>0</v>
      </c>
      <c r="CH52" s="60">
        <f t="shared" si="82"/>
        <v>0</v>
      </c>
      <c r="CL52" s="60">
        <f t="shared" si="83"/>
        <v>0</v>
      </c>
      <c r="CM52" s="60">
        <f t="shared" si="84"/>
        <v>0</v>
      </c>
      <c r="CN52" s="60">
        <f t="shared" si="85"/>
        <v>0</v>
      </c>
      <c r="CO52" s="60">
        <f t="shared" si="86"/>
        <v>0</v>
      </c>
      <c r="CP52" s="60">
        <f t="shared" si="87"/>
        <v>0</v>
      </c>
      <c r="CQ52" s="60">
        <f t="shared" si="88"/>
        <v>0</v>
      </c>
    </row>
    <row r="53" spans="1:95" ht="18.75" thickBot="1">
      <c r="A53" s="65"/>
      <c r="B53" s="86">
        <v>50</v>
      </c>
      <c r="C53" s="73">
        <v>50</v>
      </c>
      <c r="D53" s="74"/>
      <c r="E53" s="74"/>
      <c r="F53" s="74"/>
      <c r="G53" s="74"/>
      <c r="H53" s="74"/>
      <c r="I53" s="74"/>
      <c r="J53" s="87">
        <f t="shared" si="49"/>
        <v>0</v>
      </c>
      <c r="K53" s="87" t="e">
        <f t="shared" si="50"/>
        <v>#DIV/0!</v>
      </c>
      <c r="S53" s="94">
        <f t="shared" si="43"/>
        <v>0</v>
      </c>
      <c r="T53" s="94">
        <f t="shared" si="44"/>
        <v>0</v>
      </c>
      <c r="U53" s="94">
        <f t="shared" si="45"/>
        <v>0</v>
      </c>
      <c r="V53" s="94">
        <f t="shared" si="46"/>
        <v>0</v>
      </c>
      <c r="W53" s="94">
        <f t="shared" si="47"/>
        <v>0</v>
      </c>
      <c r="X53" s="94">
        <f t="shared" si="48"/>
        <v>0</v>
      </c>
      <c r="Y53" s="75">
        <f t="shared" si="51"/>
        <v>0</v>
      </c>
      <c r="Z53" s="96" t="e">
        <f t="shared" si="52"/>
        <v>#DIV/0!</v>
      </c>
      <c r="AA53" s="102"/>
      <c r="AB53" s="94" t="str">
        <f t="shared" si="53"/>
        <v> </v>
      </c>
      <c r="AC53" s="94" t="str">
        <f t="shared" si="54"/>
        <v> </v>
      </c>
      <c r="AD53" s="94" t="str">
        <f t="shared" si="55"/>
        <v> </v>
      </c>
      <c r="AE53" s="94" t="str">
        <f t="shared" si="56"/>
        <v> </v>
      </c>
      <c r="AF53" s="94" t="str">
        <f t="shared" si="57"/>
        <v> </v>
      </c>
      <c r="AG53" s="94" t="str">
        <f t="shared" si="58"/>
        <v> </v>
      </c>
      <c r="BA53" s="52" t="s">
        <v>69</v>
      </c>
      <c r="BB53" s="62" t="e">
        <f>SUM('SA 2018 SRP-Open'!#REF!-'SA 2018 SRP-Open'!#REF!)</f>
        <v>#REF!</v>
      </c>
      <c r="BC53" s="53" t="s">
        <v>61</v>
      </c>
      <c r="BD53" s="54" t="s">
        <v>70</v>
      </c>
      <c r="BE53" s="55" t="s">
        <v>71</v>
      </c>
      <c r="BF53" s="63" t="s">
        <v>72</v>
      </c>
      <c r="BH53" s="60">
        <f t="shared" si="59"/>
        <v>0</v>
      </c>
      <c r="BI53" s="60">
        <f t="shared" si="60"/>
        <v>0</v>
      </c>
      <c r="BJ53" s="60">
        <f t="shared" si="61"/>
        <v>0</v>
      </c>
      <c r="BK53" s="60">
        <f t="shared" si="62"/>
        <v>0</v>
      </c>
      <c r="BL53" s="60">
        <f t="shared" si="63"/>
        <v>0</v>
      </c>
      <c r="BM53" s="60">
        <f t="shared" si="64"/>
        <v>0</v>
      </c>
      <c r="BO53" s="60">
        <f t="shared" si="65"/>
        <v>0</v>
      </c>
      <c r="BP53" s="60">
        <f t="shared" si="66"/>
        <v>0</v>
      </c>
      <c r="BQ53" s="60">
        <f t="shared" si="67"/>
        <v>0</v>
      </c>
      <c r="BR53" s="60">
        <f t="shared" si="68"/>
        <v>0</v>
      </c>
      <c r="BS53" s="60">
        <f t="shared" si="69"/>
        <v>0</v>
      </c>
      <c r="BT53" s="60">
        <f t="shared" si="70"/>
        <v>0</v>
      </c>
      <c r="BV53" s="60">
        <f t="shared" si="71"/>
        <v>0</v>
      </c>
      <c r="BW53" s="60">
        <f t="shared" si="72"/>
        <v>0</v>
      </c>
      <c r="BX53" s="60">
        <f t="shared" si="73"/>
        <v>0</v>
      </c>
      <c r="BY53" s="60">
        <f t="shared" si="74"/>
        <v>0</v>
      </c>
      <c r="BZ53" s="60">
        <f t="shared" si="75"/>
        <v>0</v>
      </c>
      <c r="CA53" s="60">
        <f t="shared" si="76"/>
        <v>0</v>
      </c>
      <c r="CC53" s="60">
        <f t="shared" si="77"/>
        <v>0</v>
      </c>
      <c r="CD53" s="60">
        <f t="shared" si="78"/>
        <v>0</v>
      </c>
      <c r="CE53" s="60">
        <f t="shared" si="79"/>
        <v>0</v>
      </c>
      <c r="CF53" s="60">
        <f t="shared" si="80"/>
        <v>0</v>
      </c>
      <c r="CG53" s="60">
        <f t="shared" si="81"/>
        <v>0</v>
      </c>
      <c r="CH53" s="60">
        <f t="shared" si="82"/>
        <v>0</v>
      </c>
      <c r="CL53" s="60">
        <f t="shared" si="83"/>
        <v>0</v>
      </c>
      <c r="CM53" s="60">
        <f t="shared" si="84"/>
        <v>0</v>
      </c>
      <c r="CN53" s="60">
        <f t="shared" si="85"/>
        <v>0</v>
      </c>
      <c r="CO53" s="60">
        <f t="shared" si="86"/>
        <v>0</v>
      </c>
      <c r="CP53" s="60">
        <f t="shared" si="87"/>
        <v>0</v>
      </c>
      <c r="CQ53" s="60">
        <f t="shared" si="88"/>
        <v>0</v>
      </c>
    </row>
    <row r="54" spans="1:11" ht="18.75" thickBot="1">
      <c r="A54" s="65"/>
      <c r="B54" s="294" t="s">
        <v>141</v>
      </c>
      <c r="C54" s="295"/>
      <c r="D54" s="296"/>
      <c r="E54" s="296"/>
      <c r="F54" s="296"/>
      <c r="G54" s="296"/>
      <c r="H54" s="296"/>
      <c r="I54" s="296"/>
      <c r="J54" s="296"/>
      <c r="K54" s="296"/>
    </row>
    <row r="55" spans="1:52" ht="18">
      <c r="A55" s="65"/>
      <c r="B55" s="109">
        <v>1</v>
      </c>
      <c r="C55" s="156" t="s">
        <v>154</v>
      </c>
      <c r="D55" s="107"/>
      <c r="E55" s="65"/>
      <c r="F55" s="65"/>
      <c r="G55" s="65"/>
      <c r="H55" s="65"/>
      <c r="I55" s="65"/>
      <c r="J55" s="65"/>
      <c r="K55" s="65"/>
      <c r="L55" s="66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</row>
    <row r="56" spans="1:52" ht="18">
      <c r="A56" s="65"/>
      <c r="B56" s="110">
        <v>2</v>
      </c>
      <c r="C56" s="112" t="s">
        <v>94</v>
      </c>
      <c r="D56" s="107"/>
      <c r="E56" s="65"/>
      <c r="F56" s="65"/>
      <c r="G56" s="65"/>
      <c r="H56" s="65"/>
      <c r="I56" s="65"/>
      <c r="J56" s="65"/>
      <c r="K56" s="65"/>
      <c r="L56" s="66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</row>
    <row r="57" spans="1:52" ht="18">
      <c r="A57" s="65"/>
      <c r="B57" s="110">
        <v>3</v>
      </c>
      <c r="C57" s="111" t="s">
        <v>134</v>
      </c>
      <c r="D57" s="107"/>
      <c r="E57" s="65"/>
      <c r="F57" s="65"/>
      <c r="G57" s="65"/>
      <c r="H57" s="65"/>
      <c r="I57" s="65"/>
      <c r="J57" s="65"/>
      <c r="K57" s="65"/>
      <c r="L57" s="66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</row>
    <row r="58" spans="1:52" ht="18">
      <c r="A58" s="65"/>
      <c r="B58" s="110">
        <v>4</v>
      </c>
      <c r="C58" s="112" t="s">
        <v>88</v>
      </c>
      <c r="D58" s="107"/>
      <c r="E58" s="65"/>
      <c r="F58" s="65"/>
      <c r="G58" s="65"/>
      <c r="H58" s="65"/>
      <c r="I58" s="65"/>
      <c r="J58" s="65"/>
      <c r="K58" s="65"/>
      <c r="L58" s="66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</row>
    <row r="59" spans="1:52" ht="18">
      <c r="A59" s="65"/>
      <c r="B59" s="110">
        <v>5</v>
      </c>
      <c r="C59" s="113" t="s">
        <v>138</v>
      </c>
      <c r="D59" s="107"/>
      <c r="E59" s="65"/>
      <c r="F59" s="65"/>
      <c r="G59" s="65"/>
      <c r="H59" s="65"/>
      <c r="I59" s="65"/>
      <c r="J59" s="65"/>
      <c r="K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</row>
    <row r="60" spans="1:52" ht="18">
      <c r="A60" s="65"/>
      <c r="B60" s="110">
        <v>6</v>
      </c>
      <c r="C60" s="112" t="s">
        <v>90</v>
      </c>
      <c r="D60" s="107"/>
      <c r="E60" s="65"/>
      <c r="F60" s="65"/>
      <c r="G60" s="65"/>
      <c r="H60" s="65"/>
      <c r="I60" s="65"/>
      <c r="J60" s="65"/>
      <c r="K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</row>
    <row r="61" spans="1:52" ht="18">
      <c r="A61" s="65"/>
      <c r="B61" s="110">
        <v>7</v>
      </c>
      <c r="C61" s="157" t="s">
        <v>151</v>
      </c>
      <c r="D61" s="107"/>
      <c r="E61" s="65"/>
      <c r="F61" s="65"/>
      <c r="G61" s="65"/>
      <c r="H61" s="65"/>
      <c r="I61" s="65"/>
      <c r="J61" s="65"/>
      <c r="K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</row>
    <row r="62" spans="1:52" ht="18">
      <c r="A62" s="65"/>
      <c r="B62" s="110">
        <v>8</v>
      </c>
      <c r="C62" s="158" t="s">
        <v>148</v>
      </c>
      <c r="D62" s="107"/>
      <c r="E62" s="65"/>
      <c r="F62" s="65"/>
      <c r="G62" s="65"/>
      <c r="H62" s="65"/>
      <c r="I62" s="65"/>
      <c r="J62" s="65"/>
      <c r="K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</row>
    <row r="63" spans="1:52" ht="18">
      <c r="A63" s="65"/>
      <c r="B63" s="110">
        <v>9</v>
      </c>
      <c r="C63" s="159" t="s">
        <v>95</v>
      </c>
      <c r="D63" s="107"/>
      <c r="E63" s="65"/>
      <c r="F63" s="65"/>
      <c r="G63" s="65"/>
      <c r="H63" s="65"/>
      <c r="I63" s="65"/>
      <c r="J63" s="65"/>
      <c r="K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</row>
    <row r="64" spans="1:52" ht="18">
      <c r="A64" s="65"/>
      <c r="B64" s="110">
        <v>10</v>
      </c>
      <c r="C64" s="112" t="s">
        <v>135</v>
      </c>
      <c r="D64" s="107"/>
      <c r="E64" s="65"/>
      <c r="F64" s="65"/>
      <c r="G64" s="65"/>
      <c r="H64" s="65"/>
      <c r="I64" s="65"/>
      <c r="J64" s="65"/>
      <c r="K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</row>
    <row r="65" spans="1:52" ht="18">
      <c r="A65" s="65"/>
      <c r="B65" s="110">
        <v>11</v>
      </c>
      <c r="C65" s="111" t="s">
        <v>89</v>
      </c>
      <c r="D65" s="107"/>
      <c r="E65" s="65"/>
      <c r="F65" s="65"/>
      <c r="G65" s="65"/>
      <c r="H65" s="65"/>
      <c r="I65" s="65"/>
      <c r="J65" s="65"/>
      <c r="K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</row>
    <row r="66" spans="1:52" ht="18">
      <c r="A66" s="65"/>
      <c r="B66" s="110">
        <v>12</v>
      </c>
      <c r="C66" s="112" t="s">
        <v>83</v>
      </c>
      <c r="D66" s="107"/>
      <c r="E66" s="65"/>
      <c r="F66" s="65"/>
      <c r="G66" s="65"/>
      <c r="H66" s="65"/>
      <c r="I66" s="65"/>
      <c r="J66" s="65"/>
      <c r="K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</row>
    <row r="67" spans="1:52" ht="18">
      <c r="A67" s="65"/>
      <c r="B67" s="110">
        <v>13</v>
      </c>
      <c r="C67" s="111" t="s">
        <v>80</v>
      </c>
      <c r="D67" s="107"/>
      <c r="E67" s="65"/>
      <c r="F67" s="65"/>
      <c r="G67" s="65"/>
      <c r="H67" s="65"/>
      <c r="I67" s="65"/>
      <c r="J67" s="65"/>
      <c r="K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</row>
    <row r="68" spans="1:52" ht="18">
      <c r="A68" s="65"/>
      <c r="B68" s="110">
        <v>14</v>
      </c>
      <c r="C68" s="112" t="s">
        <v>85</v>
      </c>
      <c r="D68" s="107"/>
      <c r="E68" s="65"/>
      <c r="F68" s="65"/>
      <c r="G68" s="65"/>
      <c r="H68" s="65"/>
      <c r="I68" s="65"/>
      <c r="J68" s="65"/>
      <c r="K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</row>
    <row r="69" spans="1:52" ht="18">
      <c r="A69" s="65"/>
      <c r="B69" s="110">
        <v>15</v>
      </c>
      <c r="C69" s="111" t="s">
        <v>84</v>
      </c>
      <c r="D69" s="107"/>
      <c r="E69" s="65"/>
      <c r="F69" s="65"/>
      <c r="G69" s="65"/>
      <c r="H69" s="65"/>
      <c r="I69" s="65"/>
      <c r="J69" s="65"/>
      <c r="K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</row>
    <row r="70" spans="1:52" ht="18">
      <c r="A70" s="65"/>
      <c r="B70" s="110">
        <v>16</v>
      </c>
      <c r="C70" s="112" t="s">
        <v>100</v>
      </c>
      <c r="D70" s="107"/>
      <c r="E70" s="65"/>
      <c r="F70" s="65"/>
      <c r="G70" s="65"/>
      <c r="H70" s="65"/>
      <c r="I70" s="65"/>
      <c r="J70" s="65"/>
      <c r="K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</row>
    <row r="71" spans="1:52" ht="18">
      <c r="A71" s="65"/>
      <c r="B71" s="110">
        <v>17</v>
      </c>
      <c r="C71" s="111" t="s">
        <v>81</v>
      </c>
      <c r="D71" s="107"/>
      <c r="E71" s="65"/>
      <c r="F71" s="65"/>
      <c r="G71" s="65"/>
      <c r="H71" s="65"/>
      <c r="I71" s="65"/>
      <c r="J71" s="65"/>
      <c r="K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</row>
    <row r="72" spans="1:52" ht="18">
      <c r="A72" s="65"/>
      <c r="B72" s="110">
        <v>18</v>
      </c>
      <c r="C72" s="112" t="s">
        <v>102</v>
      </c>
      <c r="D72" s="107"/>
      <c r="E72" s="65"/>
      <c r="F72" s="65"/>
      <c r="G72" s="65"/>
      <c r="H72" s="65"/>
      <c r="I72" s="65"/>
      <c r="J72" s="65"/>
      <c r="K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</row>
    <row r="73" spans="1:52" ht="18">
      <c r="A73" s="65"/>
      <c r="B73" s="110">
        <v>19</v>
      </c>
      <c r="C73" s="158" t="s">
        <v>150</v>
      </c>
      <c r="D73" s="107"/>
      <c r="E73" s="65"/>
      <c r="F73" s="65"/>
      <c r="G73" s="65"/>
      <c r="H73" s="65"/>
      <c r="I73" s="65"/>
      <c r="J73" s="65"/>
      <c r="K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</row>
    <row r="74" spans="1:52" ht="18">
      <c r="A74" s="65"/>
      <c r="B74" s="110">
        <v>20</v>
      </c>
      <c r="C74" s="111" t="s">
        <v>86</v>
      </c>
      <c r="D74" s="107"/>
      <c r="E74" s="65"/>
      <c r="F74" s="65"/>
      <c r="G74" s="65"/>
      <c r="H74" s="65"/>
      <c r="I74" s="65"/>
      <c r="J74" s="65"/>
      <c r="K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</row>
    <row r="75" spans="1:52" ht="18">
      <c r="A75" s="65"/>
      <c r="B75" s="110">
        <v>21</v>
      </c>
      <c r="C75" s="112" t="s">
        <v>98</v>
      </c>
      <c r="D75" s="107"/>
      <c r="E75" s="65"/>
      <c r="F75" s="65"/>
      <c r="G75" s="65"/>
      <c r="H75" s="65"/>
      <c r="I75" s="65"/>
      <c r="J75" s="65"/>
      <c r="K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</row>
    <row r="76" spans="1:52" ht="18">
      <c r="A76" s="65"/>
      <c r="B76" s="110">
        <v>22</v>
      </c>
      <c r="C76" s="111" t="s">
        <v>91</v>
      </c>
      <c r="D76" s="107"/>
      <c r="E76" s="65"/>
      <c r="F76" s="65"/>
      <c r="G76" s="65"/>
      <c r="H76" s="65"/>
      <c r="I76" s="65"/>
      <c r="J76" s="65"/>
      <c r="K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</row>
    <row r="77" spans="1:52" ht="18">
      <c r="A77" s="65"/>
      <c r="B77" s="110">
        <v>23</v>
      </c>
      <c r="C77" s="112" t="s">
        <v>87</v>
      </c>
      <c r="D77" s="107"/>
      <c r="E77" s="65"/>
      <c r="F77" s="65"/>
      <c r="G77" s="65"/>
      <c r="H77" s="65"/>
      <c r="I77" s="65"/>
      <c r="J77" s="65"/>
      <c r="K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</row>
    <row r="78" spans="1:52" ht="18">
      <c r="A78" s="65"/>
      <c r="B78" s="110">
        <v>24</v>
      </c>
      <c r="C78" s="160" t="s">
        <v>145</v>
      </c>
      <c r="D78" s="107"/>
      <c r="E78" s="65"/>
      <c r="F78" s="65"/>
      <c r="G78" s="65"/>
      <c r="H78" s="65"/>
      <c r="I78" s="65"/>
      <c r="J78" s="65"/>
      <c r="K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</row>
    <row r="79" spans="1:52" ht="18">
      <c r="A79" s="65"/>
      <c r="B79" s="110">
        <v>25</v>
      </c>
      <c r="C79" s="111" t="s">
        <v>104</v>
      </c>
      <c r="D79" s="107"/>
      <c r="E79" s="65"/>
      <c r="F79" s="65"/>
      <c r="G79" s="65"/>
      <c r="H79" s="65"/>
      <c r="I79" s="65"/>
      <c r="J79" s="65"/>
      <c r="K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</row>
    <row r="80" spans="1:52" ht="18">
      <c r="A80" s="65"/>
      <c r="B80" s="110">
        <v>26</v>
      </c>
      <c r="C80" s="160" t="s">
        <v>146</v>
      </c>
      <c r="D80" s="107"/>
      <c r="E80" s="65"/>
      <c r="F80" s="65"/>
      <c r="G80" s="65"/>
      <c r="H80" s="65"/>
      <c r="I80" s="65"/>
      <c r="J80" s="65"/>
      <c r="K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</row>
    <row r="81" spans="1:52" ht="18">
      <c r="A81" s="65"/>
      <c r="B81" s="110">
        <v>27</v>
      </c>
      <c r="C81" s="158" t="s">
        <v>146</v>
      </c>
      <c r="D81" s="107"/>
      <c r="E81" s="65"/>
      <c r="F81" s="65"/>
      <c r="G81" s="65"/>
      <c r="H81" s="65"/>
      <c r="I81" s="65"/>
      <c r="J81" s="65"/>
      <c r="K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</row>
    <row r="82" spans="1:52" ht="18">
      <c r="A82" s="65"/>
      <c r="B82" s="110">
        <v>28</v>
      </c>
      <c r="C82" s="112" t="s">
        <v>103</v>
      </c>
      <c r="D82" s="107"/>
      <c r="E82" s="65"/>
      <c r="F82" s="65"/>
      <c r="G82" s="65"/>
      <c r="H82" s="65"/>
      <c r="I82" s="65"/>
      <c r="J82" s="65"/>
      <c r="K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</row>
    <row r="83" spans="1:52" ht="18">
      <c r="A83" s="65"/>
      <c r="B83" s="110">
        <v>29</v>
      </c>
      <c r="C83" s="158" t="s">
        <v>152</v>
      </c>
      <c r="D83" s="107"/>
      <c r="E83" s="65"/>
      <c r="F83" s="65"/>
      <c r="G83" s="65"/>
      <c r="H83" s="65"/>
      <c r="I83" s="65"/>
      <c r="J83" s="65"/>
      <c r="K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</row>
    <row r="84" spans="1:52" ht="18">
      <c r="A84" s="65"/>
      <c r="B84" s="110">
        <v>30</v>
      </c>
      <c r="C84" s="157" t="s">
        <v>155</v>
      </c>
      <c r="D84" s="107"/>
      <c r="E84" s="65"/>
      <c r="F84" s="65"/>
      <c r="G84" s="65"/>
      <c r="H84" s="65"/>
      <c r="I84" s="65"/>
      <c r="J84" s="65"/>
      <c r="K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</row>
    <row r="85" spans="1:52" ht="18">
      <c r="A85" s="65"/>
      <c r="B85" s="110">
        <v>31</v>
      </c>
      <c r="C85" s="111" t="s">
        <v>93</v>
      </c>
      <c r="D85" s="107"/>
      <c r="E85" s="65"/>
      <c r="F85" s="65"/>
      <c r="G85" s="65"/>
      <c r="H85" s="65"/>
      <c r="I85" s="65"/>
      <c r="J85" s="65"/>
      <c r="K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</row>
    <row r="86" spans="1:52" ht="18">
      <c r="A86" s="65"/>
      <c r="B86" s="110">
        <v>32</v>
      </c>
      <c r="C86" s="112" t="s">
        <v>97</v>
      </c>
      <c r="D86" s="107"/>
      <c r="E86" s="65"/>
      <c r="F86" s="65"/>
      <c r="G86" s="65"/>
      <c r="H86" s="65"/>
      <c r="I86" s="65"/>
      <c r="J86" s="65"/>
      <c r="K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</row>
    <row r="87" spans="1:52" ht="18.75" thickBot="1">
      <c r="A87" s="65"/>
      <c r="B87" s="110">
        <v>33</v>
      </c>
      <c r="C87" s="114" t="s">
        <v>137</v>
      </c>
      <c r="D87" s="107"/>
      <c r="E87" s="65"/>
      <c r="F87" s="65"/>
      <c r="G87" s="65"/>
      <c r="H87" s="65"/>
      <c r="I87" s="65"/>
      <c r="J87" s="65"/>
      <c r="K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</row>
    <row r="88" spans="1:52" ht="18">
      <c r="A88" s="65"/>
      <c r="B88" s="110">
        <v>34</v>
      </c>
      <c r="C88" s="153" t="s">
        <v>96</v>
      </c>
      <c r="D88" s="107"/>
      <c r="E88" s="65"/>
      <c r="F88" s="65"/>
      <c r="G88" s="65"/>
      <c r="H88" s="65"/>
      <c r="I88" s="65"/>
      <c r="J88" s="65"/>
      <c r="K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</row>
    <row r="89" spans="1:52" ht="18">
      <c r="A89" s="65"/>
      <c r="B89" s="110">
        <v>35</v>
      </c>
      <c r="C89" s="152" t="s">
        <v>105</v>
      </c>
      <c r="D89" s="107"/>
      <c r="E89" s="65"/>
      <c r="F89" s="65"/>
      <c r="G89" s="65"/>
      <c r="H89" s="65"/>
      <c r="I89" s="65"/>
      <c r="J89" s="65"/>
      <c r="K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</row>
    <row r="90" spans="1:52" ht="18">
      <c r="A90" s="65"/>
      <c r="B90" s="110">
        <v>36</v>
      </c>
      <c r="C90" s="161" t="s">
        <v>144</v>
      </c>
      <c r="D90" s="108"/>
      <c r="E90" s="65"/>
      <c r="F90" s="65"/>
      <c r="G90" s="65"/>
      <c r="H90" s="65"/>
      <c r="I90" s="65"/>
      <c r="J90" s="65"/>
      <c r="K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</row>
    <row r="91" spans="1:52" ht="18">
      <c r="A91" s="65"/>
      <c r="B91" s="110">
        <v>37</v>
      </c>
      <c r="C91" s="154" t="s">
        <v>140</v>
      </c>
      <c r="D91" s="107"/>
      <c r="E91" s="65"/>
      <c r="F91" s="65"/>
      <c r="G91" s="65"/>
      <c r="H91" s="65"/>
      <c r="I91" s="65"/>
      <c r="J91" s="65"/>
      <c r="K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</row>
    <row r="92" spans="1:52" ht="18">
      <c r="A92" s="65"/>
      <c r="B92" s="110">
        <v>38</v>
      </c>
      <c r="C92" s="153" t="s">
        <v>79</v>
      </c>
      <c r="D92" s="108"/>
      <c r="E92" s="65"/>
      <c r="F92" s="65"/>
      <c r="G92" s="65"/>
      <c r="H92" s="65"/>
      <c r="I92" s="65"/>
      <c r="J92" s="65"/>
      <c r="K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</row>
    <row r="93" spans="1:52" ht="18">
      <c r="A93" s="65"/>
      <c r="B93" s="110">
        <v>39</v>
      </c>
      <c r="C93" s="154" t="s">
        <v>136</v>
      </c>
      <c r="D93" s="107"/>
      <c r="E93" s="65"/>
      <c r="F93" s="65"/>
      <c r="G93" s="65"/>
      <c r="H93" s="65"/>
      <c r="I93" s="65"/>
      <c r="J93" s="65"/>
      <c r="K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</row>
    <row r="94" spans="1:52" ht="18">
      <c r="A94" s="65"/>
      <c r="B94" s="110">
        <v>40</v>
      </c>
      <c r="C94" s="162" t="s">
        <v>147</v>
      </c>
      <c r="D94" s="107"/>
      <c r="E94" s="65"/>
      <c r="F94" s="65"/>
      <c r="G94" s="65"/>
      <c r="H94" s="65"/>
      <c r="I94" s="65"/>
      <c r="J94" s="65"/>
      <c r="K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</row>
    <row r="95" spans="1:52" ht="18">
      <c r="A95" s="65"/>
      <c r="B95" s="110">
        <v>41</v>
      </c>
      <c r="C95" s="151" t="s">
        <v>82</v>
      </c>
      <c r="D95" s="108"/>
      <c r="E95" s="65"/>
      <c r="F95" s="65"/>
      <c r="G95" s="65"/>
      <c r="H95" s="65"/>
      <c r="I95" s="65"/>
      <c r="J95" s="65"/>
      <c r="K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</row>
    <row r="96" spans="1:52" ht="18">
      <c r="A96" s="65"/>
      <c r="B96" s="110">
        <v>42</v>
      </c>
      <c r="C96" s="150" t="s">
        <v>77</v>
      </c>
      <c r="D96" s="107"/>
      <c r="E96" s="65"/>
      <c r="F96" s="65"/>
      <c r="G96" s="65"/>
      <c r="H96" s="65"/>
      <c r="I96" s="65"/>
      <c r="J96" s="65"/>
      <c r="K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</row>
    <row r="97" spans="1:52" ht="18">
      <c r="A97" s="65"/>
      <c r="B97" s="110">
        <v>43</v>
      </c>
      <c r="C97" s="163" t="s">
        <v>143</v>
      </c>
      <c r="D97" s="107"/>
      <c r="E97" s="65"/>
      <c r="F97" s="65"/>
      <c r="G97" s="65"/>
      <c r="H97" s="65"/>
      <c r="I97" s="65"/>
      <c r="J97" s="65"/>
      <c r="K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</row>
    <row r="98" spans="1:52" ht="18">
      <c r="A98" s="65"/>
      <c r="B98" s="110">
        <v>44</v>
      </c>
      <c r="C98" s="162" t="s">
        <v>142</v>
      </c>
      <c r="D98" s="107"/>
      <c r="E98" s="65"/>
      <c r="F98" s="65"/>
      <c r="G98" s="65"/>
      <c r="H98" s="65"/>
      <c r="I98" s="65"/>
      <c r="J98" s="65"/>
      <c r="K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</row>
    <row r="99" spans="1:52" ht="18">
      <c r="A99" s="65"/>
      <c r="B99" s="110">
        <v>45</v>
      </c>
      <c r="C99" s="164" t="s">
        <v>153</v>
      </c>
      <c r="D99" s="107"/>
      <c r="E99" s="65"/>
      <c r="F99" s="65"/>
      <c r="G99" s="65"/>
      <c r="H99" s="65"/>
      <c r="I99" s="65"/>
      <c r="J99" s="65"/>
      <c r="K99" s="65"/>
      <c r="L99" s="66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</row>
    <row r="100" spans="1:52" ht="18">
      <c r="A100" s="65"/>
      <c r="B100" s="110">
        <v>46</v>
      </c>
      <c r="C100" s="151" t="s">
        <v>92</v>
      </c>
      <c r="D100" s="107"/>
      <c r="E100" s="65"/>
      <c r="F100" s="65"/>
      <c r="G100" s="65"/>
      <c r="H100" s="65"/>
      <c r="I100" s="65"/>
      <c r="J100" s="65"/>
      <c r="K100" s="65"/>
      <c r="L100" s="66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</row>
    <row r="101" spans="1:52" ht="18">
      <c r="A101" s="65"/>
      <c r="B101" s="110">
        <v>47</v>
      </c>
      <c r="C101" s="150" t="s">
        <v>76</v>
      </c>
      <c r="D101" s="107"/>
      <c r="E101" s="65"/>
      <c r="F101" s="65"/>
      <c r="G101" s="65"/>
      <c r="H101" s="65"/>
      <c r="I101" s="65"/>
      <c r="J101" s="65"/>
      <c r="K101" s="65"/>
      <c r="L101" s="66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</row>
    <row r="102" spans="1:52" ht="18">
      <c r="A102" s="65"/>
      <c r="B102" s="110">
        <v>48</v>
      </c>
      <c r="C102" s="151" t="s">
        <v>99</v>
      </c>
      <c r="D102" s="108"/>
      <c r="E102" s="65"/>
      <c r="F102" s="65"/>
      <c r="G102" s="65"/>
      <c r="H102" s="65"/>
      <c r="I102" s="65"/>
      <c r="J102" s="65"/>
      <c r="K102" s="65"/>
      <c r="L102" s="66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</row>
    <row r="103" spans="1:52" ht="18">
      <c r="A103" s="65"/>
      <c r="B103" s="110">
        <v>49</v>
      </c>
      <c r="C103" s="150" t="s">
        <v>73</v>
      </c>
      <c r="D103" s="107"/>
      <c r="E103" s="65"/>
      <c r="F103" s="65"/>
      <c r="G103" s="65"/>
      <c r="H103" s="65"/>
      <c r="I103" s="65"/>
      <c r="J103" s="65"/>
      <c r="K103" s="65"/>
      <c r="L103" s="66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</row>
    <row r="104" spans="1:52" ht="18">
      <c r="A104" s="65"/>
      <c r="B104" s="110">
        <v>50</v>
      </c>
      <c r="C104" s="151" t="s">
        <v>75</v>
      </c>
      <c r="D104" s="107"/>
      <c r="E104" s="65"/>
      <c r="F104" s="65"/>
      <c r="G104" s="65"/>
      <c r="H104" s="65"/>
      <c r="I104" s="65"/>
      <c r="J104" s="65"/>
      <c r="K104" s="65"/>
      <c r="L104" s="66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</row>
    <row r="105" spans="1:52" ht="18">
      <c r="A105" s="65"/>
      <c r="B105" s="110">
        <v>51</v>
      </c>
      <c r="C105" s="150" t="s">
        <v>74</v>
      </c>
      <c r="D105" s="107"/>
      <c r="E105" s="65"/>
      <c r="F105" s="65"/>
      <c r="G105" s="65"/>
      <c r="H105" s="65"/>
      <c r="I105" s="65"/>
      <c r="J105" s="65"/>
      <c r="K105" s="65"/>
      <c r="L105" s="66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</row>
    <row r="106" spans="1:52" ht="18">
      <c r="A106" s="65"/>
      <c r="B106" s="110">
        <v>52</v>
      </c>
      <c r="C106" s="151" t="s">
        <v>78</v>
      </c>
      <c r="D106" s="108"/>
      <c r="E106" s="65"/>
      <c r="F106" s="65"/>
      <c r="G106" s="65"/>
      <c r="H106" s="65"/>
      <c r="I106" s="65"/>
      <c r="J106" s="65"/>
      <c r="K106" s="65"/>
      <c r="L106" s="66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</row>
    <row r="107" spans="1:52" ht="18">
      <c r="A107" s="65"/>
      <c r="B107" s="110">
        <v>53</v>
      </c>
      <c r="C107" s="164" t="s">
        <v>149</v>
      </c>
      <c r="D107" s="107"/>
      <c r="E107" s="65"/>
      <c r="F107" s="65"/>
      <c r="G107" s="65"/>
      <c r="H107" s="65"/>
      <c r="I107" s="65"/>
      <c r="J107" s="65"/>
      <c r="K107" s="65"/>
      <c r="L107" s="66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</row>
    <row r="108" spans="1:52" ht="18">
      <c r="A108" s="65"/>
      <c r="B108" s="110">
        <v>54</v>
      </c>
      <c r="C108" s="155" t="s">
        <v>139</v>
      </c>
      <c r="D108" s="107"/>
      <c r="E108" s="65"/>
      <c r="F108" s="65"/>
      <c r="G108" s="65"/>
      <c r="H108" s="65"/>
      <c r="I108" s="65"/>
      <c r="J108" s="65"/>
      <c r="K108" s="65"/>
      <c r="L108" s="66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</row>
    <row r="109" spans="1:52" ht="18">
      <c r="A109" s="65"/>
      <c r="B109" s="65"/>
      <c r="D109" s="107"/>
      <c r="E109" s="65"/>
      <c r="F109" s="65"/>
      <c r="G109" s="65"/>
      <c r="H109" s="65"/>
      <c r="I109" s="65"/>
      <c r="J109" s="65"/>
      <c r="K109" s="65"/>
      <c r="L109" s="66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</row>
    <row r="110" spans="1:52" ht="18">
      <c r="A110" s="65"/>
      <c r="B110" s="65"/>
      <c r="D110" s="108"/>
      <c r="E110" s="65"/>
      <c r="F110" s="65"/>
      <c r="G110" s="65"/>
      <c r="H110" s="65"/>
      <c r="I110" s="65"/>
      <c r="J110" s="65"/>
      <c r="K110" s="65"/>
      <c r="L110" s="66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</row>
    <row r="111" spans="1:52" ht="18">
      <c r="A111" s="65"/>
      <c r="B111" s="65"/>
      <c r="D111" s="107"/>
      <c r="E111" s="65"/>
      <c r="F111" s="65"/>
      <c r="G111" s="65"/>
      <c r="H111" s="65"/>
      <c r="I111" s="65"/>
      <c r="J111" s="65"/>
      <c r="K111" s="65"/>
      <c r="L111" s="66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</row>
    <row r="112" spans="1:52" ht="18">
      <c r="A112" s="65"/>
      <c r="B112" s="65"/>
      <c r="D112" s="107"/>
      <c r="E112" s="65"/>
      <c r="F112" s="65"/>
      <c r="G112" s="65"/>
      <c r="H112" s="65"/>
      <c r="I112" s="65"/>
      <c r="J112" s="65"/>
      <c r="K112" s="65"/>
      <c r="L112" s="66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</row>
    <row r="113" spans="1:52" ht="18">
      <c r="A113" s="65"/>
      <c r="B113" s="65"/>
      <c r="D113" s="107"/>
      <c r="E113" s="65"/>
      <c r="F113" s="65"/>
      <c r="G113" s="65"/>
      <c r="H113" s="65"/>
      <c r="I113" s="65"/>
      <c r="J113" s="65"/>
      <c r="K113" s="65"/>
      <c r="L113" s="66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</row>
    <row r="114" spans="1:52" ht="18">
      <c r="A114" s="65"/>
      <c r="B114" s="65"/>
      <c r="D114" s="108"/>
      <c r="E114" s="65"/>
      <c r="F114" s="65"/>
      <c r="G114" s="65"/>
      <c r="H114" s="65"/>
      <c r="I114" s="65"/>
      <c r="J114" s="65"/>
      <c r="K114" s="65"/>
      <c r="L114" s="66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</row>
    <row r="115" spans="1:52" ht="18">
      <c r="A115" s="65"/>
      <c r="B115" s="65"/>
      <c r="D115" s="107"/>
      <c r="E115" s="65"/>
      <c r="F115" s="65"/>
      <c r="G115" s="65"/>
      <c r="H115" s="65"/>
      <c r="I115" s="65"/>
      <c r="J115" s="65"/>
      <c r="K115" s="65"/>
      <c r="L115" s="66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</row>
    <row r="116" spans="1:52" ht="18">
      <c r="A116" s="65"/>
      <c r="B116" s="65"/>
      <c r="D116" s="107"/>
      <c r="E116" s="65"/>
      <c r="F116" s="65"/>
      <c r="G116" s="65"/>
      <c r="H116" s="65"/>
      <c r="I116" s="65"/>
      <c r="J116" s="65"/>
      <c r="K116" s="65"/>
      <c r="L116" s="66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</row>
    <row r="117" spans="1:52" ht="18">
      <c r="A117" s="65"/>
      <c r="B117" s="65"/>
      <c r="D117" s="107"/>
      <c r="E117" s="65"/>
      <c r="F117" s="65"/>
      <c r="G117" s="65"/>
      <c r="H117" s="65"/>
      <c r="I117" s="65"/>
      <c r="J117" s="65"/>
      <c r="K117" s="65"/>
      <c r="L117" s="66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</row>
    <row r="118" spans="1:52" ht="18">
      <c r="A118" s="65"/>
      <c r="B118" s="65"/>
      <c r="D118" s="108"/>
      <c r="E118" s="65"/>
      <c r="F118" s="65"/>
      <c r="G118" s="65"/>
      <c r="H118" s="65"/>
      <c r="I118" s="65"/>
      <c r="J118" s="65"/>
      <c r="K118" s="65"/>
      <c r="L118" s="66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</row>
    <row r="119" spans="1:52" ht="18">
      <c r="A119" s="65"/>
      <c r="B119" s="65"/>
      <c r="D119" s="107"/>
      <c r="E119" s="65"/>
      <c r="F119" s="65"/>
      <c r="G119" s="65"/>
      <c r="H119" s="65"/>
      <c r="I119" s="65"/>
      <c r="J119" s="65"/>
      <c r="K119" s="65"/>
      <c r="L119" s="66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</row>
    <row r="120" spans="1:52" ht="18">
      <c r="A120" s="65"/>
      <c r="B120" s="65"/>
      <c r="D120" s="107"/>
      <c r="E120" s="65"/>
      <c r="F120" s="65"/>
      <c r="G120" s="65"/>
      <c r="H120" s="65"/>
      <c r="I120" s="65"/>
      <c r="J120" s="65"/>
      <c r="K120" s="65"/>
      <c r="L120" s="66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</row>
    <row r="121" spans="1:52" ht="18">
      <c r="A121" s="65"/>
      <c r="B121" s="65"/>
      <c r="D121" s="107"/>
      <c r="E121" s="65"/>
      <c r="F121" s="65"/>
      <c r="G121" s="65"/>
      <c r="H121" s="65"/>
      <c r="I121" s="65"/>
      <c r="J121" s="65"/>
      <c r="K121" s="65"/>
      <c r="L121" s="66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</row>
    <row r="122" spans="1:52" ht="18">
      <c r="A122" s="65"/>
      <c r="B122" s="65"/>
      <c r="D122" s="108"/>
      <c r="E122" s="65"/>
      <c r="F122" s="65"/>
      <c r="G122" s="65"/>
      <c r="H122" s="65"/>
      <c r="I122" s="65"/>
      <c r="J122" s="65"/>
      <c r="K122" s="65"/>
      <c r="L122" s="66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</row>
    <row r="123" spans="1:52" ht="18">
      <c r="A123" s="65"/>
      <c r="B123" s="65"/>
      <c r="D123" s="107"/>
      <c r="E123" s="65"/>
      <c r="F123" s="65"/>
      <c r="G123" s="65"/>
      <c r="H123" s="65"/>
      <c r="I123" s="65"/>
      <c r="J123" s="65"/>
      <c r="K123" s="65"/>
      <c r="L123" s="66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</row>
    <row r="124" spans="1:52" ht="18">
      <c r="A124" s="65"/>
      <c r="B124" s="65"/>
      <c r="D124" s="107"/>
      <c r="E124" s="65"/>
      <c r="F124" s="65"/>
      <c r="G124" s="65"/>
      <c r="H124" s="65"/>
      <c r="I124" s="65"/>
      <c r="J124" s="65"/>
      <c r="K124" s="65"/>
      <c r="L124" s="66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</row>
    <row r="125" spans="1:52" ht="18">
      <c r="A125" s="65"/>
      <c r="B125" s="65"/>
      <c r="D125" s="107"/>
      <c r="E125" s="65"/>
      <c r="F125" s="65"/>
      <c r="G125" s="65"/>
      <c r="H125" s="65"/>
      <c r="I125" s="65"/>
      <c r="J125" s="65"/>
      <c r="K125" s="65"/>
      <c r="L125" s="66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</row>
    <row r="126" spans="1:52" ht="18">
      <c r="A126" s="65"/>
      <c r="B126" s="65"/>
      <c r="D126" s="108"/>
      <c r="E126" s="65"/>
      <c r="F126" s="65"/>
      <c r="G126" s="65"/>
      <c r="H126" s="65"/>
      <c r="I126" s="65"/>
      <c r="J126" s="65"/>
      <c r="K126" s="65"/>
      <c r="L126" s="66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</row>
    <row r="127" spans="1:52" ht="18">
      <c r="A127" s="65"/>
      <c r="B127" s="65"/>
      <c r="D127" s="107"/>
      <c r="E127" s="65"/>
      <c r="F127" s="65"/>
      <c r="G127" s="65"/>
      <c r="H127" s="65"/>
      <c r="I127" s="65"/>
      <c r="J127" s="65"/>
      <c r="K127" s="65"/>
      <c r="L127" s="66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</row>
    <row r="128" spans="1:52" ht="18">
      <c r="A128" s="65"/>
      <c r="B128" s="65"/>
      <c r="D128" s="108"/>
      <c r="E128" s="65"/>
      <c r="F128" s="65"/>
      <c r="G128" s="65"/>
      <c r="H128" s="65"/>
      <c r="I128" s="65"/>
      <c r="J128" s="65"/>
      <c r="K128" s="65"/>
      <c r="L128" s="66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</row>
    <row r="129" spans="1:52" ht="18">
      <c r="A129" s="65"/>
      <c r="B129" s="65"/>
      <c r="D129" s="107"/>
      <c r="E129" s="65"/>
      <c r="F129" s="65"/>
      <c r="G129" s="65"/>
      <c r="H129" s="65"/>
      <c r="I129" s="65"/>
      <c r="J129" s="65"/>
      <c r="K129" s="65"/>
      <c r="L129" s="66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</row>
    <row r="130" spans="1:52" ht="18">
      <c r="A130" s="65"/>
      <c r="B130" s="65"/>
      <c r="D130" s="107"/>
      <c r="E130" s="65"/>
      <c r="F130" s="65"/>
      <c r="G130" s="65"/>
      <c r="H130" s="65"/>
      <c r="I130" s="65"/>
      <c r="J130" s="65"/>
      <c r="K130" s="65"/>
      <c r="L130" s="66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</row>
    <row r="131" spans="1:52" ht="18">
      <c r="A131" s="65"/>
      <c r="B131" s="65"/>
      <c r="D131" s="107"/>
      <c r="E131" s="65"/>
      <c r="F131" s="65"/>
      <c r="G131" s="65"/>
      <c r="H131" s="65"/>
      <c r="I131" s="65"/>
      <c r="J131" s="65"/>
      <c r="K131" s="65"/>
      <c r="L131" s="66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</row>
    <row r="132" spans="1:52" ht="18">
      <c r="A132" s="65"/>
      <c r="B132" s="65"/>
      <c r="D132" s="108"/>
      <c r="E132" s="65"/>
      <c r="F132" s="65"/>
      <c r="G132" s="65"/>
      <c r="H132" s="65"/>
      <c r="I132" s="65"/>
      <c r="J132" s="65"/>
      <c r="K132" s="65"/>
      <c r="L132" s="66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</row>
    <row r="133" spans="1:52" ht="18">
      <c r="A133" s="65"/>
      <c r="B133" s="65"/>
      <c r="D133" s="107"/>
      <c r="E133" s="65"/>
      <c r="F133" s="65"/>
      <c r="G133" s="65"/>
      <c r="H133" s="65"/>
      <c r="I133" s="65"/>
      <c r="J133" s="65"/>
      <c r="K133" s="65"/>
      <c r="L133" s="66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</row>
    <row r="134" spans="1:52" ht="18">
      <c r="A134" s="65"/>
      <c r="B134" s="65"/>
      <c r="D134" s="107"/>
      <c r="E134" s="65"/>
      <c r="F134" s="65"/>
      <c r="G134" s="65"/>
      <c r="H134" s="65"/>
      <c r="I134" s="65"/>
      <c r="J134" s="65"/>
      <c r="K134" s="65"/>
      <c r="L134" s="66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</row>
    <row r="135" spans="1:52" ht="18">
      <c r="A135" s="65"/>
      <c r="B135" s="65"/>
      <c r="D135" s="107"/>
      <c r="E135" s="65"/>
      <c r="F135" s="65"/>
      <c r="G135" s="65"/>
      <c r="H135" s="65"/>
      <c r="I135" s="65"/>
      <c r="J135" s="65"/>
      <c r="K135" s="65"/>
      <c r="L135" s="66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</row>
    <row r="136" spans="1:52" ht="18">
      <c r="A136" s="65"/>
      <c r="B136" s="65"/>
      <c r="D136" s="108"/>
      <c r="E136" s="65"/>
      <c r="F136" s="65"/>
      <c r="G136" s="65"/>
      <c r="H136" s="65"/>
      <c r="I136" s="65"/>
      <c r="J136" s="65"/>
      <c r="K136" s="65"/>
      <c r="L136" s="66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</row>
    <row r="137" spans="1:52" ht="18">
      <c r="A137" s="65"/>
      <c r="B137" s="65"/>
      <c r="D137" s="108"/>
      <c r="E137" s="65"/>
      <c r="F137" s="65"/>
      <c r="G137" s="65"/>
      <c r="H137" s="65"/>
      <c r="I137" s="65"/>
      <c r="J137" s="65"/>
      <c r="K137" s="65"/>
      <c r="L137" s="66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</row>
    <row r="138" spans="1:52" ht="18">
      <c r="A138" s="65"/>
      <c r="B138" s="65"/>
      <c r="D138" s="107"/>
      <c r="E138" s="65"/>
      <c r="F138" s="65"/>
      <c r="G138" s="65"/>
      <c r="H138" s="65"/>
      <c r="I138" s="65"/>
      <c r="J138" s="65"/>
      <c r="K138" s="65"/>
      <c r="L138" s="66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</row>
    <row r="139" spans="1:52" ht="18">
      <c r="A139" s="65"/>
      <c r="B139" s="65"/>
      <c r="D139" s="107"/>
      <c r="E139" s="65"/>
      <c r="F139" s="65"/>
      <c r="G139" s="65"/>
      <c r="H139" s="65"/>
      <c r="I139" s="65"/>
      <c r="J139" s="65"/>
      <c r="K139" s="65"/>
      <c r="L139" s="66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</row>
    <row r="140" spans="1:52" ht="18">
      <c r="A140" s="65"/>
      <c r="B140" s="65"/>
      <c r="D140" s="107"/>
      <c r="E140" s="65"/>
      <c r="F140" s="65"/>
      <c r="G140" s="65"/>
      <c r="H140" s="65"/>
      <c r="I140" s="65"/>
      <c r="J140" s="65"/>
      <c r="K140" s="65"/>
      <c r="L140" s="66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</row>
    <row r="141" spans="1:52" ht="18">
      <c r="A141" s="65"/>
      <c r="B141" s="65"/>
      <c r="D141" s="108"/>
      <c r="E141" s="65"/>
      <c r="F141" s="65"/>
      <c r="G141" s="65"/>
      <c r="H141" s="65"/>
      <c r="I141" s="65"/>
      <c r="J141" s="65"/>
      <c r="K141" s="65"/>
      <c r="L141" s="66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</row>
    <row r="142" spans="1:52" ht="18">
      <c r="A142" s="65"/>
      <c r="B142" s="65"/>
      <c r="D142" s="107"/>
      <c r="E142" s="65"/>
      <c r="F142" s="65"/>
      <c r="G142" s="65"/>
      <c r="H142" s="65"/>
      <c r="I142" s="65"/>
      <c r="J142" s="65"/>
      <c r="K142" s="65"/>
      <c r="L142" s="66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</row>
    <row r="143" spans="1:52" ht="18">
      <c r="A143" s="65"/>
      <c r="B143" s="65"/>
      <c r="D143" s="108"/>
      <c r="E143" s="65"/>
      <c r="F143" s="65"/>
      <c r="G143" s="65"/>
      <c r="H143" s="65"/>
      <c r="I143" s="65"/>
      <c r="J143" s="65"/>
      <c r="K143" s="65"/>
      <c r="L143" s="66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</row>
    <row r="144" spans="1:52" ht="18">
      <c r="A144" s="65"/>
      <c r="B144" s="65"/>
      <c r="D144" s="107"/>
      <c r="E144" s="65"/>
      <c r="F144" s="65"/>
      <c r="G144" s="65"/>
      <c r="H144" s="65"/>
      <c r="I144" s="65"/>
      <c r="J144" s="65"/>
      <c r="K144" s="65"/>
      <c r="L144" s="66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</row>
    <row r="145" spans="1:52" ht="18">
      <c r="A145" s="65"/>
      <c r="B145" s="65"/>
      <c r="D145" s="107"/>
      <c r="E145" s="65"/>
      <c r="F145" s="65"/>
      <c r="G145" s="65"/>
      <c r="H145" s="65"/>
      <c r="I145" s="65"/>
      <c r="J145" s="65"/>
      <c r="K145" s="65"/>
      <c r="L145" s="66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</row>
    <row r="146" spans="1:52" ht="18">
      <c r="A146" s="65"/>
      <c r="B146" s="65"/>
      <c r="D146" s="107"/>
      <c r="E146" s="65"/>
      <c r="F146" s="65"/>
      <c r="G146" s="65"/>
      <c r="H146" s="65"/>
      <c r="I146" s="65"/>
      <c r="J146" s="65"/>
      <c r="K146" s="65"/>
      <c r="L146" s="66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</row>
    <row r="147" spans="1:52" ht="18">
      <c r="A147" s="65"/>
      <c r="B147" s="65"/>
      <c r="D147" s="108"/>
      <c r="E147" s="65"/>
      <c r="F147" s="65"/>
      <c r="G147" s="65"/>
      <c r="H147" s="65"/>
      <c r="I147" s="65"/>
      <c r="J147" s="65"/>
      <c r="K147" s="65"/>
      <c r="L147" s="66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</row>
    <row r="148" spans="1:52" ht="18">
      <c r="A148" s="65"/>
      <c r="B148" s="65"/>
      <c r="D148" s="107"/>
      <c r="E148" s="65"/>
      <c r="F148" s="65"/>
      <c r="G148" s="65"/>
      <c r="H148" s="65"/>
      <c r="I148" s="65"/>
      <c r="J148" s="65"/>
      <c r="K148" s="65"/>
      <c r="L148" s="66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</row>
    <row r="149" spans="1:52" ht="18">
      <c r="A149" s="65"/>
      <c r="B149" s="65"/>
      <c r="D149" s="107"/>
      <c r="E149" s="65"/>
      <c r="F149" s="65"/>
      <c r="G149" s="65"/>
      <c r="H149" s="65"/>
      <c r="I149" s="65"/>
      <c r="J149" s="65"/>
      <c r="K149" s="65"/>
      <c r="L149" s="66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</row>
    <row r="150" spans="1:52" ht="18">
      <c r="A150" s="65"/>
      <c r="B150" s="65"/>
      <c r="D150" s="107"/>
      <c r="E150" s="65"/>
      <c r="F150" s="65"/>
      <c r="G150" s="65"/>
      <c r="H150" s="65"/>
      <c r="I150" s="65"/>
      <c r="J150" s="65"/>
      <c r="K150" s="65"/>
      <c r="L150" s="66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</row>
    <row r="151" spans="1:52" ht="18">
      <c r="A151" s="65"/>
      <c r="B151" s="65"/>
      <c r="D151" s="108"/>
      <c r="E151" s="65"/>
      <c r="F151" s="65"/>
      <c r="G151" s="65"/>
      <c r="H151" s="65"/>
      <c r="I151" s="65"/>
      <c r="J151" s="65"/>
      <c r="K151" s="65"/>
      <c r="L151" s="66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</row>
    <row r="152" spans="1:52" ht="18">
      <c r="A152" s="65"/>
      <c r="B152" s="65"/>
      <c r="D152" s="107"/>
      <c r="E152" s="65"/>
      <c r="F152" s="65"/>
      <c r="G152" s="65"/>
      <c r="H152" s="65"/>
      <c r="I152" s="65"/>
      <c r="J152" s="65"/>
      <c r="K152" s="65"/>
      <c r="L152" s="66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</row>
    <row r="153" ht="18">
      <c r="D153" s="107"/>
    </row>
    <row r="154" ht="18">
      <c r="D154" s="107"/>
    </row>
    <row r="155" ht="18">
      <c r="D155" s="108"/>
    </row>
    <row r="156" ht="18">
      <c r="D156" s="107"/>
    </row>
    <row r="157" ht="18">
      <c r="D157" s="107"/>
    </row>
    <row r="158" ht="18">
      <c r="D158" s="107"/>
    </row>
    <row r="159" ht="18">
      <c r="D159" s="108"/>
    </row>
    <row r="160" ht="18">
      <c r="D160" s="107"/>
    </row>
    <row r="161" ht="18">
      <c r="D161" s="107"/>
    </row>
    <row r="162" ht="18">
      <c r="D162" s="107"/>
    </row>
    <row r="163" ht="18">
      <c r="D163" s="108"/>
    </row>
    <row r="164" ht="18">
      <c r="D164" s="107"/>
    </row>
    <row r="165" ht="18">
      <c r="D165" s="107"/>
    </row>
    <row r="166" ht="18">
      <c r="D166" s="107"/>
    </row>
    <row r="167" ht="18">
      <c r="D167" s="108"/>
    </row>
    <row r="168" ht="18">
      <c r="D168" s="107"/>
    </row>
    <row r="169" ht="18">
      <c r="D169" s="107"/>
    </row>
    <row r="170" ht="18">
      <c r="D170" s="107"/>
    </row>
    <row r="171" ht="18">
      <c r="D171" s="108"/>
    </row>
    <row r="172" ht="18">
      <c r="D172" s="107"/>
    </row>
    <row r="173" ht="18">
      <c r="D173" s="107"/>
    </row>
    <row r="174" ht="18">
      <c r="D174" s="107"/>
    </row>
    <row r="175" ht="18">
      <c r="D175" s="108"/>
    </row>
    <row r="176" ht="18">
      <c r="D176" s="107"/>
    </row>
    <row r="177" ht="18">
      <c r="D177" s="107"/>
    </row>
    <row r="178" ht="18">
      <c r="D178" s="107"/>
    </row>
    <row r="179" ht="18">
      <c r="D179" s="108"/>
    </row>
    <row r="180" ht="18">
      <c r="D180" s="108"/>
    </row>
  </sheetData>
  <sheetProtection/>
  <mergeCells count="2">
    <mergeCell ref="B2:K2"/>
    <mergeCell ref="B54:K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2018-11-06T22:23:32Z</dcterms:modified>
  <cp:category/>
  <cp:version/>
  <cp:contentType/>
  <cp:contentStatus/>
</cp:coreProperties>
</file>