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A 2018 FIA GT" sheetId="1" r:id="rId1"/>
    <sheet name="Eingabe" sheetId="2" r:id="rId2"/>
  </sheets>
  <definedNames>
    <definedName name="_xlnm.Print_Area" localSheetId="1">'Eingabe'!$A$1:$L$56</definedName>
    <definedName name="_xlnm.Print_Area" localSheetId="0">'SA 2018 FIA GT'!$A$1:$P$166</definedName>
    <definedName name="neu_1">'SA 2018 FIA GT'!$N$37</definedName>
    <definedName name="pgle">'SA 2018 FIA GT'!$M$36</definedName>
    <definedName name="pneg">'SA 2018 FIA GT'!$L$37</definedName>
    <definedName name="pneu">'SA 2018 FIA GT'!$M$37</definedName>
    <definedName name="ppos">'SA 2018 FIA GT'!$L$36</definedName>
  </definedNames>
  <calcPr fullCalcOnLoad="1"/>
</workbook>
</file>

<file path=xl/sharedStrings.xml><?xml version="1.0" encoding="utf-8"?>
<sst xmlns="http://schemas.openxmlformats.org/spreadsheetml/2006/main" count="659" uniqueCount="149">
  <si>
    <t>Platz</t>
  </si>
  <si>
    <t>Name</t>
  </si>
  <si>
    <t>Punkte-
schnitt</t>
  </si>
  <si>
    <t>Punkte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</si>
  <si>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</si>
  <si>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</si>
  <si>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</si>
  <si>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</si>
  <si>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</si>
  <si>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</si>
  <si>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</si>
  <si>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</si>
  <si>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</si>
  <si>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</si>
  <si>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</si>
  <si>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</si>
  <si>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</si>
  <si>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</si>
  <si>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</si>
  <si>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</si>
  <si>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</si>
  <si>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</si>
  <si>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Streicher</t>
  </si>
  <si>
    <t>Ersten</t>
  </si>
  <si>
    <t>Vorigen</t>
  </si>
  <si>
    <t>Rückstand zum</t>
  </si>
  <si>
    <t>◄</t>
  </si>
  <si>
    <t>R./L.</t>
  </si>
  <si>
    <t>FahrerIn</t>
  </si>
  <si>
    <t>Gesamt- punkte</t>
  </si>
  <si>
    <t>Punkte- Streicher</t>
  </si>
  <si>
    <t>Marke</t>
  </si>
  <si>
    <t>Motor               Nr.</t>
  </si>
  <si>
    <t>Spur</t>
  </si>
  <si>
    <t>▲</t>
  </si>
  <si>
    <t>▼</t>
  </si>
  <si>
    <t>►</t>
  </si>
  <si>
    <t>neu</t>
  </si>
  <si>
    <t xml:space="preserve">Thomas Nowak </t>
  </si>
  <si>
    <t xml:space="preserve">Walter Lemböck </t>
  </si>
  <si>
    <t>Thomas Sanda</t>
  </si>
  <si>
    <t>Thomas Gebhardt</t>
  </si>
  <si>
    <t>Roman Grunner</t>
  </si>
  <si>
    <t xml:space="preserve">Walter Müllner </t>
  </si>
  <si>
    <t xml:space="preserve">Peter Siding </t>
  </si>
  <si>
    <t xml:space="preserve">Gerhard Fischer </t>
  </si>
  <si>
    <t>Helmut Dannerbauer</t>
  </si>
  <si>
    <t>Roland Dobritzhofer</t>
  </si>
  <si>
    <t>Gabi Krausler</t>
  </si>
  <si>
    <t>Günther Schlosser</t>
  </si>
  <si>
    <t>Gerlinde Herzog</t>
  </si>
  <si>
    <t>Johann Lemböck</t>
  </si>
  <si>
    <t>Jörg Kolbaba</t>
  </si>
  <si>
    <t>Charly Brezlanovits</t>
  </si>
  <si>
    <t>Fritz Grois</t>
  </si>
  <si>
    <t>Christian Strell</t>
  </si>
  <si>
    <t>Jörg Gasselseder</t>
  </si>
  <si>
    <t>Stefan Munczi</t>
  </si>
  <si>
    <t>Marko Neumayer</t>
  </si>
  <si>
    <t>Baumgartner</t>
  </si>
  <si>
    <t>Franz Zanko</t>
  </si>
  <si>
    <t>Martin Weiss</t>
  </si>
  <si>
    <t>Martin Batik</t>
  </si>
  <si>
    <t>Johann Szeidernann</t>
  </si>
  <si>
    <t>Thomas Milanollo</t>
  </si>
  <si>
    <t>Günther Tetzer</t>
  </si>
  <si>
    <t>Tendenz</t>
  </si>
  <si>
    <t>Helmut Schmidt</t>
  </si>
  <si>
    <t>Leo Rebler</t>
  </si>
  <si>
    <t xml:space="preserve">Jürgen Oswald </t>
  </si>
  <si>
    <t>Max Oswald</t>
  </si>
  <si>
    <t>1.1</t>
  </si>
  <si>
    <t>2.1</t>
  </si>
  <si>
    <t>3.1</t>
  </si>
  <si>
    <t>4.1</t>
  </si>
  <si>
    <t>5.1</t>
  </si>
  <si>
    <t>6.1</t>
  </si>
  <si>
    <t>1.2</t>
  </si>
  <si>
    <t>2.2</t>
  </si>
  <si>
    <t>3.2</t>
  </si>
  <si>
    <t>4.2</t>
  </si>
  <si>
    <t>5.2</t>
  </si>
  <si>
    <t>6.2</t>
  </si>
  <si>
    <t>1.3</t>
  </si>
  <si>
    <t>2.3</t>
  </si>
  <si>
    <t>3.3</t>
  </si>
  <si>
    <t>4.3</t>
  </si>
  <si>
    <t>5.3</t>
  </si>
  <si>
    <t>6.3</t>
  </si>
  <si>
    <t>1.4</t>
  </si>
  <si>
    <t>2.4</t>
  </si>
  <si>
    <t>3.4</t>
  </si>
  <si>
    <t>4.4</t>
  </si>
  <si>
    <t>5.4</t>
  </si>
  <si>
    <t>6.4</t>
  </si>
  <si>
    <t>Temp.</t>
  </si>
  <si>
    <t>Lüftf.</t>
  </si>
  <si>
    <t>°</t>
  </si>
  <si>
    <t>%</t>
  </si>
  <si>
    <t>Bertl Graf</t>
  </si>
  <si>
    <t>Fredi Lippert</t>
  </si>
  <si>
    <t>Poldi Karla</t>
  </si>
  <si>
    <t>Martin Leo Gruber</t>
  </si>
  <si>
    <t>Christian Melbinger</t>
  </si>
  <si>
    <t>Wolfgang Anecker</t>
  </si>
  <si>
    <t>Per Bosch</t>
  </si>
  <si>
    <t>Punktevergabe: 30,29,28,27,26,25,24,23,22,21,20,19,18,17,16,15,14,13,12,11,10,9,8,7,6,5,4,3,2,1</t>
  </si>
  <si>
    <t>Rudolf Muhr</t>
  </si>
  <si>
    <t>Ronny Panek</t>
  </si>
  <si>
    <t>Michael Liebe</t>
  </si>
  <si>
    <t>Josef Kogelbauer</t>
  </si>
  <si>
    <t>Kurt Reznicek</t>
  </si>
  <si>
    <t>Rene Mötz</t>
  </si>
  <si>
    <t>Franz Wessely</t>
  </si>
  <si>
    <t>Werner Trawnitschek</t>
  </si>
  <si>
    <t>Herbert Drkac</t>
  </si>
  <si>
    <t>Franz Lang</t>
  </si>
  <si>
    <t>Manfred Mötz</t>
  </si>
  <si>
    <t>Stefan Lindner</t>
  </si>
  <si>
    <t>Alfred Lippert</t>
  </si>
  <si>
    <t>Mario Rada</t>
  </si>
  <si>
    <t>SA 2018 FIA GT</t>
  </si>
  <si>
    <t>Pagani Zonda</t>
  </si>
  <si>
    <t>McLaren F1</t>
  </si>
  <si>
    <t>Mosler</t>
  </si>
  <si>
    <t>Ford GT</t>
  </si>
  <si>
    <t>Audi R8</t>
  </si>
  <si>
    <t>26,7°</t>
  </si>
  <si>
    <t>27,0°</t>
  </si>
  <si>
    <t>Walter Lemböck</t>
  </si>
  <si>
    <t>Gerhard Fischer</t>
  </si>
  <si>
    <t>23,1°</t>
  </si>
  <si>
    <t>Run.-25</t>
  </si>
  <si>
    <t>Audi RS8</t>
  </si>
  <si>
    <t>MCLaren F1</t>
  </si>
  <si>
    <t>30,8°</t>
  </si>
  <si>
    <t>Camaro</t>
  </si>
  <si>
    <t>30,5°</t>
  </si>
  <si>
    <t>Walter Müllner</t>
  </si>
  <si>
    <t>Mercedes</t>
  </si>
  <si>
    <t>Nissan GT-R</t>
  </si>
  <si>
    <t>30,4°</t>
  </si>
  <si>
    <t>Andreas Vanicek</t>
  </si>
  <si>
    <t>30,1°</t>
  </si>
  <si>
    <t>A08</t>
  </si>
  <si>
    <t>Corvette C6</t>
  </si>
  <si>
    <t>Ferrari 458</t>
  </si>
  <si>
    <t>Thomas Nowak</t>
  </si>
  <si>
    <t>Ferrari 488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</si>
</sst>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  <numFmt numFmtId="173" formatCode="0.000"/>
    <numFmt numFmtId="174" formatCode="0.0000"/>
    <numFmt numFmtId="175" formatCode="0.0"/>
    <numFmt numFmtId="176" formatCode="0;[Red]0"/>
    <numFmt numFmtId="177" formatCode="00000\°"/>
    <numFmt numFmtId="178" formatCode="#,##0;[Red]#,##0"/>
    <numFmt numFmtId="179" formatCode="[Red]General"/>
    <numFmt numFmtId="180" formatCode="[Black]General"/>
    <numFmt numFmtId="181" formatCode="[$-407]dddd\,\ d\.\ mmmm\ yyyy"/>
    <numFmt numFmtId="182" formatCode="[Green]0;[Red]0;[Black]#"/>
  </numFmts>
  <fonts count="9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6"/>
      <name val="Verdana"/>
      <family val="2"/>
    </font>
    <font>
      <b/>
      <sz val="16"/>
      <name val="Arial"/>
      <family val="2"/>
    </font>
    <font>
      <b/>
      <sz val="16"/>
      <name val="Verdana"/>
      <family val="2"/>
    </font>
    <font>
      <sz val="16"/>
      <name val="Arial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sz val="12"/>
      <name val="Bodoni MT"/>
      <family val="1"/>
    </font>
    <font>
      <b/>
      <i/>
      <sz val="12"/>
      <name val="Verdana"/>
      <family val="2"/>
    </font>
    <font>
      <b/>
      <i/>
      <sz val="14"/>
      <name val="Verdana"/>
      <family val="2"/>
    </font>
    <font>
      <b/>
      <i/>
      <sz val="72"/>
      <name val="Academy Engraved LET"/>
      <family val="0"/>
    </font>
    <font>
      <b/>
      <i/>
      <sz val="36"/>
      <name val="Academy Engraved LET"/>
      <family val="0"/>
    </font>
    <font>
      <b/>
      <i/>
      <sz val="26"/>
      <name val="Academy Engraved LET"/>
      <family val="0"/>
    </font>
    <font>
      <b/>
      <i/>
      <sz val="22"/>
      <name val="Verdana"/>
      <family val="2"/>
    </font>
    <font>
      <b/>
      <i/>
      <sz val="18"/>
      <name val="Verdana"/>
      <family val="2"/>
    </font>
    <font>
      <b/>
      <i/>
      <sz val="20"/>
      <name val="Verdana"/>
      <family val="2"/>
    </font>
    <font>
      <b/>
      <sz val="22"/>
      <name val="Verdana"/>
      <family val="2"/>
    </font>
    <font>
      <sz val="16"/>
      <name val="Verdana"/>
      <family val="2"/>
    </font>
    <font>
      <sz val="20"/>
      <name val="Verdana"/>
      <family val="2"/>
    </font>
    <font>
      <b/>
      <sz val="18"/>
      <name val="Verdana"/>
      <family val="2"/>
    </font>
    <font>
      <b/>
      <sz val="20"/>
      <name val="Verdana"/>
      <family val="2"/>
    </font>
    <font>
      <sz val="12"/>
      <name val="Verdana"/>
      <family val="2"/>
    </font>
    <font>
      <sz val="18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4"/>
      <name val="Verdana"/>
      <family val="2"/>
    </font>
    <font>
      <b/>
      <sz val="14"/>
      <color indexed="11"/>
      <name val="Verdana"/>
      <family val="2"/>
    </font>
    <font>
      <b/>
      <sz val="14"/>
      <color indexed="12"/>
      <name val="Verdana"/>
      <family val="2"/>
    </font>
    <font>
      <b/>
      <u val="single"/>
      <sz val="14"/>
      <color indexed="14"/>
      <name val="Verdana"/>
      <family val="2"/>
    </font>
    <font>
      <sz val="14"/>
      <color indexed="10"/>
      <name val="Verdana"/>
      <family val="2"/>
    </font>
    <font>
      <b/>
      <sz val="16"/>
      <color indexed="11"/>
      <name val="Verdana"/>
      <family val="2"/>
    </font>
    <font>
      <b/>
      <sz val="16"/>
      <color indexed="10"/>
      <name val="Verdana"/>
      <family val="2"/>
    </font>
    <font>
      <b/>
      <sz val="16"/>
      <color indexed="12"/>
      <name val="Verdana"/>
      <family val="2"/>
    </font>
    <font>
      <sz val="14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00FF"/>
      <name val="Arial"/>
      <family val="2"/>
    </font>
    <font>
      <b/>
      <sz val="14"/>
      <color rgb="FFFF0066"/>
      <name val="Verdana"/>
      <family val="2"/>
    </font>
    <font>
      <b/>
      <sz val="14"/>
      <color rgb="FF36EB1D"/>
      <name val="Verdana"/>
      <family val="2"/>
    </font>
    <font>
      <b/>
      <sz val="14"/>
      <color rgb="FF0000FF"/>
      <name val="Verdana"/>
      <family val="2"/>
    </font>
    <font>
      <b/>
      <u val="single"/>
      <sz val="14"/>
      <color rgb="FFFF0066"/>
      <name val="Verdana"/>
      <family val="2"/>
    </font>
    <font>
      <sz val="14"/>
      <color rgb="FFFF0000"/>
      <name val="Verdana"/>
      <family val="2"/>
    </font>
    <font>
      <b/>
      <sz val="16"/>
      <color rgb="FF36EB1D"/>
      <name val="Verdana"/>
      <family val="2"/>
    </font>
    <font>
      <b/>
      <sz val="16"/>
      <color rgb="FFFF0000"/>
      <name val="Verdana"/>
      <family val="2"/>
    </font>
    <font>
      <b/>
      <sz val="16"/>
      <color rgb="FF0000FF"/>
      <name val="Verdana"/>
      <family val="2"/>
    </font>
    <font>
      <sz val="14"/>
      <color theme="0"/>
      <name val="Verdana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5D9F1"/>
        <bgColor indexed="64"/>
      </patternFill>
    </fill>
    <fill>
      <patternFill patternType="gray0625">
        <bgColor theme="3" tint="0.799950003623962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gray0625">
        <bgColor rgb="FFFFFF00"/>
      </patternFill>
    </fill>
    <fill>
      <patternFill patternType="gray0625">
        <bgColor rgb="FFC0C0C0"/>
      </patternFill>
    </fill>
    <fill>
      <patternFill patternType="gray0625">
        <bgColor rgb="FFCC6600"/>
      </patternFill>
    </fill>
    <fill>
      <patternFill patternType="solid">
        <fgColor rgb="FFFABF8F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6" borderId="2" applyNumberFormat="0" applyAlignment="0" applyProtection="0"/>
    <xf numFmtId="41" fontId="0" fillId="0" borderId="0" applyFont="0" applyFill="0" applyBorder="0" applyAlignment="0" applyProtection="0"/>
    <xf numFmtId="0" fontId="67" fillId="27" borderId="2" applyNumberFormat="0" applyAlignment="0" applyProtection="0"/>
    <xf numFmtId="0" fontId="68" fillId="0" borderId="3" applyNumberFormat="0" applyFill="0" applyAlignment="0" applyProtection="0"/>
    <xf numFmtId="0" fontId="69" fillId="0" borderId="0" applyNumberFormat="0" applyFill="0" applyBorder="0" applyAlignment="0" applyProtection="0"/>
    <xf numFmtId="0" fontId="0" fillId="0" borderId="0">
      <alignment/>
      <protection/>
    </xf>
    <xf numFmtId="0" fontId="70" fillId="28" borderId="0" applyNumberFormat="0" applyBorder="0" applyAlignment="0" applyProtection="0"/>
    <xf numFmtId="43" fontId="0" fillId="0" borderId="0" applyFont="0" applyFill="0" applyBorder="0" applyAlignment="0" applyProtection="0"/>
    <xf numFmtId="0" fontId="7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32" borderId="9" applyNumberFormat="0" applyAlignment="0" applyProtection="0"/>
  </cellStyleXfs>
  <cellXfs count="290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33" borderId="10" xfId="0" applyFont="1" applyFill="1" applyBorder="1" applyAlignment="1">
      <alignment horizontal="left" vertical="center"/>
    </xf>
    <xf numFmtId="2" fontId="14" fillId="34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49" fontId="14" fillId="33" borderId="11" xfId="0" applyNumberFormat="1" applyFont="1" applyFill="1" applyBorder="1" applyAlignment="1">
      <alignment horizontal="center" vertical="center"/>
    </xf>
    <xf numFmtId="49" fontId="14" fillId="35" borderId="11" xfId="0" applyNumberFormat="1" applyFont="1" applyFill="1" applyBorder="1" applyAlignment="1">
      <alignment horizontal="center" vertical="center"/>
    </xf>
    <xf numFmtId="49" fontId="14" fillId="36" borderId="11" xfId="0" applyNumberFormat="1" applyFont="1" applyFill="1" applyBorder="1" applyAlignment="1">
      <alignment horizontal="center" vertical="center"/>
    </xf>
    <xf numFmtId="49" fontId="14" fillId="37" borderId="11" xfId="0" applyNumberFormat="1" applyFont="1" applyFill="1" applyBorder="1" applyAlignment="1">
      <alignment horizontal="center" vertical="center"/>
    </xf>
    <xf numFmtId="0" fontId="10" fillId="38" borderId="0" xfId="0" applyFont="1" applyFill="1" applyAlignment="1">
      <alignment vertical="center"/>
    </xf>
    <xf numFmtId="0" fontId="0" fillId="38" borderId="0" xfId="0" applyFill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33" borderId="10" xfId="0" applyFont="1" applyFill="1" applyBorder="1" applyAlignment="1">
      <alignment horizontal="center" vertical="center"/>
    </xf>
    <xf numFmtId="49" fontId="14" fillId="33" borderId="12" xfId="0" applyNumberFormat="1" applyFont="1" applyFill="1" applyBorder="1" applyAlignment="1">
      <alignment horizontal="center" vertical="center"/>
    </xf>
    <xf numFmtId="2" fontId="14" fillId="34" borderId="13" xfId="0" applyNumberFormat="1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3" fillId="33" borderId="0" xfId="0" applyFont="1" applyFill="1" applyAlignment="1">
      <alignment vertical="center"/>
    </xf>
    <xf numFmtId="0" fontId="13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center" vertical="center"/>
    </xf>
    <xf numFmtId="0" fontId="17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173" fontId="17" fillId="0" borderId="14" xfId="45" applyNumberFormat="1" applyFont="1" applyBorder="1" applyAlignment="1">
      <alignment horizontal="center" vertical="center" wrapText="1"/>
      <protection/>
    </xf>
    <xf numFmtId="173" fontId="17" fillId="0" borderId="15" xfId="45" applyNumberFormat="1" applyFont="1" applyBorder="1" applyAlignment="1">
      <alignment horizontal="center" vertical="center" wrapText="1"/>
      <protection/>
    </xf>
    <xf numFmtId="0" fontId="14" fillId="33" borderId="16" xfId="0" applyFont="1" applyFill="1" applyBorder="1" applyAlignment="1">
      <alignment horizontal="center" vertical="center"/>
    </xf>
    <xf numFmtId="173" fontId="9" fillId="33" borderId="0" xfId="0" applyNumberFormat="1" applyFont="1" applyFill="1" applyBorder="1" applyAlignment="1">
      <alignment horizontal="center" vertical="center"/>
    </xf>
    <xf numFmtId="173" fontId="9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2" fontId="14" fillId="40" borderId="17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173" fontId="17" fillId="0" borderId="18" xfId="45" applyNumberFormat="1" applyFont="1" applyBorder="1" applyAlignment="1">
      <alignment horizontal="center" vertical="center" wrapText="1"/>
      <protection/>
    </xf>
    <xf numFmtId="173" fontId="17" fillId="0" borderId="19" xfId="45" applyNumberFormat="1" applyFont="1" applyBorder="1" applyAlignment="1">
      <alignment horizontal="center" vertical="center" wrapText="1"/>
      <protection/>
    </xf>
    <xf numFmtId="49" fontId="14" fillId="35" borderId="20" xfId="0" applyNumberFormat="1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21" fillId="42" borderId="10" xfId="45" applyNumberFormat="1" applyFont="1" applyFill="1" applyBorder="1" applyAlignment="1">
      <alignment horizontal="center" vertical="center"/>
      <protection/>
    </xf>
    <xf numFmtId="2" fontId="18" fillId="42" borderId="10" xfId="45" applyNumberFormat="1" applyFont="1" applyFill="1" applyBorder="1" applyAlignment="1">
      <alignment horizontal="center" vertical="center"/>
      <protection/>
    </xf>
    <xf numFmtId="2" fontId="20" fillId="42" borderId="10" xfId="45" applyNumberFormat="1" applyFont="1" applyFill="1" applyBorder="1" applyAlignment="1">
      <alignment horizontal="center" vertical="center"/>
      <protection/>
    </xf>
    <xf numFmtId="2" fontId="19" fillId="42" borderId="10" xfId="45" applyNumberFormat="1" applyFont="1" applyFill="1" applyBorder="1" applyAlignment="1">
      <alignment horizontal="center" vertical="center"/>
      <protection/>
    </xf>
    <xf numFmtId="2" fontId="80" fillId="42" borderId="10" xfId="45" applyNumberFormat="1" applyFont="1" applyFill="1" applyBorder="1" applyAlignment="1">
      <alignment horizontal="center" vertical="center"/>
      <protection/>
    </xf>
    <xf numFmtId="0" fontId="17" fillId="33" borderId="0" xfId="0" applyFont="1" applyFill="1" applyAlignment="1">
      <alignment horizontal="center" vertical="center"/>
    </xf>
    <xf numFmtId="49" fontId="14" fillId="35" borderId="21" xfId="0" applyNumberFormat="1" applyFont="1" applyFill="1" applyBorder="1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4" fillId="38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13" fillId="42" borderId="10" xfId="0" applyFont="1" applyFill="1" applyBorder="1" applyAlignment="1">
      <alignment horizontal="center" vertical="center"/>
    </xf>
    <xf numFmtId="0" fontId="17" fillId="42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4" fillId="41" borderId="10" xfId="0" applyFont="1" applyFill="1" applyBorder="1" applyAlignment="1">
      <alignment horizontal="left" vertical="center"/>
    </xf>
    <xf numFmtId="0" fontId="33" fillId="33" borderId="0" xfId="0" applyFont="1" applyFill="1" applyBorder="1" applyAlignment="1">
      <alignment horizontal="center" vertical="center"/>
    </xf>
    <xf numFmtId="172" fontId="12" fillId="42" borderId="22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172" fontId="12" fillId="42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42" borderId="11" xfId="0" applyFont="1" applyFill="1" applyBorder="1" applyAlignment="1">
      <alignment horizontal="center" vertical="center"/>
    </xf>
    <xf numFmtId="0" fontId="3" fillId="42" borderId="10" xfId="0" applyFont="1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49" fontId="0" fillId="42" borderId="10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4" fillId="41" borderId="17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172" fontId="12" fillId="42" borderId="26" xfId="0" applyNumberFormat="1" applyFont="1" applyFill="1" applyBorder="1" applyAlignment="1">
      <alignment horizontal="center" vertical="center" wrapText="1"/>
    </xf>
    <xf numFmtId="0" fontId="81" fillId="39" borderId="27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177" fontId="19" fillId="33" borderId="10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14" fillId="39" borderId="17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17" fillId="42" borderId="27" xfId="0" applyFont="1" applyFill="1" applyBorder="1" applyAlignment="1">
      <alignment horizontal="left" vertical="center"/>
    </xf>
    <xf numFmtId="0" fontId="17" fillId="43" borderId="27" xfId="0" applyFont="1" applyFill="1" applyBorder="1" applyAlignment="1">
      <alignment horizontal="left" vertical="center"/>
    </xf>
    <xf numFmtId="0" fontId="17" fillId="33" borderId="27" xfId="0" applyFont="1" applyFill="1" applyBorder="1" applyAlignment="1">
      <alignment horizontal="left" vertical="center"/>
    </xf>
    <xf numFmtId="0" fontId="17" fillId="33" borderId="19" xfId="0" applyFont="1" applyFill="1" applyBorder="1" applyAlignment="1">
      <alignment horizontal="left" vertical="center"/>
    </xf>
    <xf numFmtId="0" fontId="8" fillId="44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45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46" borderId="10" xfId="0" applyFont="1" applyFill="1" applyBorder="1" applyAlignment="1">
      <alignment horizontal="center" vertical="center"/>
    </xf>
    <xf numFmtId="2" fontId="82" fillId="33" borderId="10" xfId="45" applyNumberFormat="1" applyFont="1" applyFill="1" applyBorder="1" applyAlignment="1">
      <alignment horizontal="center" vertical="center"/>
      <protection/>
    </xf>
    <xf numFmtId="2" fontId="83" fillId="33" borderId="10" xfId="45" applyNumberFormat="1" applyFont="1" applyFill="1" applyBorder="1" applyAlignment="1">
      <alignment horizontal="center" vertical="center"/>
      <protection/>
    </xf>
    <xf numFmtId="0" fontId="4" fillId="33" borderId="0" xfId="0" applyFont="1" applyFill="1" applyAlignment="1">
      <alignment vertical="center"/>
    </xf>
    <xf numFmtId="179" fontId="20" fillId="33" borderId="10" xfId="45" applyNumberFormat="1" applyFont="1" applyFill="1" applyBorder="1" applyAlignment="1">
      <alignment horizontal="center" vertical="center"/>
      <protection/>
    </xf>
    <xf numFmtId="2" fontId="14" fillId="33" borderId="10" xfId="0" applyNumberFormat="1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2" fontId="14" fillId="33" borderId="13" xfId="0" applyNumberFormat="1" applyFont="1" applyFill="1" applyBorder="1" applyAlignment="1">
      <alignment horizontal="center" vertical="center"/>
    </xf>
    <xf numFmtId="2" fontId="14" fillId="36" borderId="10" xfId="0" applyNumberFormat="1" applyFont="1" applyFill="1" applyBorder="1" applyAlignment="1">
      <alignment horizontal="center" vertical="center"/>
    </xf>
    <xf numFmtId="2" fontId="14" fillId="36" borderId="27" xfId="0" applyNumberFormat="1" applyFont="1" applyFill="1" applyBorder="1" applyAlignment="1">
      <alignment horizontal="center" vertical="center"/>
    </xf>
    <xf numFmtId="2" fontId="14" fillId="37" borderId="10" xfId="0" applyNumberFormat="1" applyFont="1" applyFill="1" applyBorder="1" applyAlignment="1">
      <alignment horizontal="center" vertical="center"/>
    </xf>
    <xf numFmtId="2" fontId="14" fillId="37" borderId="27" xfId="0" applyNumberFormat="1" applyFont="1" applyFill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2" fontId="14" fillId="0" borderId="27" xfId="0" applyNumberFormat="1" applyFont="1" applyBorder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6" fillId="33" borderId="0" xfId="0" applyFont="1" applyFill="1" applyAlignment="1">
      <alignment vertical="center"/>
    </xf>
    <xf numFmtId="0" fontId="36" fillId="33" borderId="0" xfId="0" applyFont="1" applyFill="1" applyAlignment="1">
      <alignment horizontal="left" vertical="center"/>
    </xf>
    <xf numFmtId="180" fontId="16" fillId="33" borderId="10" xfId="45" applyNumberFormat="1" applyFont="1" applyFill="1" applyBorder="1" applyAlignment="1">
      <alignment horizontal="center" vertical="center"/>
      <protection/>
    </xf>
    <xf numFmtId="1" fontId="14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1" fontId="14" fillId="33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80" fontId="11" fillId="33" borderId="10" xfId="0" applyNumberFormat="1" applyFont="1" applyFill="1" applyBorder="1" applyAlignment="1">
      <alignment horizontal="center" vertical="center"/>
    </xf>
    <xf numFmtId="0" fontId="14" fillId="35" borderId="14" xfId="0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14" fillId="35" borderId="15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182" fontId="16" fillId="33" borderId="28" xfId="45" applyNumberFormat="1" applyFont="1" applyFill="1" applyBorder="1" applyAlignment="1">
      <alignment horizontal="left" vertical="center"/>
      <protection/>
    </xf>
    <xf numFmtId="0" fontId="17" fillId="42" borderId="10" xfId="0" applyFont="1" applyFill="1" applyBorder="1" applyAlignment="1">
      <alignment horizontal="left" vertical="center"/>
    </xf>
    <xf numFmtId="0" fontId="17" fillId="43" borderId="10" xfId="0" applyFont="1" applyFill="1" applyBorder="1" applyAlignment="1">
      <alignment horizontal="left" vertical="center"/>
    </xf>
    <xf numFmtId="0" fontId="17" fillId="42" borderId="29" xfId="0" applyFont="1" applyFill="1" applyBorder="1" applyAlignment="1">
      <alignment horizontal="left" vertical="center"/>
    </xf>
    <xf numFmtId="0" fontId="17" fillId="43" borderId="29" xfId="0" applyFont="1" applyFill="1" applyBorder="1" applyAlignment="1">
      <alignment horizontal="left" vertical="center"/>
    </xf>
    <xf numFmtId="0" fontId="17" fillId="33" borderId="29" xfId="0" applyFont="1" applyFill="1" applyBorder="1" applyAlignment="1">
      <alignment horizontal="left" vertical="center"/>
    </xf>
    <xf numFmtId="0" fontId="17" fillId="33" borderId="10" xfId="0" applyFont="1" applyFill="1" applyBorder="1" applyAlignment="1">
      <alignment horizontal="left" vertical="center"/>
    </xf>
    <xf numFmtId="0" fontId="13" fillId="33" borderId="15" xfId="0" applyFont="1" applyFill="1" applyBorder="1" applyAlignment="1">
      <alignment horizontal="left" vertical="center"/>
    </xf>
    <xf numFmtId="0" fontId="13" fillId="41" borderId="27" xfId="0" applyFont="1" applyFill="1" applyBorder="1" applyAlignment="1">
      <alignment horizontal="left" vertical="center"/>
    </xf>
    <xf numFmtId="0" fontId="13" fillId="33" borderId="27" xfId="0" applyFont="1" applyFill="1" applyBorder="1" applyAlignment="1">
      <alignment horizontal="left" vertical="center"/>
    </xf>
    <xf numFmtId="0" fontId="13" fillId="47" borderId="27" xfId="0" applyFont="1" applyFill="1" applyBorder="1" applyAlignment="1">
      <alignment horizontal="left" vertical="center"/>
    </xf>
    <xf numFmtId="0" fontId="13" fillId="48" borderId="27" xfId="0" applyFont="1" applyFill="1" applyBorder="1" applyAlignment="1">
      <alignment horizontal="left" vertical="center"/>
    </xf>
    <xf numFmtId="0" fontId="13" fillId="48" borderId="29" xfId="0" applyFont="1" applyFill="1" applyBorder="1" applyAlignment="1">
      <alignment horizontal="left" vertical="center"/>
    </xf>
    <xf numFmtId="0" fontId="13" fillId="48" borderId="10" xfId="0" applyFont="1" applyFill="1" applyBorder="1" applyAlignment="1">
      <alignment horizontal="left" vertical="center"/>
    </xf>
    <xf numFmtId="0" fontId="13" fillId="47" borderId="10" xfId="0" applyFont="1" applyFill="1" applyBorder="1" applyAlignment="1">
      <alignment horizontal="left" vertical="center"/>
    </xf>
    <xf numFmtId="0" fontId="13" fillId="41" borderId="10" xfId="0" applyFont="1" applyFill="1" applyBorder="1" applyAlignment="1">
      <alignment horizontal="left" vertical="center"/>
    </xf>
    <xf numFmtId="9" fontId="16" fillId="33" borderId="10" xfId="0" applyNumberFormat="1" applyFont="1" applyFill="1" applyBorder="1" applyAlignment="1">
      <alignment horizontal="center" vertical="center"/>
    </xf>
    <xf numFmtId="2" fontId="14" fillId="49" borderId="14" xfId="0" applyNumberFormat="1" applyFont="1" applyFill="1" applyBorder="1" applyAlignment="1">
      <alignment horizontal="center" vertical="center"/>
    </xf>
    <xf numFmtId="2" fontId="14" fillId="50" borderId="10" xfId="0" applyNumberFormat="1" applyFont="1" applyFill="1" applyBorder="1" applyAlignment="1">
      <alignment horizontal="center" vertical="center"/>
    </xf>
    <xf numFmtId="2" fontId="14" fillId="51" borderId="10" xfId="0" applyNumberFormat="1" applyFont="1" applyFill="1" applyBorder="1" applyAlignment="1">
      <alignment horizontal="center" vertical="center"/>
    </xf>
    <xf numFmtId="0" fontId="14" fillId="0" borderId="13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84" fillId="39" borderId="27" xfId="0" applyFont="1" applyFill="1" applyBorder="1" applyAlignment="1">
      <alignment horizontal="center" vertical="center"/>
    </xf>
    <xf numFmtId="0" fontId="16" fillId="35" borderId="23" xfId="0" applyFont="1" applyFill="1" applyBorder="1" applyAlignment="1">
      <alignment horizontal="left" vertical="center"/>
    </xf>
    <xf numFmtId="173" fontId="9" fillId="35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4" fillId="35" borderId="14" xfId="0" applyFont="1" applyFill="1" applyBorder="1" applyAlignment="1">
      <alignment horizontal="left" vertical="center"/>
    </xf>
    <xf numFmtId="0" fontId="14" fillId="35" borderId="32" xfId="0" applyFont="1" applyFill="1" applyBorder="1" applyAlignment="1">
      <alignment horizontal="left" vertical="center"/>
    </xf>
    <xf numFmtId="0" fontId="14" fillId="35" borderId="33" xfId="0" applyFont="1" applyFill="1" applyBorder="1" applyAlignment="1">
      <alignment horizontal="left" vertical="center"/>
    </xf>
    <xf numFmtId="2" fontId="14" fillId="35" borderId="14" xfId="0" applyNumberFormat="1" applyFont="1" applyFill="1" applyBorder="1" applyAlignment="1">
      <alignment horizontal="center" vertical="center"/>
    </xf>
    <xf numFmtId="1" fontId="14" fillId="35" borderId="14" xfId="0" applyNumberFormat="1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left" vertical="center"/>
    </xf>
    <xf numFmtId="0" fontId="14" fillId="36" borderId="23" xfId="0" applyFont="1" applyFill="1" applyBorder="1" applyAlignment="1">
      <alignment horizontal="left" vertical="center"/>
    </xf>
    <xf numFmtId="0" fontId="14" fillId="36" borderId="24" xfId="0" applyFont="1" applyFill="1" applyBorder="1" applyAlignment="1">
      <alignment horizontal="left" vertical="center"/>
    </xf>
    <xf numFmtId="0" fontId="14" fillId="36" borderId="10" xfId="0" applyFont="1" applyFill="1" applyBorder="1" applyAlignment="1">
      <alignment horizontal="center" vertical="center"/>
    </xf>
    <xf numFmtId="1" fontId="14" fillId="36" borderId="10" xfId="0" applyNumberFormat="1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left" vertical="center"/>
    </xf>
    <xf numFmtId="0" fontId="14" fillId="37" borderId="23" xfId="0" applyFont="1" applyFill="1" applyBorder="1" applyAlignment="1">
      <alignment horizontal="left" vertical="center"/>
    </xf>
    <xf numFmtId="0" fontId="14" fillId="37" borderId="24" xfId="0" applyFont="1" applyFill="1" applyBorder="1" applyAlignment="1">
      <alignment horizontal="left" vertical="center"/>
    </xf>
    <xf numFmtId="0" fontId="14" fillId="37" borderId="10" xfId="0" applyFont="1" applyFill="1" applyBorder="1" applyAlignment="1">
      <alignment horizontal="center" vertical="center"/>
    </xf>
    <xf numFmtId="1" fontId="14" fillId="37" borderId="10" xfId="0" applyNumberFormat="1" applyFont="1" applyFill="1" applyBorder="1" applyAlignment="1">
      <alignment horizontal="center" vertical="center"/>
    </xf>
    <xf numFmtId="0" fontId="14" fillId="35" borderId="34" xfId="0" applyFont="1" applyFill="1" applyBorder="1" applyAlignment="1">
      <alignment horizontal="center" vertical="center"/>
    </xf>
    <xf numFmtId="0" fontId="14" fillId="35" borderId="17" xfId="0" applyFont="1" applyFill="1" applyBorder="1" applyAlignment="1">
      <alignment horizontal="center" vertical="center"/>
    </xf>
    <xf numFmtId="0" fontId="14" fillId="37" borderId="16" xfId="0" applyFont="1" applyFill="1" applyBorder="1" applyAlignment="1">
      <alignment horizontal="center" vertical="center"/>
    </xf>
    <xf numFmtId="0" fontId="14" fillId="36" borderId="16" xfId="0" applyFont="1" applyFill="1" applyBorder="1" applyAlignment="1">
      <alignment horizontal="center" vertical="center"/>
    </xf>
    <xf numFmtId="2" fontId="14" fillId="9" borderId="10" xfId="0" applyNumberFormat="1" applyFont="1" applyFill="1" applyBorder="1" applyAlignment="1">
      <alignment horizontal="center" vertical="center"/>
    </xf>
    <xf numFmtId="0" fontId="8" fillId="9" borderId="10" xfId="0" applyFont="1" applyFill="1" applyBorder="1" applyAlignment="1">
      <alignment horizontal="center" vertical="center"/>
    </xf>
    <xf numFmtId="0" fontId="14" fillId="19" borderId="10" xfId="0" applyFont="1" applyFill="1" applyBorder="1" applyAlignment="1">
      <alignment horizontal="center" vertical="center"/>
    </xf>
    <xf numFmtId="0" fontId="85" fillId="19" borderId="10" xfId="0" applyFont="1" applyFill="1" applyBorder="1" applyAlignment="1">
      <alignment horizontal="center" vertical="center"/>
    </xf>
    <xf numFmtId="0" fontId="14" fillId="35" borderId="0" xfId="0" applyFont="1" applyFill="1" applyAlignment="1">
      <alignment horizontal="left" vertical="center"/>
    </xf>
    <xf numFmtId="2" fontId="14" fillId="49" borderId="17" xfId="0" applyNumberFormat="1" applyFont="1" applyFill="1" applyBorder="1" applyAlignment="1">
      <alignment horizontal="center" vertical="center"/>
    </xf>
    <xf numFmtId="2" fontId="14" fillId="35" borderId="17" xfId="0" applyNumberFormat="1" applyFont="1" applyFill="1" applyBorder="1" applyAlignment="1">
      <alignment horizontal="center" vertical="center"/>
    </xf>
    <xf numFmtId="1" fontId="14" fillId="35" borderId="17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2" fontId="14" fillId="49" borderId="10" xfId="0" applyNumberFormat="1" applyFont="1" applyFill="1" applyBorder="1" applyAlignment="1">
      <alignment horizontal="center" vertical="center"/>
    </xf>
    <xf numFmtId="0" fontId="16" fillId="45" borderId="23" xfId="0" applyFont="1" applyFill="1" applyBorder="1" applyAlignment="1">
      <alignment horizontal="left" vertical="center"/>
    </xf>
    <xf numFmtId="173" fontId="9" fillId="45" borderId="10" xfId="0" applyNumberFormat="1" applyFont="1" applyFill="1" applyBorder="1" applyAlignment="1">
      <alignment horizontal="center" vertical="center"/>
    </xf>
    <xf numFmtId="0" fontId="9" fillId="45" borderId="10" xfId="0" applyFont="1" applyFill="1" applyBorder="1" applyAlignment="1">
      <alignment horizontal="center" vertical="center"/>
    </xf>
    <xf numFmtId="0" fontId="4" fillId="19" borderId="10" xfId="0" applyFont="1" applyFill="1" applyBorder="1" applyAlignment="1">
      <alignment horizontal="center" vertical="center"/>
    </xf>
    <xf numFmtId="0" fontId="14" fillId="36" borderId="17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2" fontId="86" fillId="33" borderId="35" xfId="45" applyNumberFormat="1" applyFont="1" applyFill="1" applyBorder="1" applyAlignment="1">
      <alignment horizontal="right" vertical="center"/>
      <protection/>
    </xf>
    <xf numFmtId="2" fontId="87" fillId="33" borderId="35" xfId="45" applyNumberFormat="1" applyFont="1" applyFill="1" applyBorder="1" applyAlignment="1">
      <alignment horizontal="right" vertical="center"/>
      <protection/>
    </xf>
    <xf numFmtId="0" fontId="14" fillId="35" borderId="0" xfId="0" applyFont="1" applyFill="1" applyBorder="1" applyAlignment="1">
      <alignment horizontal="left" vertical="center"/>
    </xf>
    <xf numFmtId="2" fontId="14" fillId="35" borderId="10" xfId="0" applyNumberFormat="1" applyFont="1" applyFill="1" applyBorder="1" applyAlignment="1">
      <alignment horizontal="center" vertical="center"/>
    </xf>
    <xf numFmtId="1" fontId="14" fillId="35" borderId="10" xfId="0" applyNumberFormat="1" applyFont="1" applyFill="1" applyBorder="1" applyAlignment="1">
      <alignment horizontal="center" vertical="center"/>
    </xf>
    <xf numFmtId="2" fontId="88" fillId="33" borderId="35" xfId="45" applyNumberFormat="1" applyFont="1" applyFill="1" applyBorder="1" applyAlignment="1">
      <alignment horizontal="right" vertical="center"/>
      <protection/>
    </xf>
    <xf numFmtId="0" fontId="14" fillId="52" borderId="10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left" vertical="center"/>
    </xf>
    <xf numFmtId="0" fontId="14" fillId="19" borderId="17" xfId="0" applyFont="1" applyFill="1" applyBorder="1" applyAlignment="1">
      <alignment horizontal="center" vertical="center"/>
    </xf>
    <xf numFmtId="0" fontId="14" fillId="37" borderId="17" xfId="0" applyFont="1" applyFill="1" applyBorder="1" applyAlignment="1">
      <alignment horizontal="center" vertical="center"/>
    </xf>
    <xf numFmtId="0" fontId="84" fillId="39" borderId="36" xfId="0" applyFont="1" applyFill="1" applyBorder="1" applyAlignment="1">
      <alignment horizontal="center" vertical="center"/>
    </xf>
    <xf numFmtId="0" fontId="14" fillId="35" borderId="17" xfId="0" applyFont="1" applyFill="1" applyBorder="1" applyAlignment="1">
      <alignment horizontal="left" vertical="center"/>
    </xf>
    <xf numFmtId="0" fontId="89" fillId="33" borderId="0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31" fillId="39" borderId="37" xfId="0" applyFont="1" applyFill="1" applyBorder="1" applyAlignment="1">
      <alignment horizontal="center" vertical="center"/>
    </xf>
    <xf numFmtId="0" fontId="31" fillId="39" borderId="38" xfId="0" applyFont="1" applyFill="1" applyBorder="1" applyAlignment="1">
      <alignment horizontal="center" vertical="center"/>
    </xf>
    <xf numFmtId="0" fontId="32" fillId="33" borderId="39" xfId="0" applyFont="1" applyFill="1" applyBorder="1" applyAlignment="1">
      <alignment horizontal="center" vertical="center"/>
    </xf>
    <xf numFmtId="0" fontId="32" fillId="33" borderId="40" xfId="0" applyFont="1" applyFill="1" applyBorder="1" applyAlignment="1">
      <alignment horizontal="center" vertical="center"/>
    </xf>
    <xf numFmtId="0" fontId="32" fillId="33" borderId="41" xfId="0" applyFont="1" applyFill="1" applyBorder="1" applyAlignment="1">
      <alignment horizontal="center" vertical="center"/>
    </xf>
    <xf numFmtId="0" fontId="31" fillId="53" borderId="14" xfId="0" applyFont="1" applyFill="1" applyBorder="1" applyAlignment="1">
      <alignment horizontal="center" vertical="center"/>
    </xf>
    <xf numFmtId="0" fontId="31" fillId="53" borderId="18" xfId="0" applyFont="1" applyFill="1" applyBorder="1" applyAlignment="1">
      <alignment horizontal="center" vertical="center"/>
    </xf>
    <xf numFmtId="172" fontId="12" fillId="39" borderId="37" xfId="0" applyNumberFormat="1" applyFont="1" applyFill="1" applyBorder="1" applyAlignment="1">
      <alignment horizontal="center" vertical="center" wrapText="1"/>
    </xf>
    <xf numFmtId="172" fontId="12" fillId="39" borderId="38" xfId="0" applyNumberFormat="1" applyFont="1" applyFill="1" applyBorder="1" applyAlignment="1">
      <alignment horizontal="center" vertical="center" wrapText="1"/>
    </xf>
    <xf numFmtId="0" fontId="11" fillId="41" borderId="37" xfId="0" applyFont="1" applyFill="1" applyBorder="1" applyAlignment="1">
      <alignment horizontal="center" vertical="center" wrapText="1"/>
    </xf>
    <xf numFmtId="0" fontId="11" fillId="41" borderId="38" xfId="0" applyFont="1" applyFill="1" applyBorder="1" applyAlignment="1">
      <alignment horizontal="center" vertical="center" wrapText="1"/>
    </xf>
    <xf numFmtId="49" fontId="11" fillId="39" borderId="37" xfId="0" applyNumberFormat="1" applyFont="1" applyFill="1" applyBorder="1" applyAlignment="1">
      <alignment horizontal="center" vertical="center" wrapText="1"/>
    </xf>
    <xf numFmtId="49" fontId="11" fillId="39" borderId="38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7" fillId="39" borderId="39" xfId="0" applyFont="1" applyFill="1" applyBorder="1" applyAlignment="1">
      <alignment horizontal="center" vertical="center"/>
    </xf>
    <xf numFmtId="0" fontId="37" fillId="39" borderId="40" xfId="0" applyFont="1" applyFill="1" applyBorder="1" applyAlignment="1">
      <alignment horizontal="center" vertical="center"/>
    </xf>
    <xf numFmtId="0" fontId="37" fillId="39" borderId="41" xfId="0" applyFont="1" applyFill="1" applyBorder="1" applyAlignment="1">
      <alignment horizontal="center" vertical="center"/>
    </xf>
    <xf numFmtId="0" fontId="11" fillId="39" borderId="42" xfId="0" applyFont="1" applyFill="1" applyBorder="1" applyAlignment="1">
      <alignment horizontal="center" vertical="center"/>
    </xf>
    <xf numFmtId="0" fontId="11" fillId="39" borderId="43" xfId="0" applyFont="1" applyFill="1" applyBorder="1" applyAlignment="1">
      <alignment horizontal="center" vertical="center"/>
    </xf>
    <xf numFmtId="0" fontId="11" fillId="39" borderId="37" xfId="0" applyFont="1" applyFill="1" applyBorder="1" applyAlignment="1">
      <alignment horizontal="center" vertical="center" wrapText="1"/>
    </xf>
    <xf numFmtId="0" fontId="11" fillId="39" borderId="38" xfId="0" applyFont="1" applyFill="1" applyBorder="1" applyAlignment="1">
      <alignment horizontal="center" vertical="center" wrapText="1"/>
    </xf>
    <xf numFmtId="49" fontId="9" fillId="53" borderId="14" xfId="0" applyNumberFormat="1" applyFont="1" applyFill="1" applyBorder="1" applyAlignment="1">
      <alignment horizontal="center" vertical="center" wrapText="1"/>
    </xf>
    <xf numFmtId="49" fontId="9" fillId="53" borderId="18" xfId="0" applyNumberFormat="1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 vertical="center"/>
    </xf>
    <xf numFmtId="14" fontId="7" fillId="33" borderId="39" xfId="0" applyNumberFormat="1" applyFont="1" applyFill="1" applyBorder="1" applyAlignment="1">
      <alignment horizontal="center" vertical="center"/>
    </xf>
    <xf numFmtId="14" fontId="7" fillId="33" borderId="40" xfId="0" applyNumberFormat="1" applyFont="1" applyFill="1" applyBorder="1" applyAlignment="1">
      <alignment horizontal="center" vertical="center"/>
    </xf>
    <xf numFmtId="14" fontId="7" fillId="33" borderId="41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24" fillId="36" borderId="44" xfId="0" applyFont="1" applyFill="1" applyBorder="1" applyAlignment="1">
      <alignment horizontal="center" vertical="center"/>
    </xf>
    <xf numFmtId="0" fontId="24" fillId="36" borderId="45" xfId="0" applyFont="1" applyFill="1" applyBorder="1" applyAlignment="1">
      <alignment horizontal="center" vertical="center"/>
    </xf>
    <xf numFmtId="0" fontId="35" fillId="33" borderId="39" xfId="0" applyFont="1" applyFill="1" applyBorder="1" applyAlignment="1">
      <alignment horizontal="center" vertical="center"/>
    </xf>
    <xf numFmtId="0" fontId="35" fillId="33" borderId="40" xfId="0" applyFont="1" applyFill="1" applyBorder="1" applyAlignment="1">
      <alignment horizontal="center" vertical="center"/>
    </xf>
    <xf numFmtId="0" fontId="35" fillId="33" borderId="41" xfId="0" applyFont="1" applyFill="1" applyBorder="1" applyAlignment="1">
      <alignment horizontal="center" vertical="center"/>
    </xf>
    <xf numFmtId="0" fontId="28" fillId="35" borderId="44" xfId="0" applyFont="1" applyFill="1" applyBorder="1" applyAlignment="1">
      <alignment horizontal="center" vertical="center"/>
    </xf>
    <xf numFmtId="0" fontId="28" fillId="35" borderId="46" xfId="0" applyFont="1" applyFill="1" applyBorder="1" applyAlignment="1">
      <alignment horizontal="center" vertical="center"/>
    </xf>
    <xf numFmtId="0" fontId="28" fillId="35" borderId="45" xfId="0" applyFont="1" applyFill="1" applyBorder="1" applyAlignment="1">
      <alignment horizontal="center" vertical="center"/>
    </xf>
    <xf numFmtId="0" fontId="25" fillId="35" borderId="47" xfId="0" applyFont="1" applyFill="1" applyBorder="1" applyAlignment="1">
      <alignment horizontal="center" vertical="center"/>
    </xf>
    <xf numFmtId="0" fontId="25" fillId="35" borderId="48" xfId="0" applyFont="1" applyFill="1" applyBorder="1" applyAlignment="1">
      <alignment horizontal="center" vertical="center"/>
    </xf>
    <xf numFmtId="0" fontId="25" fillId="35" borderId="49" xfId="0" applyFont="1" applyFill="1" applyBorder="1" applyAlignment="1">
      <alignment horizontal="center" vertical="center"/>
    </xf>
    <xf numFmtId="0" fontId="25" fillId="35" borderId="50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5" fillId="35" borderId="51" xfId="0" applyFont="1" applyFill="1" applyBorder="1" applyAlignment="1">
      <alignment horizontal="center" vertical="center"/>
    </xf>
    <xf numFmtId="0" fontId="25" fillId="35" borderId="52" xfId="0" applyFont="1" applyFill="1" applyBorder="1" applyAlignment="1">
      <alignment horizontal="center" vertical="center"/>
    </xf>
    <xf numFmtId="0" fontId="25" fillId="35" borderId="53" xfId="0" applyFont="1" applyFill="1" applyBorder="1" applyAlignment="1">
      <alignment horizontal="center" vertical="center"/>
    </xf>
    <xf numFmtId="0" fontId="25" fillId="35" borderId="54" xfId="0" applyFont="1" applyFill="1" applyBorder="1" applyAlignment="1">
      <alignment horizontal="center" vertical="center"/>
    </xf>
    <xf numFmtId="0" fontId="26" fillId="36" borderId="47" xfId="0" applyFont="1" applyFill="1" applyBorder="1" applyAlignment="1">
      <alignment horizontal="center" vertical="center"/>
    </xf>
    <xf numFmtId="0" fontId="26" fillId="36" borderId="49" xfId="0" applyFont="1" applyFill="1" applyBorder="1" applyAlignment="1">
      <alignment horizontal="center" vertical="center"/>
    </xf>
    <xf numFmtId="0" fontId="26" fillId="36" borderId="50" xfId="0" applyFont="1" applyFill="1" applyBorder="1" applyAlignment="1">
      <alignment horizontal="center" vertical="center"/>
    </xf>
    <xf numFmtId="0" fontId="26" fillId="36" borderId="51" xfId="0" applyFont="1" applyFill="1" applyBorder="1" applyAlignment="1">
      <alignment horizontal="center" vertical="center"/>
    </xf>
    <xf numFmtId="0" fontId="26" fillId="36" borderId="52" xfId="0" applyFont="1" applyFill="1" applyBorder="1" applyAlignment="1">
      <alignment horizontal="center" vertical="center"/>
    </xf>
    <xf numFmtId="0" fontId="26" fillId="36" borderId="54" xfId="0" applyFont="1" applyFill="1" applyBorder="1" applyAlignment="1">
      <alignment horizontal="center" vertical="center"/>
    </xf>
    <xf numFmtId="0" fontId="27" fillId="37" borderId="47" xfId="0" applyFont="1" applyFill="1" applyBorder="1" applyAlignment="1">
      <alignment horizontal="center" vertical="center"/>
    </xf>
    <xf numFmtId="0" fontId="27" fillId="37" borderId="49" xfId="0" applyFont="1" applyFill="1" applyBorder="1" applyAlignment="1">
      <alignment horizontal="center" vertical="center"/>
    </xf>
    <xf numFmtId="0" fontId="27" fillId="37" borderId="52" xfId="0" applyFont="1" applyFill="1" applyBorder="1" applyAlignment="1">
      <alignment horizontal="center" vertical="center"/>
    </xf>
    <xf numFmtId="0" fontId="27" fillId="37" borderId="54" xfId="0" applyFont="1" applyFill="1" applyBorder="1" applyAlignment="1">
      <alignment horizontal="center" vertical="center"/>
    </xf>
    <xf numFmtId="0" fontId="24" fillId="37" borderId="16" xfId="0" applyFont="1" applyFill="1" applyBorder="1" applyAlignment="1">
      <alignment horizontal="center" vertical="center"/>
    </xf>
    <xf numFmtId="0" fontId="24" fillId="37" borderId="55" xfId="0" applyFont="1" applyFill="1" applyBorder="1" applyAlignment="1">
      <alignment horizontal="center" vertical="center"/>
    </xf>
    <xf numFmtId="0" fontId="30" fillId="35" borderId="16" xfId="0" applyFont="1" applyFill="1" applyBorder="1" applyAlignment="1">
      <alignment horizontal="center" vertical="center"/>
    </xf>
    <xf numFmtId="0" fontId="30" fillId="35" borderId="56" xfId="0" applyFont="1" applyFill="1" applyBorder="1" applyAlignment="1">
      <alignment horizontal="center" vertical="center"/>
    </xf>
    <xf numFmtId="0" fontId="30" fillId="35" borderId="55" xfId="0" applyFont="1" applyFill="1" applyBorder="1" applyAlignment="1">
      <alignment horizontal="center" vertical="center"/>
    </xf>
    <xf numFmtId="0" fontId="29" fillId="36" borderId="16" xfId="0" applyFont="1" applyFill="1" applyBorder="1" applyAlignment="1">
      <alignment horizontal="center" vertical="center"/>
    </xf>
    <xf numFmtId="0" fontId="29" fillId="36" borderId="55" xfId="0" applyFont="1" applyFill="1" applyBorder="1" applyAlignment="1">
      <alignment horizontal="center" vertical="center"/>
    </xf>
    <xf numFmtId="0" fontId="23" fillId="37" borderId="44" xfId="0" applyFont="1" applyFill="1" applyBorder="1" applyAlignment="1">
      <alignment horizontal="center" vertical="center"/>
    </xf>
    <xf numFmtId="0" fontId="23" fillId="37" borderId="45" xfId="0" applyFont="1" applyFill="1" applyBorder="1" applyAlignment="1">
      <alignment horizontal="center" vertical="center"/>
    </xf>
    <xf numFmtId="0" fontId="9" fillId="41" borderId="57" xfId="0" applyFont="1" applyFill="1" applyBorder="1" applyAlignment="1">
      <alignment horizontal="center" vertical="center"/>
    </xf>
    <xf numFmtId="0" fontId="9" fillId="41" borderId="58" xfId="0" applyFont="1" applyFill="1" applyBorder="1" applyAlignment="1">
      <alignment horizontal="center" vertical="center"/>
    </xf>
    <xf numFmtId="0" fontId="9" fillId="41" borderId="59" xfId="0" applyFont="1" applyFill="1" applyBorder="1" applyAlignment="1">
      <alignment horizontal="center" vertical="center"/>
    </xf>
    <xf numFmtId="0" fontId="9" fillId="41" borderId="60" xfId="0" applyFont="1" applyFill="1" applyBorder="1" applyAlignment="1">
      <alignment horizontal="center" vertical="center"/>
    </xf>
    <xf numFmtId="0" fontId="9" fillId="41" borderId="53" xfId="0" applyFont="1" applyFill="1" applyBorder="1" applyAlignment="1">
      <alignment horizontal="center" vertical="center"/>
    </xf>
    <xf numFmtId="0" fontId="9" fillId="41" borderId="61" xfId="0" applyFont="1" applyFill="1" applyBorder="1" applyAlignment="1">
      <alignment horizontal="center" vertical="center"/>
    </xf>
    <xf numFmtId="0" fontId="34" fillId="42" borderId="20" xfId="0" applyFont="1" applyFill="1" applyBorder="1" applyAlignment="1">
      <alignment horizontal="center" vertical="center"/>
    </xf>
    <xf numFmtId="0" fontId="34" fillId="42" borderId="14" xfId="0" applyFont="1" applyFill="1" applyBorder="1" applyAlignment="1">
      <alignment horizontal="center" vertical="center"/>
    </xf>
    <xf numFmtId="0" fontId="14" fillId="42" borderId="50" xfId="0" applyFont="1" applyFill="1" applyBorder="1" applyAlignment="1">
      <alignment horizontal="center" vertical="center"/>
    </xf>
    <xf numFmtId="0" fontId="14" fillId="42" borderId="0" xfId="0" applyFont="1" applyFill="1" applyBorder="1" applyAlignment="1">
      <alignment horizontal="center" vertical="center"/>
    </xf>
    <xf numFmtId="0" fontId="14" fillId="42" borderId="53" xfId="0" applyFont="1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E170"/>
  <sheetViews>
    <sheetView tabSelected="1" zoomScale="90" zoomScaleNormal="90" workbookViewId="0" topLeftCell="A1">
      <selection activeCell="E163" sqref="E163:H165"/>
    </sheetView>
  </sheetViews>
  <sheetFormatPr defaultColWidth="11.421875" defaultRowHeight="26.25" customHeight="1"/>
  <cols>
    <col min="1" max="1" width="2.57421875" style="21" customWidth="1"/>
    <col min="2" max="2" width="10.28125" style="16" bestFit="1" customWidth="1"/>
    <col min="3" max="3" width="7.7109375" style="16" customWidth="1"/>
    <col min="4" max="4" width="7.8515625" style="16" customWidth="1"/>
    <col min="5" max="5" width="29.8515625" style="41" bestFit="1" customWidth="1"/>
    <col min="6" max="6" width="13.421875" style="16" customWidth="1"/>
    <col min="7" max="12" width="13.8515625" style="16" customWidth="1"/>
    <col min="13" max="14" width="13.8515625" style="129" customWidth="1"/>
    <col min="15" max="15" width="14.00390625" style="129" customWidth="1"/>
    <col min="16" max="16" width="4.00390625" style="16" customWidth="1"/>
    <col min="17" max="17" width="5.8515625" style="27" customWidth="1"/>
    <col min="18" max="18" width="2.57421875" style="27" customWidth="1"/>
    <col min="19" max="19" width="5.421875" style="3" customWidth="1"/>
    <col min="20" max="20" width="4.00390625" style="14" bestFit="1" customWidth="1"/>
    <col min="21" max="21" width="4.57421875" style="14" bestFit="1" customWidth="1"/>
    <col min="22" max="22" width="4.00390625" style="14" bestFit="1" customWidth="1"/>
    <col min="23" max="24" width="4.00390625" style="3" bestFit="1" customWidth="1"/>
    <col min="25" max="25" width="5.421875" style="14" bestFit="1" customWidth="1"/>
    <col min="26" max="26" width="13.421875" style="3" bestFit="1" customWidth="1"/>
    <col min="27" max="27" width="11.28125" style="15" customWidth="1"/>
    <col min="28" max="28" width="11.00390625" style="15" customWidth="1"/>
    <col min="29" max="29" width="1.1484375" style="27" customWidth="1"/>
    <col min="30" max="30" width="2.57421875" style="21" customWidth="1"/>
    <col min="31" max="31" width="10.00390625" style="2" bestFit="1" customWidth="1"/>
    <col min="32" max="16384" width="11.421875" style="16" customWidth="1"/>
  </cols>
  <sheetData>
    <row r="1" spans="1:31" s="13" customFormat="1" ht="26.25" customHeight="1" thickBot="1">
      <c r="A1" s="21"/>
      <c r="E1" s="39"/>
      <c r="M1" s="111"/>
      <c r="N1" s="111"/>
      <c r="O1" s="111"/>
      <c r="T1" s="21"/>
      <c r="U1" s="21"/>
      <c r="V1" s="21"/>
      <c r="W1" s="21"/>
      <c r="X1" s="21"/>
      <c r="Y1" s="21"/>
      <c r="Z1" s="21"/>
      <c r="AD1" s="21"/>
      <c r="AE1" s="12"/>
    </row>
    <row r="2" spans="2:31" ht="27" customHeight="1">
      <c r="B2" s="22"/>
      <c r="C2" s="22"/>
      <c r="D2" s="22"/>
      <c r="E2" s="39"/>
      <c r="F2" s="38"/>
      <c r="G2" s="38"/>
      <c r="H2" s="248" t="str">
        <f>E14</f>
        <v>Walter Lemböck </v>
      </c>
      <c r="I2" s="249"/>
      <c r="J2" s="250"/>
      <c r="K2" s="38"/>
      <c r="L2" s="122"/>
      <c r="U2" s="30"/>
      <c r="V2" s="30"/>
      <c r="W2" s="29"/>
      <c r="X2" s="29"/>
      <c r="Y2" s="30"/>
      <c r="Z2" s="29"/>
      <c r="AA2" s="16"/>
      <c r="AB2" s="16"/>
      <c r="AC2" s="16"/>
      <c r="AD2" s="16"/>
      <c r="AE2" s="16"/>
    </row>
    <row r="3" spans="1:25" s="7" customFormat="1" ht="27" customHeight="1" thickBot="1">
      <c r="A3" s="22"/>
      <c r="B3" s="22"/>
      <c r="C3" s="22"/>
      <c r="D3" s="22"/>
      <c r="E3" s="39"/>
      <c r="F3" s="22"/>
      <c r="G3" s="22"/>
      <c r="H3" s="272">
        <f>N14</f>
        <v>147</v>
      </c>
      <c r="I3" s="273"/>
      <c r="J3" s="274"/>
      <c r="K3" s="24"/>
      <c r="L3" s="122"/>
      <c r="U3" s="22"/>
      <c r="V3" s="22"/>
      <c r="W3" s="22"/>
      <c r="X3" s="22"/>
      <c r="Y3" s="22"/>
    </row>
    <row r="4" spans="1:25" s="7" customFormat="1" ht="27" customHeight="1">
      <c r="A4" s="22"/>
      <c r="B4" s="23"/>
      <c r="C4" s="23"/>
      <c r="D4" s="23"/>
      <c r="E4" s="39"/>
      <c r="F4" s="243" t="str">
        <f>E15</f>
        <v>Thomas Gebhardt</v>
      </c>
      <c r="G4" s="244"/>
      <c r="H4" s="251">
        <v>1</v>
      </c>
      <c r="I4" s="252"/>
      <c r="J4" s="253"/>
      <c r="K4" s="22"/>
      <c r="L4" s="123"/>
      <c r="U4" s="22"/>
      <c r="V4" s="22"/>
      <c r="W4" s="22"/>
      <c r="X4" s="22"/>
      <c r="Y4" s="22"/>
    </row>
    <row r="5" spans="1:26" s="6" customFormat="1" ht="27" customHeight="1" thickBot="1">
      <c r="A5" s="23"/>
      <c r="B5" s="23"/>
      <c r="C5" s="23"/>
      <c r="D5" s="23"/>
      <c r="E5" s="39"/>
      <c r="F5" s="275">
        <f>N15</f>
        <v>147</v>
      </c>
      <c r="G5" s="276"/>
      <c r="H5" s="254"/>
      <c r="I5" s="255"/>
      <c r="J5" s="256"/>
      <c r="K5" s="23"/>
      <c r="L5" s="124"/>
      <c r="U5" s="23"/>
      <c r="V5" s="23"/>
      <c r="W5" s="23"/>
      <c r="X5" s="23"/>
      <c r="Y5" s="23"/>
      <c r="Z5" s="23"/>
    </row>
    <row r="6" spans="1:26" s="6" customFormat="1" ht="27" customHeight="1">
      <c r="A6" s="23"/>
      <c r="B6" s="23"/>
      <c r="C6" s="23"/>
      <c r="D6" s="23"/>
      <c r="E6" s="39"/>
      <c r="F6" s="260">
        <v>2</v>
      </c>
      <c r="G6" s="261"/>
      <c r="H6" s="254"/>
      <c r="I6" s="255"/>
      <c r="J6" s="256"/>
      <c r="K6" s="277" t="str">
        <f>E16</f>
        <v>Walter Müllner </v>
      </c>
      <c r="L6" s="278"/>
      <c r="U6" s="23"/>
      <c r="V6" s="23"/>
      <c r="W6" s="23"/>
      <c r="X6" s="23"/>
      <c r="Y6" s="23"/>
      <c r="Z6" s="23"/>
    </row>
    <row r="7" spans="1:26" s="6" customFormat="1" ht="27" customHeight="1">
      <c r="A7" s="23"/>
      <c r="B7" s="23"/>
      <c r="C7" s="23"/>
      <c r="D7" s="23"/>
      <c r="E7" s="39"/>
      <c r="F7" s="262"/>
      <c r="G7" s="263"/>
      <c r="H7" s="254"/>
      <c r="I7" s="255"/>
      <c r="J7" s="256"/>
      <c r="K7" s="270">
        <f>N16</f>
        <v>140</v>
      </c>
      <c r="L7" s="271"/>
      <c r="U7" s="23"/>
      <c r="V7" s="23"/>
      <c r="W7" s="23"/>
      <c r="X7" s="23"/>
      <c r="Y7" s="23"/>
      <c r="Z7" s="23"/>
    </row>
    <row r="8" spans="1:26" s="6" customFormat="1" ht="27" customHeight="1">
      <c r="A8" s="23"/>
      <c r="B8" s="22"/>
      <c r="C8" s="22"/>
      <c r="D8" s="22"/>
      <c r="E8" s="39"/>
      <c r="F8" s="262"/>
      <c r="G8" s="263"/>
      <c r="H8" s="254"/>
      <c r="I8" s="255"/>
      <c r="J8" s="256"/>
      <c r="K8" s="266">
        <v>3</v>
      </c>
      <c r="L8" s="267"/>
      <c r="U8" s="23"/>
      <c r="V8" s="23"/>
      <c r="W8" s="23"/>
      <c r="X8" s="23"/>
      <c r="Y8" s="23"/>
      <c r="Z8" s="23"/>
    </row>
    <row r="9" spans="1:26" s="7" customFormat="1" ht="27" customHeight="1" thickBot="1">
      <c r="A9" s="22"/>
      <c r="B9" s="22"/>
      <c r="C9" s="22"/>
      <c r="D9" s="22"/>
      <c r="E9" s="39"/>
      <c r="F9" s="264"/>
      <c r="G9" s="265"/>
      <c r="H9" s="257"/>
      <c r="I9" s="258"/>
      <c r="J9" s="259"/>
      <c r="K9" s="268"/>
      <c r="L9" s="269"/>
      <c r="U9" s="22"/>
      <c r="V9" s="22"/>
      <c r="W9" s="22"/>
      <c r="X9" s="22"/>
      <c r="Y9" s="22"/>
      <c r="Z9" s="22"/>
    </row>
    <row r="10" spans="1:29" s="7" customFormat="1" ht="26.25" customHeight="1" thickBot="1">
      <c r="A10" s="22"/>
      <c r="B10" s="22"/>
      <c r="C10" s="22"/>
      <c r="D10" s="22"/>
      <c r="E10" s="39"/>
      <c r="F10" s="22"/>
      <c r="G10" s="22"/>
      <c r="H10" s="22"/>
      <c r="I10" s="22"/>
      <c r="J10" s="22"/>
      <c r="K10" s="22"/>
      <c r="L10" s="22"/>
      <c r="M10" s="123"/>
      <c r="N10" s="123"/>
      <c r="O10" s="123"/>
      <c r="P10" s="22"/>
      <c r="Q10" s="25"/>
      <c r="R10" s="25"/>
      <c r="S10" s="22"/>
      <c r="T10" s="22"/>
      <c r="U10" s="22"/>
      <c r="V10" s="22"/>
      <c r="W10" s="22"/>
      <c r="X10" s="22"/>
      <c r="Y10" s="22"/>
      <c r="Z10" s="22"/>
      <c r="AC10" s="25"/>
    </row>
    <row r="11" spans="1:27" s="7" customFormat="1" ht="35.25" customHeight="1" thickBot="1">
      <c r="A11" s="22"/>
      <c r="B11" s="245" t="str">
        <f>Eingabe!$B$2</f>
        <v>SA 2018 FIA GT</v>
      </c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7"/>
      <c r="P11" s="25"/>
      <c r="Q11" s="22"/>
      <c r="R11" s="22"/>
      <c r="S11" s="22"/>
      <c r="T11" s="22"/>
      <c r="U11" s="22"/>
      <c r="V11" s="22"/>
      <c r="W11" s="22"/>
      <c r="X11" s="22"/>
      <c r="AA11" s="25"/>
    </row>
    <row r="12" spans="1:23" s="6" customFormat="1" ht="26.25" customHeight="1">
      <c r="A12" s="23"/>
      <c r="B12" s="279" t="s">
        <v>0</v>
      </c>
      <c r="C12" s="281" t="s">
        <v>66</v>
      </c>
      <c r="D12" s="282"/>
      <c r="E12" s="212" t="s">
        <v>28</v>
      </c>
      <c r="F12" s="221" t="s">
        <v>2</v>
      </c>
      <c r="G12" s="219">
        <f>Eingabe!S3</f>
        <v>43109</v>
      </c>
      <c r="H12" s="219">
        <f>Eingabe!T3</f>
        <v>43158</v>
      </c>
      <c r="I12" s="219">
        <f>Eingabe!U3</f>
        <v>43214</v>
      </c>
      <c r="J12" s="219">
        <f>Eingabe!V3</f>
        <v>43249</v>
      </c>
      <c r="K12" s="219">
        <f>Eingabe!W3</f>
        <v>43347</v>
      </c>
      <c r="L12" s="219">
        <f>Eingabe!X3</f>
        <v>43382</v>
      </c>
      <c r="M12" s="232" t="s">
        <v>29</v>
      </c>
      <c r="N12" s="223" t="s">
        <v>30</v>
      </c>
      <c r="O12" s="230" t="s">
        <v>22</v>
      </c>
      <c r="P12" s="25"/>
      <c r="Q12" s="53"/>
      <c r="R12" s="23"/>
      <c r="S12" s="27"/>
      <c r="T12" s="23"/>
      <c r="U12" s="23"/>
      <c r="V12" s="23"/>
      <c r="W12" s="23"/>
    </row>
    <row r="13" spans="1:23" s="6" customFormat="1" ht="26.25" customHeight="1" thickBot="1">
      <c r="A13" s="23"/>
      <c r="B13" s="280"/>
      <c r="C13" s="283"/>
      <c r="D13" s="284"/>
      <c r="E13" s="213"/>
      <c r="F13" s="222"/>
      <c r="G13" s="220"/>
      <c r="H13" s="220"/>
      <c r="I13" s="220"/>
      <c r="J13" s="220"/>
      <c r="K13" s="220"/>
      <c r="L13" s="220"/>
      <c r="M13" s="233"/>
      <c r="N13" s="224"/>
      <c r="O13" s="231"/>
      <c r="P13" s="25"/>
      <c r="Q13" s="53"/>
      <c r="R13" s="23"/>
      <c r="S13" s="27"/>
      <c r="T13" s="23"/>
      <c r="U13" s="23"/>
      <c r="V13" s="23"/>
      <c r="W13" s="23"/>
    </row>
    <row r="14" spans="1:24" s="7" customFormat="1" ht="26.25" customHeight="1">
      <c r="A14" s="22"/>
      <c r="B14" s="177">
        <v>1</v>
      </c>
      <c r="C14" s="202" t="str">
        <f aca="true" t="shared" si="0" ref="C14:C33">IF(Q14=0,pneu,IF(D14&gt;0,ppos,IF(D14&lt;0,pneg,pgle)))</f>
        <v>◄</v>
      </c>
      <c r="D14" s="135">
        <f aca="true" t="shared" si="1" ref="D14:D33">IF(Q14=0,neu_1,(Q14-B14))</f>
        <v>0</v>
      </c>
      <c r="E14" s="204" t="str">
        <f>Eingabe!C4</f>
        <v>Walter Lemböck </v>
      </c>
      <c r="F14" s="37">
        <f>Eingabe!Z4</f>
        <v>29.4</v>
      </c>
      <c r="G14" s="178">
        <f>Eingabe!AB4</f>
        <v>30</v>
      </c>
      <c r="H14" s="178">
        <f>Eingabe!AC4</f>
        <v>30</v>
      </c>
      <c r="I14" s="178">
        <f>Eingabe!AD4</f>
        <v>30</v>
      </c>
      <c r="J14" s="205" t="str">
        <f>Eingabe!AE4</f>
        <v> </v>
      </c>
      <c r="K14" s="206">
        <f>Eingabe!AF4</f>
        <v>28</v>
      </c>
      <c r="L14" s="195">
        <f>Eingabe!AG4</f>
        <v>29</v>
      </c>
      <c r="M14" s="95">
        <f>Eingabe!Y4</f>
        <v>147</v>
      </c>
      <c r="N14" s="95">
        <f aca="true" t="shared" si="2" ref="N14:N33">SUM(M14-O14)</f>
        <v>147</v>
      </c>
      <c r="O14" s="207">
        <v>0</v>
      </c>
      <c r="P14" s="22"/>
      <c r="Q14" s="209">
        <v>1</v>
      </c>
      <c r="R14" s="22"/>
      <c r="S14" s="22"/>
      <c r="T14" s="22"/>
      <c r="U14" s="27"/>
      <c r="V14" s="22"/>
      <c r="W14" s="22"/>
      <c r="X14" s="22"/>
    </row>
    <row r="15" spans="1:24" s="6" customFormat="1" ht="26.25" customHeight="1">
      <c r="A15" s="23"/>
      <c r="B15" s="180">
        <v>2</v>
      </c>
      <c r="C15" s="202" t="str">
        <f t="shared" si="0"/>
        <v>◄</v>
      </c>
      <c r="D15" s="135">
        <f t="shared" si="1"/>
        <v>0</v>
      </c>
      <c r="E15" s="4" t="str">
        <f>Eingabe!C5</f>
        <v>Thomas Gebhardt</v>
      </c>
      <c r="F15" s="37">
        <f>Eingabe!Z5</f>
        <v>29</v>
      </c>
      <c r="G15" s="170">
        <f>Eingabe!AB5</f>
        <v>29</v>
      </c>
      <c r="H15" s="170">
        <f>Eingabe!AC5</f>
        <v>29</v>
      </c>
      <c r="I15" s="170">
        <f>Eingabe!AD5</f>
        <v>29</v>
      </c>
      <c r="J15" s="196">
        <f>Eingabe!AE5</f>
        <v>30</v>
      </c>
      <c r="K15" s="183">
        <f>Eingabe!AF5</f>
        <v>27</v>
      </c>
      <c r="L15" s="196">
        <f>Eingabe!AG5</f>
        <v>30</v>
      </c>
      <c r="M15" s="20">
        <f>Eingabe!Y5</f>
        <v>174</v>
      </c>
      <c r="N15" s="95">
        <f t="shared" si="2"/>
        <v>147</v>
      </c>
      <c r="O15" s="90">
        <v>27</v>
      </c>
      <c r="P15" s="22"/>
      <c r="Q15" s="209">
        <v>2</v>
      </c>
      <c r="R15" s="23"/>
      <c r="S15" s="23"/>
      <c r="T15" s="22"/>
      <c r="U15" s="27"/>
      <c r="V15" s="23"/>
      <c r="W15" s="23"/>
      <c r="X15" s="23"/>
    </row>
    <row r="16" spans="1:24" s="7" customFormat="1" ht="26.25" customHeight="1">
      <c r="A16" s="22"/>
      <c r="B16" s="179">
        <f aca="true" t="shared" si="3" ref="B16:B31">IF(N16=N15,B15,(B15+1))</f>
        <v>3</v>
      </c>
      <c r="C16" s="202" t="str">
        <f t="shared" si="0"/>
        <v>◄</v>
      </c>
      <c r="D16" s="135">
        <f t="shared" si="1"/>
        <v>0</v>
      </c>
      <c r="E16" s="4" t="str">
        <f>Eingabe!C10</f>
        <v>Walter Müllner </v>
      </c>
      <c r="F16" s="37">
        <f>Eingabe!Z10</f>
        <v>28</v>
      </c>
      <c r="G16" s="17">
        <f>Eingabe!AB10</f>
        <v>27</v>
      </c>
      <c r="H16" s="183" t="str">
        <f>Eingabe!AC10</f>
        <v> </v>
      </c>
      <c r="I16" s="175">
        <f>Eingabe!AD10</f>
        <v>28</v>
      </c>
      <c r="J16" s="175">
        <f>Eingabe!AE10</f>
        <v>28</v>
      </c>
      <c r="K16" s="170">
        <f>Eingabe!AF10</f>
        <v>29</v>
      </c>
      <c r="L16" s="175">
        <f>Eingabe!AG10</f>
        <v>28</v>
      </c>
      <c r="M16" s="20">
        <f>Eingabe!Y10</f>
        <v>140</v>
      </c>
      <c r="N16" s="95">
        <f t="shared" si="2"/>
        <v>140</v>
      </c>
      <c r="O16" s="158">
        <v>0</v>
      </c>
      <c r="P16" s="25"/>
      <c r="Q16" s="209">
        <v>3</v>
      </c>
      <c r="R16" s="22"/>
      <c r="S16" s="22"/>
      <c r="T16" s="22"/>
      <c r="U16" s="27"/>
      <c r="V16" s="22"/>
      <c r="W16" s="22"/>
      <c r="X16" s="22"/>
    </row>
    <row r="17" spans="1:24" s="7" customFormat="1" ht="26.25" customHeight="1">
      <c r="A17" s="22"/>
      <c r="B17" s="33">
        <f t="shared" si="3"/>
        <v>4</v>
      </c>
      <c r="C17" s="202" t="str">
        <f t="shared" si="0"/>
        <v>◄</v>
      </c>
      <c r="D17" s="135">
        <f t="shared" si="1"/>
        <v>0</v>
      </c>
      <c r="E17" s="4" t="str">
        <f>Eingabe!C6</f>
        <v>Gerhard Fischer </v>
      </c>
      <c r="F17" s="37">
        <f>Eingabe!Z6</f>
        <v>26</v>
      </c>
      <c r="G17" s="175">
        <f>Eingabe!AB6</f>
        <v>28</v>
      </c>
      <c r="H17" s="175">
        <f>Eingabe!AC6</f>
        <v>28</v>
      </c>
      <c r="I17" s="17">
        <f>Eingabe!AD6</f>
        <v>26</v>
      </c>
      <c r="J17" s="183">
        <f>Eingabe!AE6</f>
        <v>23</v>
      </c>
      <c r="K17" s="17">
        <f>Eingabe!AF6</f>
        <v>24</v>
      </c>
      <c r="L17" s="17">
        <f>Eingabe!AG6</f>
        <v>27</v>
      </c>
      <c r="M17" s="20">
        <f>Eingabe!Y6</f>
        <v>156</v>
      </c>
      <c r="N17" s="95">
        <f t="shared" si="2"/>
        <v>133</v>
      </c>
      <c r="O17" s="90">
        <v>23</v>
      </c>
      <c r="P17" s="22"/>
      <c r="Q17" s="209">
        <v>4</v>
      </c>
      <c r="R17" s="22"/>
      <c r="S17" s="22"/>
      <c r="T17" s="25"/>
      <c r="U17" s="27"/>
      <c r="V17" s="22"/>
      <c r="W17" s="22"/>
      <c r="X17" s="22"/>
    </row>
    <row r="18" spans="1:24" s="7" customFormat="1" ht="26.25" customHeight="1">
      <c r="A18" s="22"/>
      <c r="B18" s="33">
        <f t="shared" si="3"/>
        <v>5</v>
      </c>
      <c r="C18" s="202" t="str">
        <f t="shared" si="0"/>
        <v>◄</v>
      </c>
      <c r="D18" s="135">
        <f t="shared" si="1"/>
        <v>0</v>
      </c>
      <c r="E18" s="4" t="str">
        <f>Eingabe!C8</f>
        <v>Thomas Nowak </v>
      </c>
      <c r="F18" s="37">
        <f>Eingabe!Z8</f>
        <v>25.2</v>
      </c>
      <c r="G18" s="17">
        <f>Eingabe!AB8</f>
        <v>24</v>
      </c>
      <c r="H18" s="183" t="str">
        <f>Eingabe!AC8</f>
        <v> </v>
      </c>
      <c r="I18" s="17">
        <f>Eingabe!AD8</f>
        <v>27</v>
      </c>
      <c r="J18" s="17">
        <f>Eingabe!AE8</f>
        <v>27</v>
      </c>
      <c r="K18" s="17">
        <f>Eingabe!AF8</f>
        <v>23</v>
      </c>
      <c r="L18" s="17">
        <f>Eingabe!AG8</f>
        <v>25</v>
      </c>
      <c r="M18" s="20">
        <f>Eingabe!Y8</f>
        <v>126</v>
      </c>
      <c r="N18" s="95">
        <f t="shared" si="2"/>
        <v>126</v>
      </c>
      <c r="O18" s="158">
        <v>0</v>
      </c>
      <c r="P18" s="25"/>
      <c r="Q18" s="209">
        <v>5</v>
      </c>
      <c r="R18" s="22"/>
      <c r="S18" s="22"/>
      <c r="T18" s="25"/>
      <c r="U18" s="27"/>
      <c r="V18" s="22"/>
      <c r="W18" s="22"/>
      <c r="X18" s="22"/>
    </row>
    <row r="19" spans="1:24" s="7" customFormat="1" ht="26.25" customHeight="1">
      <c r="A19" s="22"/>
      <c r="B19" s="33">
        <v>6</v>
      </c>
      <c r="C19" s="202" t="str">
        <f t="shared" si="0"/>
        <v>◄</v>
      </c>
      <c r="D19" s="135">
        <f t="shared" si="1"/>
        <v>0</v>
      </c>
      <c r="E19" s="4" t="str">
        <f>Eingabe!C11</f>
        <v>Martin Leo Gruber</v>
      </c>
      <c r="F19" s="37">
        <f>Eingabe!Z11</f>
        <v>25.2</v>
      </c>
      <c r="G19" s="17">
        <f>Eingabe!AB11</f>
        <v>22</v>
      </c>
      <c r="H19" s="17">
        <f>Eingabe!AC11</f>
        <v>27</v>
      </c>
      <c r="I19" s="183" t="str">
        <f>Eingabe!AD11</f>
        <v> </v>
      </c>
      <c r="J19" s="17">
        <f>Eingabe!AE11</f>
        <v>26</v>
      </c>
      <c r="K19" s="17">
        <f>Eingabe!AF11</f>
        <v>25</v>
      </c>
      <c r="L19" s="17">
        <f>Eingabe!AG11</f>
        <v>26</v>
      </c>
      <c r="M19" s="20">
        <f>Eingabe!Y11</f>
        <v>126</v>
      </c>
      <c r="N19" s="95">
        <f t="shared" si="2"/>
        <v>126</v>
      </c>
      <c r="O19" s="158">
        <v>0</v>
      </c>
      <c r="P19" s="25"/>
      <c r="Q19" s="209">
        <v>6</v>
      </c>
      <c r="R19" s="22"/>
      <c r="S19" s="22"/>
      <c r="T19" s="22"/>
      <c r="U19" s="27"/>
      <c r="V19" s="22"/>
      <c r="W19" s="22"/>
      <c r="X19" s="22"/>
    </row>
    <row r="20" spans="1:24" s="7" customFormat="1" ht="26.25" customHeight="1">
      <c r="A20" s="22"/>
      <c r="B20" s="33">
        <f t="shared" si="3"/>
        <v>7</v>
      </c>
      <c r="C20" s="202" t="str">
        <f t="shared" si="0"/>
        <v>◄</v>
      </c>
      <c r="D20" s="135">
        <f t="shared" si="1"/>
        <v>0</v>
      </c>
      <c r="E20" s="4" t="str">
        <f>Eingabe!C9</f>
        <v>Peter Siding </v>
      </c>
      <c r="F20" s="37">
        <f>Eingabe!Z9</f>
        <v>23.166666666666668</v>
      </c>
      <c r="G20" s="17">
        <f>Eingabe!AB9</f>
        <v>25</v>
      </c>
      <c r="H20" s="17">
        <f>Eingabe!AC9</f>
        <v>22</v>
      </c>
      <c r="I20" s="17">
        <f>Eingabe!AD9</f>
        <v>24</v>
      </c>
      <c r="J20" s="17">
        <f>Eingabe!AE9</f>
        <v>24</v>
      </c>
      <c r="K20" s="183">
        <f>Eingabe!AF9</f>
        <v>21</v>
      </c>
      <c r="L20" s="17">
        <f>Eingabe!AG9</f>
        <v>23</v>
      </c>
      <c r="M20" s="20">
        <f>Eingabe!Y9</f>
        <v>139</v>
      </c>
      <c r="N20" s="95">
        <f t="shared" si="2"/>
        <v>118</v>
      </c>
      <c r="O20" s="90">
        <v>21</v>
      </c>
      <c r="P20" s="22"/>
      <c r="Q20" s="209">
        <v>7</v>
      </c>
      <c r="R20" s="22"/>
      <c r="S20" s="22"/>
      <c r="T20" s="25"/>
      <c r="U20" s="27"/>
      <c r="V20" s="22"/>
      <c r="W20" s="22"/>
      <c r="X20" s="22"/>
    </row>
    <row r="21" spans="1:24" s="7" customFormat="1" ht="26.25" customHeight="1">
      <c r="A21" s="22"/>
      <c r="B21" s="33">
        <f t="shared" si="3"/>
        <v>8</v>
      </c>
      <c r="C21" s="197" t="str">
        <f t="shared" si="0"/>
        <v>▲</v>
      </c>
      <c r="D21" s="135">
        <f t="shared" si="1"/>
        <v>1</v>
      </c>
      <c r="E21" s="4" t="str">
        <f>Eingabe!C13</f>
        <v>Gabi Krausler</v>
      </c>
      <c r="F21" s="37">
        <f>Eingabe!Z13</f>
        <v>21.6</v>
      </c>
      <c r="G21" s="17">
        <f>Eingabe!AB13</f>
        <v>23</v>
      </c>
      <c r="H21" s="17">
        <f>Eingabe!AC13</f>
        <v>25</v>
      </c>
      <c r="I21" s="203" t="str">
        <f>Eingabe!AD13</f>
        <v> </v>
      </c>
      <c r="J21" s="17">
        <f>Eingabe!AE13</f>
        <v>20</v>
      </c>
      <c r="K21" s="17">
        <f>Eingabe!AF13</f>
        <v>20</v>
      </c>
      <c r="L21" s="17">
        <f>Eingabe!AG13</f>
        <v>20</v>
      </c>
      <c r="M21" s="20">
        <f>Eingabe!Y13</f>
        <v>108</v>
      </c>
      <c r="N21" s="95">
        <f t="shared" si="2"/>
        <v>108</v>
      </c>
      <c r="O21" s="158">
        <v>0</v>
      </c>
      <c r="P21" s="25"/>
      <c r="Q21" s="209">
        <v>9</v>
      </c>
      <c r="R21" s="22"/>
      <c r="S21" s="22"/>
      <c r="T21" s="25"/>
      <c r="U21" s="27"/>
      <c r="V21" s="22"/>
      <c r="W21" s="22"/>
      <c r="X21" s="22"/>
    </row>
    <row r="22" spans="1:24" s="7" customFormat="1" ht="26.25" customHeight="1">
      <c r="A22" s="22"/>
      <c r="B22" s="33">
        <v>9</v>
      </c>
      <c r="C22" s="198" t="str">
        <f t="shared" si="0"/>
        <v>▼</v>
      </c>
      <c r="D22" s="135">
        <f t="shared" si="1"/>
        <v>-1</v>
      </c>
      <c r="E22" s="4" t="str">
        <f>Eingabe!C12</f>
        <v>Franz Wessely</v>
      </c>
      <c r="F22" s="37">
        <f>Eingabe!Z12</f>
        <v>22.5</v>
      </c>
      <c r="G22" s="17">
        <f>Eingabe!AB12</f>
        <v>20</v>
      </c>
      <c r="H22" s="17">
        <f>Eingabe!AC12</f>
        <v>26</v>
      </c>
      <c r="I22" s="183" t="str">
        <f>Eingabe!AD12</f>
        <v> </v>
      </c>
      <c r="J22" s="17">
        <f>Eingabe!AE12</f>
        <v>22</v>
      </c>
      <c r="K22" s="17">
        <f>Eingabe!AF12</f>
        <v>22</v>
      </c>
      <c r="L22" s="203" t="str">
        <f>Eingabe!AG12</f>
        <v> </v>
      </c>
      <c r="M22" s="20">
        <f>Eingabe!Y12</f>
        <v>90</v>
      </c>
      <c r="N22" s="95">
        <f t="shared" si="2"/>
        <v>90</v>
      </c>
      <c r="O22" s="158">
        <v>0</v>
      </c>
      <c r="P22" s="25"/>
      <c r="Q22" s="209">
        <v>8</v>
      </c>
      <c r="R22" s="22"/>
      <c r="S22" s="22"/>
      <c r="T22" s="25"/>
      <c r="U22" s="27"/>
      <c r="V22" s="22"/>
      <c r="W22" s="22"/>
      <c r="X22" s="22"/>
    </row>
    <row r="23" spans="1:24" s="7" customFormat="1" ht="26.25" customHeight="1">
      <c r="A23" s="22"/>
      <c r="B23" s="33">
        <f t="shared" si="3"/>
        <v>10</v>
      </c>
      <c r="C23" s="202" t="str">
        <f t="shared" si="0"/>
        <v>◄</v>
      </c>
      <c r="D23" s="135">
        <f t="shared" si="1"/>
        <v>0</v>
      </c>
      <c r="E23" s="4" t="str">
        <f>Eingabe!C7</f>
        <v>Thomas Sanda</v>
      </c>
      <c r="F23" s="37">
        <f>Eingabe!Z7</f>
        <v>25.666666666666668</v>
      </c>
      <c r="G23" s="17">
        <f>Eingabe!AB7</f>
        <v>26</v>
      </c>
      <c r="H23" s="183" t="str">
        <f>Eingabe!AC7</f>
        <v> </v>
      </c>
      <c r="I23" s="183" t="str">
        <f>Eingabe!AD7</f>
        <v> </v>
      </c>
      <c r="J23" s="17">
        <f>Eingabe!AE7</f>
        <v>25</v>
      </c>
      <c r="K23" s="17">
        <f>Eingabe!AF7</f>
        <v>26</v>
      </c>
      <c r="L23" s="203" t="str">
        <f>Eingabe!AG7</f>
        <v> </v>
      </c>
      <c r="M23" s="20">
        <f>Eingabe!Y7</f>
        <v>77</v>
      </c>
      <c r="N23" s="95">
        <f t="shared" si="2"/>
        <v>77</v>
      </c>
      <c r="O23" s="158">
        <v>0</v>
      </c>
      <c r="P23" s="25"/>
      <c r="Q23" s="209">
        <v>10</v>
      </c>
      <c r="R23" s="22"/>
      <c r="S23" s="22"/>
      <c r="T23" s="25"/>
      <c r="U23" s="27"/>
      <c r="V23" s="22"/>
      <c r="W23" s="22"/>
      <c r="X23" s="22"/>
    </row>
    <row r="24" spans="1:24" s="7" customFormat="1" ht="26.25" customHeight="1">
      <c r="A24" s="22"/>
      <c r="B24" s="33">
        <f t="shared" si="3"/>
        <v>11</v>
      </c>
      <c r="C24" s="202" t="str">
        <f t="shared" si="0"/>
        <v>◄</v>
      </c>
      <c r="D24" s="135">
        <f t="shared" si="1"/>
        <v>0</v>
      </c>
      <c r="E24" s="4" t="str">
        <f>Eingabe!C14</f>
        <v>Gerlinde Herzog</v>
      </c>
      <c r="F24" s="37">
        <f>Eingabe!Z14</f>
        <v>21</v>
      </c>
      <c r="G24" s="17">
        <f>Eingabe!AB14</f>
        <v>21</v>
      </c>
      <c r="H24" s="17">
        <f>Eingabe!AC14</f>
        <v>21</v>
      </c>
      <c r="I24" s="17">
        <f>Eingabe!AD14</f>
        <v>21</v>
      </c>
      <c r="J24" s="183" t="str">
        <f>Eingabe!AE14</f>
        <v> </v>
      </c>
      <c r="K24" s="183" t="str">
        <f>Eingabe!AF14</f>
        <v> </v>
      </c>
      <c r="L24" s="203" t="str">
        <f>Eingabe!AG14</f>
        <v> </v>
      </c>
      <c r="M24" s="20">
        <f>Eingabe!Y14</f>
        <v>63</v>
      </c>
      <c r="N24" s="95">
        <f t="shared" si="2"/>
        <v>63</v>
      </c>
      <c r="O24" s="158">
        <v>0</v>
      </c>
      <c r="P24" s="25"/>
      <c r="Q24" s="209">
        <v>11</v>
      </c>
      <c r="R24" s="22"/>
      <c r="S24" s="22"/>
      <c r="T24" s="25"/>
      <c r="U24" s="27"/>
      <c r="V24" s="22"/>
      <c r="W24" s="22"/>
      <c r="X24" s="22"/>
    </row>
    <row r="25" spans="1:24" s="7" customFormat="1" ht="26.25" customHeight="1">
      <c r="A25" s="22"/>
      <c r="B25" s="33">
        <f t="shared" si="3"/>
        <v>12</v>
      </c>
      <c r="C25" s="197" t="str">
        <f t="shared" si="0"/>
        <v>▲</v>
      </c>
      <c r="D25" s="135">
        <f t="shared" si="1"/>
        <v>3</v>
      </c>
      <c r="E25" s="4" t="str">
        <f>Eingabe!C19</f>
        <v>Herbert Drkac</v>
      </c>
      <c r="F25" s="37">
        <f>Eingabe!Z19</f>
        <v>20.333333333333332</v>
      </c>
      <c r="G25" s="184" t="str">
        <f>Eingabe!AB19</f>
        <v> </v>
      </c>
      <c r="H25" s="183" t="str">
        <f>Eingabe!AC19</f>
        <v> </v>
      </c>
      <c r="I25" s="183" t="str">
        <f>Eingabe!AD19</f>
        <v> </v>
      </c>
      <c r="J25" s="17">
        <f>Eingabe!AE19</f>
        <v>21</v>
      </c>
      <c r="K25" s="17">
        <f>Eingabe!AF19</f>
        <v>18</v>
      </c>
      <c r="L25" s="17">
        <f>Eingabe!AG19</f>
        <v>22</v>
      </c>
      <c r="M25" s="20">
        <f>Eingabe!Y19</f>
        <v>61</v>
      </c>
      <c r="N25" s="95">
        <f t="shared" si="2"/>
        <v>61</v>
      </c>
      <c r="O25" s="158">
        <v>0</v>
      </c>
      <c r="P25" s="25"/>
      <c r="Q25" s="209">
        <v>15</v>
      </c>
      <c r="R25" s="22"/>
      <c r="S25" s="22"/>
      <c r="T25" s="25"/>
      <c r="U25" s="27"/>
      <c r="V25" s="22"/>
      <c r="W25" s="22"/>
      <c r="X25" s="22"/>
    </row>
    <row r="26" spans="1:24" s="7" customFormat="1" ht="26.25" customHeight="1">
      <c r="A26" s="22"/>
      <c r="B26" s="33">
        <f t="shared" si="3"/>
        <v>13</v>
      </c>
      <c r="C26" s="198" t="str">
        <f t="shared" si="0"/>
        <v>▼</v>
      </c>
      <c r="D26" s="135">
        <f t="shared" si="1"/>
        <v>-1</v>
      </c>
      <c r="E26" s="4" t="str">
        <f>Eingabe!C18</f>
        <v>Marko Neumayer</v>
      </c>
      <c r="F26" s="37">
        <f>Eingabe!Z18</f>
        <v>29.5</v>
      </c>
      <c r="G26" s="184" t="str">
        <f>Eingabe!AB18</f>
        <v> </v>
      </c>
      <c r="H26" s="183" t="str">
        <f>Eingabe!AC18</f>
        <v> </v>
      </c>
      <c r="I26" s="183" t="str">
        <f>Eingabe!AD18</f>
        <v> </v>
      </c>
      <c r="J26" s="170">
        <f>Eingabe!AE18</f>
        <v>29</v>
      </c>
      <c r="K26" s="196">
        <f>Eingabe!AF18</f>
        <v>30</v>
      </c>
      <c r="L26" s="203" t="str">
        <f>Eingabe!AG18</f>
        <v> </v>
      </c>
      <c r="M26" s="20">
        <f>Eingabe!Y18</f>
        <v>59</v>
      </c>
      <c r="N26" s="95">
        <f t="shared" si="2"/>
        <v>59</v>
      </c>
      <c r="O26" s="158">
        <v>0</v>
      </c>
      <c r="P26" s="25"/>
      <c r="Q26" s="209">
        <v>12</v>
      </c>
      <c r="R26" s="22"/>
      <c r="S26" s="22"/>
      <c r="T26" s="25"/>
      <c r="U26" s="27"/>
      <c r="V26" s="22"/>
      <c r="W26" s="22"/>
      <c r="X26" s="22"/>
    </row>
    <row r="27" spans="1:24" s="6" customFormat="1" ht="26.25" customHeight="1">
      <c r="A27" s="23"/>
      <c r="B27" s="33">
        <f t="shared" si="3"/>
        <v>14</v>
      </c>
      <c r="C27" s="198" t="str">
        <f t="shared" si="0"/>
        <v>▼</v>
      </c>
      <c r="D27" s="135">
        <f t="shared" si="1"/>
        <v>-1</v>
      </c>
      <c r="E27" s="4" t="str">
        <f>Eingabe!C15</f>
        <v>Rudolf Muhr</v>
      </c>
      <c r="F27" s="37">
        <f>Eingabe!Z15</f>
        <v>24.5</v>
      </c>
      <c r="G27" s="184" t="str">
        <f>Eingabe!AB15</f>
        <v> </v>
      </c>
      <c r="H27" s="17">
        <f>Eingabe!AC15</f>
        <v>24</v>
      </c>
      <c r="I27" s="17">
        <f>Eingabe!AD15</f>
        <v>25</v>
      </c>
      <c r="J27" s="183" t="str">
        <f>Eingabe!AE15</f>
        <v> </v>
      </c>
      <c r="K27" s="183" t="str">
        <f>Eingabe!AF15</f>
        <v> </v>
      </c>
      <c r="L27" s="203" t="str">
        <f>Eingabe!AG15</f>
        <v> </v>
      </c>
      <c r="M27" s="20">
        <f>Eingabe!Y15</f>
        <v>49</v>
      </c>
      <c r="N27" s="95">
        <f t="shared" si="2"/>
        <v>49</v>
      </c>
      <c r="O27" s="158">
        <v>0</v>
      </c>
      <c r="P27" s="25"/>
      <c r="Q27" s="209">
        <v>13</v>
      </c>
      <c r="R27" s="23"/>
      <c r="S27" s="23"/>
      <c r="T27" s="25"/>
      <c r="U27" s="27"/>
      <c r="V27" s="23"/>
      <c r="W27" s="23"/>
      <c r="X27" s="23"/>
    </row>
    <row r="28" spans="1:24" s="7" customFormat="1" ht="26.25" customHeight="1">
      <c r="A28" s="22"/>
      <c r="B28" s="33">
        <f t="shared" si="3"/>
        <v>15</v>
      </c>
      <c r="C28" s="198" t="str">
        <f t="shared" si="0"/>
        <v>▼</v>
      </c>
      <c r="D28" s="135">
        <f t="shared" si="1"/>
        <v>-1</v>
      </c>
      <c r="E28" s="4" t="str">
        <f>Eingabe!C16</f>
        <v>Werner Trawnitschek</v>
      </c>
      <c r="F28" s="37">
        <f>Eingabe!Z16</f>
        <v>23</v>
      </c>
      <c r="G28" s="184" t="str">
        <f>Eingabe!AB16</f>
        <v> </v>
      </c>
      <c r="H28" s="17">
        <f>Eingabe!AC16</f>
        <v>23</v>
      </c>
      <c r="I28" s="17">
        <f>Eingabe!AD16</f>
        <v>23</v>
      </c>
      <c r="J28" s="183" t="str">
        <f>Eingabe!AE16</f>
        <v> </v>
      </c>
      <c r="K28" s="183" t="str">
        <f>Eingabe!AF16</f>
        <v> </v>
      </c>
      <c r="L28" s="203" t="str">
        <f>Eingabe!AG16</f>
        <v> </v>
      </c>
      <c r="M28" s="20">
        <f>Eingabe!Y16</f>
        <v>46</v>
      </c>
      <c r="N28" s="95">
        <f t="shared" si="2"/>
        <v>46</v>
      </c>
      <c r="O28" s="158">
        <v>0</v>
      </c>
      <c r="P28" s="25"/>
      <c r="Q28" s="209">
        <v>14</v>
      </c>
      <c r="R28" s="22"/>
      <c r="S28" s="22"/>
      <c r="T28" s="25"/>
      <c r="U28" s="27"/>
      <c r="V28" s="22"/>
      <c r="W28" s="22"/>
      <c r="X28" s="22"/>
    </row>
    <row r="29" spans="1:24" s="7" customFormat="1" ht="26.25" customHeight="1">
      <c r="A29" s="22"/>
      <c r="B29" s="33">
        <f t="shared" si="3"/>
        <v>16</v>
      </c>
      <c r="C29" s="197" t="str">
        <f t="shared" si="0"/>
        <v>▲</v>
      </c>
      <c r="D29" s="135">
        <f t="shared" si="1"/>
        <v>4</v>
      </c>
      <c r="E29" s="4" t="str">
        <f>Eingabe!C21</f>
        <v>Rene Mötz</v>
      </c>
      <c r="F29" s="37">
        <f>Eingabe!Z21</f>
        <v>20</v>
      </c>
      <c r="G29" s="184" t="str">
        <f>Eingabe!AB21</f>
        <v> </v>
      </c>
      <c r="H29" s="183" t="str">
        <f>Eingabe!AC21</f>
        <v> </v>
      </c>
      <c r="I29" s="183" t="str">
        <f>Eingabe!AD21</f>
        <v> </v>
      </c>
      <c r="J29" s="183" t="str">
        <f>Eingabe!AE21</f>
        <v> </v>
      </c>
      <c r="K29" s="17">
        <f>Eingabe!AF21</f>
        <v>16</v>
      </c>
      <c r="L29" s="17">
        <f>Eingabe!AG21</f>
        <v>24</v>
      </c>
      <c r="M29" s="20">
        <f>Eingabe!Y21</f>
        <v>40</v>
      </c>
      <c r="N29" s="95">
        <f t="shared" si="2"/>
        <v>40</v>
      </c>
      <c r="O29" s="158">
        <v>0</v>
      </c>
      <c r="P29" s="25"/>
      <c r="Q29" s="209">
        <v>20</v>
      </c>
      <c r="R29" s="22"/>
      <c r="S29" s="22"/>
      <c r="T29" s="25"/>
      <c r="U29" s="27"/>
      <c r="V29" s="22"/>
      <c r="W29" s="22"/>
      <c r="X29" s="22"/>
    </row>
    <row r="30" spans="1:24" s="7" customFormat="1" ht="26.25" customHeight="1">
      <c r="A30" s="22"/>
      <c r="B30" s="33">
        <v>17</v>
      </c>
      <c r="C30" s="202" t="str">
        <f t="shared" si="0"/>
        <v>◄</v>
      </c>
      <c r="D30" s="135">
        <f t="shared" si="1"/>
        <v>0</v>
      </c>
      <c r="E30" s="4" t="str">
        <f>Eingabe!C22</f>
        <v>Kurt Reznicek</v>
      </c>
      <c r="F30" s="37">
        <f>Eingabe!Z22</f>
        <v>20</v>
      </c>
      <c r="G30" s="184" t="str">
        <f>Eingabe!AB22</f>
        <v> </v>
      </c>
      <c r="H30" s="183" t="str">
        <f>Eingabe!AC22</f>
        <v> </v>
      </c>
      <c r="I30" s="183" t="str">
        <f>Eingabe!AD22</f>
        <v> </v>
      </c>
      <c r="J30" s="183" t="str">
        <f>Eingabe!AE22</f>
        <v> </v>
      </c>
      <c r="K30" s="17">
        <f>Eingabe!AF22</f>
        <v>19</v>
      </c>
      <c r="L30" s="17">
        <f>Eingabe!AG22</f>
        <v>21</v>
      </c>
      <c r="M30" s="20">
        <f>Eingabe!Y22</f>
        <v>40</v>
      </c>
      <c r="N30" s="95">
        <f t="shared" si="2"/>
        <v>40</v>
      </c>
      <c r="O30" s="158">
        <v>0</v>
      </c>
      <c r="P30" s="25"/>
      <c r="Q30" s="209">
        <v>17</v>
      </c>
      <c r="R30" s="22"/>
      <c r="S30" s="22"/>
      <c r="T30" s="25"/>
      <c r="U30" s="27"/>
      <c r="V30" s="22"/>
      <c r="W30" s="22"/>
      <c r="X30" s="22"/>
    </row>
    <row r="31" spans="1:24" s="7" customFormat="1" ht="26.25" customHeight="1">
      <c r="A31" s="22"/>
      <c r="B31" s="33">
        <f t="shared" si="3"/>
        <v>18</v>
      </c>
      <c r="C31" s="198" t="str">
        <f t="shared" si="0"/>
        <v>▼</v>
      </c>
      <c r="D31" s="135">
        <f t="shared" si="1"/>
        <v>-2</v>
      </c>
      <c r="E31" s="4" t="str">
        <f>Eingabe!C17</f>
        <v>Michael Liebe</v>
      </c>
      <c r="F31" s="37">
        <f>Eingabe!Z17</f>
        <v>22</v>
      </c>
      <c r="G31" s="184" t="str">
        <f>Eingabe!AB17</f>
        <v> </v>
      </c>
      <c r="H31" s="183" t="str">
        <f>Eingabe!AC17</f>
        <v> </v>
      </c>
      <c r="I31" s="17">
        <f>Eingabe!AD17</f>
        <v>22</v>
      </c>
      <c r="J31" s="183" t="str">
        <f>Eingabe!AE17</f>
        <v> </v>
      </c>
      <c r="K31" s="183" t="str">
        <f>Eingabe!AF17</f>
        <v> </v>
      </c>
      <c r="L31" s="203" t="str">
        <f>Eingabe!AG17</f>
        <v> </v>
      </c>
      <c r="M31" s="20">
        <f>Eingabe!Y17</f>
        <v>22</v>
      </c>
      <c r="N31" s="95">
        <f t="shared" si="2"/>
        <v>22</v>
      </c>
      <c r="O31" s="158">
        <v>0</v>
      </c>
      <c r="P31" s="25"/>
      <c r="Q31" s="209">
        <v>16</v>
      </c>
      <c r="R31" s="22"/>
      <c r="S31" s="22"/>
      <c r="T31" s="25"/>
      <c r="U31" s="27"/>
      <c r="V31" s="22"/>
      <c r="W31" s="22"/>
      <c r="X31" s="22"/>
    </row>
    <row r="32" spans="1:24" s="7" customFormat="1" ht="26.25" customHeight="1">
      <c r="A32" s="22"/>
      <c r="B32" s="33">
        <v>19</v>
      </c>
      <c r="C32" s="198" t="str">
        <f t="shared" si="0"/>
        <v>▼</v>
      </c>
      <c r="D32" s="135">
        <f t="shared" si="1"/>
        <v>-2</v>
      </c>
      <c r="E32" s="4" t="str">
        <f>Eingabe!C20</f>
        <v>Andreas Vanicek</v>
      </c>
      <c r="F32" s="37">
        <f>Eingabe!Z20</f>
        <v>19</v>
      </c>
      <c r="G32" s="184" t="str">
        <f>Eingabe!AB20</f>
        <v> </v>
      </c>
      <c r="H32" s="183" t="str">
        <f>Eingabe!AC20</f>
        <v> </v>
      </c>
      <c r="I32" s="183" t="str">
        <f>Eingabe!AD20</f>
        <v> </v>
      </c>
      <c r="J32" s="17">
        <f>Eingabe!AE20</f>
        <v>19</v>
      </c>
      <c r="K32" s="183" t="str">
        <f>Eingabe!AF20</f>
        <v> </v>
      </c>
      <c r="L32" s="203" t="str">
        <f>Eingabe!AG20</f>
        <v> </v>
      </c>
      <c r="M32" s="20">
        <f>Eingabe!Y20</f>
        <v>19</v>
      </c>
      <c r="N32" s="95">
        <f t="shared" si="2"/>
        <v>19</v>
      </c>
      <c r="O32" s="158">
        <v>0</v>
      </c>
      <c r="P32" s="25"/>
      <c r="Q32" s="209">
        <v>17</v>
      </c>
      <c r="R32" s="22"/>
      <c r="S32" s="22"/>
      <c r="T32" s="25"/>
      <c r="U32" s="27"/>
      <c r="V32" s="22"/>
      <c r="W32" s="22"/>
      <c r="X32" s="22"/>
    </row>
    <row r="33" spans="1:24" s="7" customFormat="1" ht="26.25" customHeight="1" thickBot="1">
      <c r="A33" s="22"/>
      <c r="B33" s="33">
        <v>20</v>
      </c>
      <c r="C33" s="198" t="str">
        <f t="shared" si="0"/>
        <v>▼</v>
      </c>
      <c r="D33" s="135">
        <f t="shared" si="1"/>
        <v>-1</v>
      </c>
      <c r="E33" s="4" t="str">
        <f>Eingabe!C23</f>
        <v>Roland Dobritzhofer</v>
      </c>
      <c r="F33" s="37">
        <f>Eingabe!Z23</f>
        <v>17</v>
      </c>
      <c r="G33" s="184" t="str">
        <f>Eingabe!AB23</f>
        <v> </v>
      </c>
      <c r="H33" s="183" t="str">
        <f>Eingabe!AC23</f>
        <v> </v>
      </c>
      <c r="I33" s="183" t="str">
        <f>Eingabe!AD23</f>
        <v> </v>
      </c>
      <c r="J33" s="183" t="str">
        <f>Eingabe!AE23</f>
        <v> </v>
      </c>
      <c r="K33" s="17">
        <f>Eingabe!AF23</f>
        <v>17</v>
      </c>
      <c r="L33" s="203" t="str">
        <f>Eingabe!AG23</f>
        <v> </v>
      </c>
      <c r="M33" s="20">
        <f>Eingabe!Y23</f>
        <v>17</v>
      </c>
      <c r="N33" s="95">
        <f t="shared" si="2"/>
        <v>17</v>
      </c>
      <c r="O33" s="158">
        <v>0</v>
      </c>
      <c r="P33" s="25"/>
      <c r="Q33" s="209">
        <v>19</v>
      </c>
      <c r="R33" s="22"/>
      <c r="S33" s="22"/>
      <c r="T33" s="25"/>
      <c r="U33" s="27"/>
      <c r="V33" s="22"/>
      <c r="W33" s="22"/>
      <c r="X33" s="22"/>
    </row>
    <row r="34" spans="2:31" ht="26.25" customHeight="1" thickBot="1">
      <c r="B34" s="227" t="str">
        <f>Eingabe!$B$54</f>
        <v>Punktevergabe: 30,29,28,27,26,25,24,23,22,21,20,19,18,17,16,15,14,13,12,11,10,9,8,7,6,5,4,3,2,1</v>
      </c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9"/>
      <c r="P34" s="29"/>
      <c r="Q34" s="30"/>
      <c r="R34" s="30"/>
      <c r="S34" s="30"/>
      <c r="T34" s="29"/>
      <c r="U34" s="30"/>
      <c r="V34" s="30"/>
      <c r="W34" s="29"/>
      <c r="X34" s="27"/>
      <c r="Y34" s="15"/>
      <c r="Z34" s="27"/>
      <c r="AA34" s="21"/>
      <c r="AB34" s="21"/>
      <c r="AC34" s="2"/>
      <c r="AD34" s="16"/>
      <c r="AE34" s="16"/>
    </row>
    <row r="35" spans="2:29" ht="26.25" customHeight="1"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29"/>
      <c r="S35" s="30"/>
      <c r="T35" s="30"/>
      <c r="U35" s="30"/>
      <c r="V35" s="29"/>
      <c r="W35" s="30"/>
      <c r="X35" s="30"/>
      <c r="Y35" s="29"/>
      <c r="Z35" s="27"/>
      <c r="AB35" s="27"/>
      <c r="AC35" s="21"/>
    </row>
    <row r="36" spans="2:29" ht="26.25" customHeight="1">
      <c r="B36" s="65"/>
      <c r="D36" s="21"/>
      <c r="E36" s="159" t="s">
        <v>129</v>
      </c>
      <c r="F36" s="160">
        <v>9.371</v>
      </c>
      <c r="G36" s="160" t="s">
        <v>33</v>
      </c>
      <c r="H36" s="161">
        <v>4</v>
      </c>
      <c r="I36" s="225">
        <v>43158</v>
      </c>
      <c r="J36" s="226"/>
      <c r="K36" s="35"/>
      <c r="L36" s="109" t="s">
        <v>34</v>
      </c>
      <c r="M36" s="110" t="s">
        <v>26</v>
      </c>
      <c r="N36" s="111"/>
      <c r="O36" s="65"/>
      <c r="P36" s="65"/>
      <c r="Q36" s="65"/>
      <c r="R36" s="29"/>
      <c r="S36" s="30"/>
      <c r="T36" s="30"/>
      <c r="U36" s="30"/>
      <c r="V36" s="29"/>
      <c r="W36" s="30"/>
      <c r="X36" s="30"/>
      <c r="Y36" s="29"/>
      <c r="Z36" s="27"/>
      <c r="AB36" s="27"/>
      <c r="AC36" s="21"/>
    </row>
    <row r="37" spans="2:26" ht="26.25" customHeight="1">
      <c r="B37" s="28"/>
      <c r="D37" s="21"/>
      <c r="E37" s="39"/>
      <c r="F37" s="28"/>
      <c r="G37" s="28"/>
      <c r="H37" s="28"/>
      <c r="I37" s="28"/>
      <c r="J37" s="28"/>
      <c r="K37" s="28"/>
      <c r="L37" s="112" t="s">
        <v>35</v>
      </c>
      <c r="M37" s="125" t="s">
        <v>36</v>
      </c>
      <c r="N37" s="130" t="s">
        <v>37</v>
      </c>
      <c r="O37" s="132"/>
      <c r="P37" s="28"/>
      <c r="S37" s="29"/>
      <c r="T37" s="30"/>
      <c r="U37" s="30"/>
      <c r="V37" s="30"/>
      <c r="W37" s="29"/>
      <c r="X37" s="29"/>
      <c r="Y37" s="30"/>
      <c r="Z37" s="29"/>
    </row>
    <row r="38" spans="2:26" ht="26.25" customHeight="1" thickBot="1">
      <c r="B38" s="28"/>
      <c r="C38" s="21"/>
      <c r="D38" s="21"/>
      <c r="E38" s="39"/>
      <c r="F38" s="21"/>
      <c r="G38" s="21"/>
      <c r="H38" s="21"/>
      <c r="I38" s="21"/>
      <c r="J38" s="21"/>
      <c r="K38" s="21"/>
      <c r="L38" s="21"/>
      <c r="M38" s="111"/>
      <c r="N38" s="111"/>
      <c r="O38" s="132"/>
      <c r="P38" s="28"/>
      <c r="S38" s="29"/>
      <c r="T38" s="30"/>
      <c r="U38" s="30"/>
      <c r="V38" s="30"/>
      <c r="W38" s="29"/>
      <c r="X38" s="29"/>
      <c r="Y38" s="30"/>
      <c r="Z38" s="29"/>
    </row>
    <row r="39" spans="2:26" ht="34.5" customHeight="1" thickBot="1">
      <c r="B39" s="21"/>
      <c r="C39" s="21"/>
      <c r="D39" s="238">
        <f>Eingabe!$S$3</f>
        <v>43109</v>
      </c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40"/>
      <c r="P39" s="21"/>
      <c r="S39" s="29"/>
      <c r="T39" s="30"/>
      <c r="U39" s="30"/>
      <c r="V39" s="30"/>
      <c r="W39" s="29"/>
      <c r="X39" s="29"/>
      <c r="Y39" s="30"/>
      <c r="Z39" s="29"/>
    </row>
    <row r="40" spans="2:26" ht="31.5">
      <c r="B40" s="21"/>
      <c r="C40" s="21"/>
      <c r="D40" s="210" t="s">
        <v>0</v>
      </c>
      <c r="E40" s="217" t="s">
        <v>28</v>
      </c>
      <c r="F40" s="217" t="s">
        <v>31</v>
      </c>
      <c r="G40" s="217"/>
      <c r="H40" s="234" t="s">
        <v>32</v>
      </c>
      <c r="I40" s="217" t="s">
        <v>4</v>
      </c>
      <c r="J40" s="217" t="s">
        <v>5</v>
      </c>
      <c r="K40" s="217" t="s">
        <v>6</v>
      </c>
      <c r="L40" s="217" t="s">
        <v>27</v>
      </c>
      <c r="M40" s="236" t="s">
        <v>3</v>
      </c>
      <c r="N40" s="31" t="s">
        <v>25</v>
      </c>
      <c r="O40" s="32"/>
      <c r="P40" s="21"/>
      <c r="S40" s="29"/>
      <c r="T40" s="30"/>
      <c r="U40" s="30"/>
      <c r="V40" s="30"/>
      <c r="W40" s="29"/>
      <c r="X40" s="29"/>
      <c r="Y40" s="30"/>
      <c r="Z40" s="29"/>
    </row>
    <row r="41" spans="2:26" ht="26.25" customHeight="1" thickBot="1">
      <c r="B41" s="21"/>
      <c r="C41" s="21"/>
      <c r="D41" s="211"/>
      <c r="E41" s="218"/>
      <c r="F41" s="218"/>
      <c r="G41" s="218"/>
      <c r="H41" s="235"/>
      <c r="I41" s="218"/>
      <c r="J41" s="218"/>
      <c r="K41" s="218"/>
      <c r="L41" s="218"/>
      <c r="M41" s="237"/>
      <c r="N41" s="43" t="s">
        <v>23</v>
      </c>
      <c r="O41" s="44" t="s">
        <v>24</v>
      </c>
      <c r="P41" s="22"/>
      <c r="S41" s="29"/>
      <c r="T41" s="30"/>
      <c r="U41" s="30"/>
      <c r="V41" s="30"/>
      <c r="W41" s="29"/>
      <c r="X41" s="29"/>
      <c r="Y41" s="30"/>
      <c r="Z41" s="29"/>
    </row>
    <row r="42" spans="2:26" ht="26.25" customHeight="1">
      <c r="B42" s="21"/>
      <c r="C42" s="21"/>
      <c r="D42" s="45" t="s">
        <v>7</v>
      </c>
      <c r="E42" s="162" t="str">
        <f>Eingabe!C4</f>
        <v>Walter Lemböck </v>
      </c>
      <c r="F42" s="163" t="s">
        <v>122</v>
      </c>
      <c r="G42" s="164"/>
      <c r="H42" s="131">
        <v>20</v>
      </c>
      <c r="I42" s="152">
        <v>122.51</v>
      </c>
      <c r="J42" s="190">
        <f aca="true" t="shared" si="4" ref="J42:J52">K42-I42</f>
        <v>122.55</v>
      </c>
      <c r="K42" s="165">
        <v>245.06</v>
      </c>
      <c r="L42" s="152">
        <f>SUM(K42/10)</f>
        <v>24.506</v>
      </c>
      <c r="M42" s="166">
        <f>Eingabe!S4</f>
        <v>30</v>
      </c>
      <c r="N42" s="131"/>
      <c r="O42" s="133"/>
      <c r="P42" s="22"/>
      <c r="S42" s="29"/>
      <c r="T42" s="30"/>
      <c r="U42" s="30"/>
      <c r="V42" s="30"/>
      <c r="W42" s="29"/>
      <c r="X42" s="29"/>
      <c r="Y42" s="30"/>
      <c r="Z42" s="29"/>
    </row>
    <row r="43" spans="2:26" ht="26.25" customHeight="1">
      <c r="B43" s="21"/>
      <c r="C43" s="21"/>
      <c r="D43" s="10" t="s">
        <v>8</v>
      </c>
      <c r="E43" s="167" t="str">
        <f>Eingabe!C5</f>
        <v>Thomas Gebhardt</v>
      </c>
      <c r="F43" s="168" t="s">
        <v>123</v>
      </c>
      <c r="G43" s="169"/>
      <c r="H43" s="170">
        <v>26</v>
      </c>
      <c r="I43" s="153">
        <v>122.14</v>
      </c>
      <c r="J43" s="153">
        <f t="shared" si="4"/>
        <v>121.3</v>
      </c>
      <c r="K43" s="116">
        <v>243.44</v>
      </c>
      <c r="L43" s="153">
        <f>SUM(K43/10)</f>
        <v>24.344</v>
      </c>
      <c r="M43" s="171">
        <f>Eingabe!S5</f>
        <v>29</v>
      </c>
      <c r="N43" s="116">
        <f aca="true" t="shared" si="5" ref="N43:N51">$K$42-K43</f>
        <v>1.6200000000000045</v>
      </c>
      <c r="O43" s="117"/>
      <c r="P43" s="23"/>
      <c r="S43" s="29"/>
      <c r="T43" s="30"/>
      <c r="U43" s="30"/>
      <c r="V43" s="30"/>
      <c r="W43" s="29"/>
      <c r="X43" s="29"/>
      <c r="Y43" s="30"/>
      <c r="Z43" s="29"/>
    </row>
    <row r="44" spans="2:26" ht="26.25" customHeight="1">
      <c r="B44" s="21"/>
      <c r="C44" s="21"/>
      <c r="D44" s="11" t="s">
        <v>9</v>
      </c>
      <c r="E44" s="172" t="str">
        <f>Eingabe!C6</f>
        <v>Gerhard Fischer </v>
      </c>
      <c r="F44" s="173" t="s">
        <v>122</v>
      </c>
      <c r="G44" s="174"/>
      <c r="H44" s="175">
        <v>18</v>
      </c>
      <c r="I44" s="154">
        <v>118.97</v>
      </c>
      <c r="J44" s="154">
        <f t="shared" si="4"/>
        <v>119.47999999999999</v>
      </c>
      <c r="K44" s="118">
        <v>238.45</v>
      </c>
      <c r="L44" s="154">
        <f>SUM(K44/10)</f>
        <v>23.845</v>
      </c>
      <c r="M44" s="176">
        <f>Eingabe!S6</f>
        <v>28</v>
      </c>
      <c r="N44" s="118">
        <f t="shared" si="5"/>
        <v>6.610000000000014</v>
      </c>
      <c r="O44" s="119">
        <f aca="true" t="shared" si="6" ref="O44:O51">SUM(K43-K44)</f>
        <v>4.990000000000009</v>
      </c>
      <c r="P44" s="23"/>
      <c r="S44" s="29"/>
      <c r="T44" s="30"/>
      <c r="U44" s="30"/>
      <c r="V44" s="30"/>
      <c r="W44" s="29"/>
      <c r="X44" s="29"/>
      <c r="Y44" s="30"/>
      <c r="Z44" s="29"/>
    </row>
    <row r="45" spans="2:26" ht="26.25" customHeight="1">
      <c r="B45" s="21"/>
      <c r="C45" s="21"/>
      <c r="D45" s="8" t="s">
        <v>10</v>
      </c>
      <c r="E45" s="40" t="str">
        <f>Eingabe!C10</f>
        <v>Walter Müllner </v>
      </c>
      <c r="F45" s="73" t="s">
        <v>124</v>
      </c>
      <c r="G45" s="74"/>
      <c r="H45" s="17">
        <v>16</v>
      </c>
      <c r="I45" s="5">
        <v>118.56</v>
      </c>
      <c r="J45" s="5">
        <f t="shared" si="4"/>
        <v>119.38</v>
      </c>
      <c r="K45" s="113">
        <v>237.94</v>
      </c>
      <c r="L45" s="5">
        <f>SUM(K45/10)</f>
        <v>23.794</v>
      </c>
      <c r="M45" s="126">
        <f>Eingabe!S10</f>
        <v>27</v>
      </c>
      <c r="N45" s="120">
        <f t="shared" si="5"/>
        <v>7.1200000000000045</v>
      </c>
      <c r="O45" s="121">
        <f t="shared" si="6"/>
        <v>0.5099999999999909</v>
      </c>
      <c r="P45" s="23"/>
      <c r="S45" s="29"/>
      <c r="T45" s="30"/>
      <c r="U45" s="30"/>
      <c r="V45" s="30"/>
      <c r="W45" s="29"/>
      <c r="X45" s="29"/>
      <c r="Y45" s="30"/>
      <c r="Z45" s="29"/>
    </row>
    <row r="46" spans="2:26" ht="26.25" customHeight="1">
      <c r="B46" s="21"/>
      <c r="C46" s="21"/>
      <c r="D46" s="8" t="s">
        <v>11</v>
      </c>
      <c r="E46" s="40" t="str">
        <f>Eingabe!C7</f>
        <v>Thomas Sanda</v>
      </c>
      <c r="F46" s="73" t="s">
        <v>124</v>
      </c>
      <c r="G46" s="74"/>
      <c r="H46" s="17">
        <v>14</v>
      </c>
      <c r="I46" s="5">
        <v>118.2</v>
      </c>
      <c r="J46" s="5">
        <f t="shared" si="4"/>
        <v>118.13000000000001</v>
      </c>
      <c r="K46" s="113">
        <v>236.33</v>
      </c>
      <c r="L46" s="5">
        <f aca="true" t="shared" si="7" ref="L46:L52">SUM(K46/10)</f>
        <v>23.633000000000003</v>
      </c>
      <c r="M46" s="126">
        <f>Eingabe!S7</f>
        <v>26</v>
      </c>
      <c r="N46" s="120">
        <f t="shared" si="5"/>
        <v>8.72999999999999</v>
      </c>
      <c r="O46" s="121">
        <f t="shared" si="6"/>
        <v>1.6099999999999852</v>
      </c>
      <c r="P46" s="23"/>
      <c r="S46" s="29"/>
      <c r="T46" s="30"/>
      <c r="U46" s="30"/>
      <c r="V46" s="30"/>
      <c r="W46" s="29"/>
      <c r="X46" s="29"/>
      <c r="Y46" s="30"/>
      <c r="Z46" s="29"/>
    </row>
    <row r="47" spans="2:26" ht="26.25" customHeight="1">
      <c r="B47" s="21"/>
      <c r="C47" s="21"/>
      <c r="D47" s="8" t="s">
        <v>12</v>
      </c>
      <c r="E47" s="40" t="str">
        <f>Eingabe!C9</f>
        <v>Peter Siding </v>
      </c>
      <c r="F47" s="73" t="s">
        <v>122</v>
      </c>
      <c r="G47" s="74"/>
      <c r="H47" s="17">
        <v>22</v>
      </c>
      <c r="I47" s="5">
        <v>115.61</v>
      </c>
      <c r="J47" s="5">
        <f t="shared" si="4"/>
        <v>117.61</v>
      </c>
      <c r="K47" s="113">
        <v>233.22</v>
      </c>
      <c r="L47" s="5">
        <f t="shared" si="7"/>
        <v>23.322</v>
      </c>
      <c r="M47" s="126">
        <f>Eingabe!S9</f>
        <v>25</v>
      </c>
      <c r="N47" s="120">
        <f t="shared" si="5"/>
        <v>11.840000000000003</v>
      </c>
      <c r="O47" s="121">
        <f t="shared" si="6"/>
        <v>3.1100000000000136</v>
      </c>
      <c r="P47" s="22"/>
      <c r="S47" s="29"/>
      <c r="T47" s="30"/>
      <c r="U47" s="30"/>
      <c r="V47" s="30"/>
      <c r="W47" s="29"/>
      <c r="X47" s="29"/>
      <c r="Y47" s="30"/>
      <c r="Z47" s="29"/>
    </row>
    <row r="48" spans="2:26" ht="26.25" customHeight="1">
      <c r="B48" s="21"/>
      <c r="C48" s="21"/>
      <c r="D48" s="8" t="s">
        <v>13</v>
      </c>
      <c r="E48" s="40" t="str">
        <f>Eingabe!C8</f>
        <v>Thomas Nowak </v>
      </c>
      <c r="F48" s="73" t="s">
        <v>122</v>
      </c>
      <c r="G48" s="74"/>
      <c r="H48" s="17">
        <v>29</v>
      </c>
      <c r="I48" s="5">
        <v>116.67</v>
      </c>
      <c r="J48" s="5">
        <f t="shared" si="4"/>
        <v>115.45</v>
      </c>
      <c r="K48" s="113">
        <v>232.12</v>
      </c>
      <c r="L48" s="5">
        <f t="shared" si="7"/>
        <v>23.212</v>
      </c>
      <c r="M48" s="126">
        <f>Eingabe!S8</f>
        <v>24</v>
      </c>
      <c r="N48" s="120">
        <f t="shared" si="5"/>
        <v>12.939999999999998</v>
      </c>
      <c r="O48" s="121">
        <f t="shared" si="6"/>
        <v>1.0999999999999943</v>
      </c>
      <c r="P48" s="22"/>
      <c r="S48" s="29"/>
      <c r="T48" s="30"/>
      <c r="U48" s="30"/>
      <c r="V48" s="30"/>
      <c r="W48" s="29"/>
      <c r="X48" s="29"/>
      <c r="Y48" s="30"/>
      <c r="Z48" s="29"/>
    </row>
    <row r="49" spans="2:26" ht="26.25" customHeight="1">
      <c r="B49" s="21"/>
      <c r="C49" s="21"/>
      <c r="D49" s="8" t="s">
        <v>14</v>
      </c>
      <c r="E49" s="40" t="str">
        <f>Eingabe!C13</f>
        <v>Gabi Krausler</v>
      </c>
      <c r="F49" s="73" t="s">
        <v>126</v>
      </c>
      <c r="G49" s="74"/>
      <c r="H49" s="17">
        <v>3</v>
      </c>
      <c r="I49" s="5">
        <v>113.17</v>
      </c>
      <c r="J49" s="5">
        <f t="shared" si="4"/>
        <v>115.41000000000001</v>
      </c>
      <c r="K49" s="113">
        <v>228.58</v>
      </c>
      <c r="L49" s="5">
        <f t="shared" si="7"/>
        <v>22.858</v>
      </c>
      <c r="M49" s="126">
        <f>Eingabe!S13</f>
        <v>23</v>
      </c>
      <c r="N49" s="120">
        <f t="shared" si="5"/>
        <v>16.47999999999999</v>
      </c>
      <c r="O49" s="121">
        <f t="shared" si="6"/>
        <v>3.539999999999992</v>
      </c>
      <c r="P49" s="21"/>
      <c r="S49" s="29"/>
      <c r="T49" s="30"/>
      <c r="U49" s="30"/>
      <c r="V49" s="30"/>
      <c r="W49" s="29"/>
      <c r="X49" s="29"/>
      <c r="Y49" s="30"/>
      <c r="Z49" s="29"/>
    </row>
    <row r="50" spans="2:26" ht="26.25" customHeight="1">
      <c r="B50" s="21"/>
      <c r="C50" s="21"/>
      <c r="D50" s="8" t="s">
        <v>15</v>
      </c>
      <c r="E50" s="40" t="str">
        <f>Eingabe!C11</f>
        <v>Martin Leo Gruber</v>
      </c>
      <c r="F50" s="73" t="s">
        <v>125</v>
      </c>
      <c r="G50" s="74"/>
      <c r="H50" s="17">
        <v>12</v>
      </c>
      <c r="I50" s="5">
        <v>112.8</v>
      </c>
      <c r="J50" s="5">
        <f t="shared" si="4"/>
        <v>114.74</v>
      </c>
      <c r="K50" s="113">
        <v>227.54</v>
      </c>
      <c r="L50" s="5">
        <f t="shared" si="7"/>
        <v>22.753999999999998</v>
      </c>
      <c r="M50" s="126">
        <f>Eingabe!S11</f>
        <v>22</v>
      </c>
      <c r="N50" s="120">
        <f t="shared" si="5"/>
        <v>17.52000000000001</v>
      </c>
      <c r="O50" s="121">
        <f t="shared" si="6"/>
        <v>1.0400000000000205</v>
      </c>
      <c r="P50" s="21"/>
      <c r="S50" s="29"/>
      <c r="T50" s="30"/>
      <c r="U50" s="30"/>
      <c r="V50" s="30"/>
      <c r="W50" s="29"/>
      <c r="X50" s="29"/>
      <c r="Y50" s="30"/>
      <c r="Z50" s="29"/>
    </row>
    <row r="51" spans="2:26" ht="26.25" customHeight="1">
      <c r="B51" s="21"/>
      <c r="C51" s="21"/>
      <c r="D51" s="8" t="s">
        <v>16</v>
      </c>
      <c r="E51" s="40" t="str">
        <f>Eingabe!C14</f>
        <v>Gerlinde Herzog</v>
      </c>
      <c r="F51" s="73" t="s">
        <v>122</v>
      </c>
      <c r="G51" s="74"/>
      <c r="H51" s="17">
        <v>24</v>
      </c>
      <c r="I51" s="5">
        <v>111.03</v>
      </c>
      <c r="J51" s="5">
        <f t="shared" si="4"/>
        <v>113.06</v>
      </c>
      <c r="K51" s="113">
        <v>224.09</v>
      </c>
      <c r="L51" s="5">
        <f t="shared" si="7"/>
        <v>22.409</v>
      </c>
      <c r="M51" s="126">
        <f>Eingabe!S14</f>
        <v>21</v>
      </c>
      <c r="N51" s="120">
        <f t="shared" si="5"/>
        <v>20.97</v>
      </c>
      <c r="O51" s="121">
        <f t="shared" si="6"/>
        <v>3.4499999999999886</v>
      </c>
      <c r="P51" s="21"/>
      <c r="S51" s="29"/>
      <c r="T51" s="30"/>
      <c r="U51" s="30"/>
      <c r="V51" s="30"/>
      <c r="W51" s="29"/>
      <c r="X51" s="29"/>
      <c r="Y51" s="30"/>
      <c r="Z51" s="29"/>
    </row>
    <row r="52" spans="2:26" ht="26.25" customHeight="1" thickBot="1">
      <c r="B52" s="21"/>
      <c r="C52" s="21"/>
      <c r="D52" s="18" t="s">
        <v>17</v>
      </c>
      <c r="E52" s="155" t="str">
        <f>Eingabe!C12</f>
        <v>Franz Wessely</v>
      </c>
      <c r="F52" s="156" t="s">
        <v>124</v>
      </c>
      <c r="G52" s="157"/>
      <c r="H52" s="114">
        <v>28</v>
      </c>
      <c r="I52" s="19">
        <v>110.87</v>
      </c>
      <c r="J52" s="5">
        <f t="shared" si="4"/>
        <v>112.38</v>
      </c>
      <c r="K52" s="115">
        <v>223.25</v>
      </c>
      <c r="L52" s="5">
        <f t="shared" si="7"/>
        <v>22.325</v>
      </c>
      <c r="M52" s="128">
        <f>Eingabe!S12</f>
        <v>20</v>
      </c>
      <c r="N52" s="120">
        <f>$K$42-K52</f>
        <v>21.810000000000002</v>
      </c>
      <c r="O52" s="121">
        <f>SUM(K51-K52)</f>
        <v>0.8400000000000034</v>
      </c>
      <c r="P52" s="21"/>
      <c r="S52" s="29"/>
      <c r="T52" s="30"/>
      <c r="U52" s="30"/>
      <c r="V52" s="30"/>
      <c r="W52" s="29"/>
      <c r="X52" s="29"/>
      <c r="Y52" s="30"/>
      <c r="Z52" s="29"/>
    </row>
    <row r="53" spans="2:26" ht="26.25" customHeight="1" thickBot="1">
      <c r="B53" s="21"/>
      <c r="C53" s="21"/>
      <c r="D53" s="214" t="str">
        <f>Eingabe!$B$54</f>
        <v>Punktevergabe: 30,29,28,27,26,25,24,23,22,21,20,19,18,17,16,15,14,13,12,11,10,9,8,7,6,5,4,3,2,1</v>
      </c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6"/>
      <c r="P53" s="21"/>
      <c r="S53" s="29"/>
      <c r="T53" s="30"/>
      <c r="U53" s="30"/>
      <c r="V53" s="30"/>
      <c r="W53" s="29"/>
      <c r="X53" s="29"/>
      <c r="Y53" s="30"/>
      <c r="Z53" s="29"/>
    </row>
    <row r="54" spans="2:26" ht="26.25" customHeight="1">
      <c r="B54" s="21"/>
      <c r="C54" s="30"/>
      <c r="D54" s="21"/>
      <c r="E54" s="39"/>
      <c r="F54" s="21"/>
      <c r="G54" s="21"/>
      <c r="H54" s="21"/>
      <c r="I54" s="21"/>
      <c r="J54" s="21"/>
      <c r="K54" s="21"/>
      <c r="L54" s="21"/>
      <c r="M54" s="111"/>
      <c r="N54" s="111"/>
      <c r="P54" s="21"/>
      <c r="S54" s="29"/>
      <c r="T54" s="30"/>
      <c r="U54" s="30"/>
      <c r="V54" s="30"/>
      <c r="W54" s="29"/>
      <c r="X54" s="29"/>
      <c r="Y54" s="30"/>
      <c r="Z54" s="29"/>
    </row>
    <row r="55" spans="2:31" ht="26.25" customHeight="1">
      <c r="B55" s="29"/>
      <c r="C55" s="21"/>
      <c r="D55" s="21"/>
      <c r="E55" s="159" t="s">
        <v>129</v>
      </c>
      <c r="F55" s="160">
        <v>9.437</v>
      </c>
      <c r="G55" s="160" t="s">
        <v>33</v>
      </c>
      <c r="H55" s="161">
        <v>4</v>
      </c>
      <c r="I55" s="104">
        <v>1</v>
      </c>
      <c r="J55" s="105">
        <v>2</v>
      </c>
      <c r="L55" s="91" t="s">
        <v>95</v>
      </c>
      <c r="M55" s="92"/>
      <c r="N55" s="127" t="s">
        <v>96</v>
      </c>
      <c r="O55" s="111"/>
      <c r="P55" s="21"/>
      <c r="S55" s="29"/>
      <c r="T55" s="30"/>
      <c r="U55" s="30"/>
      <c r="V55" s="30"/>
      <c r="W55" s="29"/>
      <c r="X55" s="29"/>
      <c r="Y55" s="30"/>
      <c r="Z55" s="29"/>
      <c r="AB55" s="16"/>
      <c r="AC55" s="16"/>
      <c r="AD55" s="16"/>
      <c r="AE55" s="16"/>
    </row>
    <row r="56" spans="2:31" ht="26.25" customHeight="1">
      <c r="B56" s="26"/>
      <c r="C56" s="21"/>
      <c r="D56" s="21"/>
      <c r="E56" s="159" t="s">
        <v>41</v>
      </c>
      <c r="F56" s="160">
        <v>9.487</v>
      </c>
      <c r="G56" s="160" t="s">
        <v>33</v>
      </c>
      <c r="H56" s="161">
        <v>4</v>
      </c>
      <c r="I56" s="106">
        <v>3</v>
      </c>
      <c r="J56" s="107">
        <v>4</v>
      </c>
      <c r="L56" s="93" t="s">
        <v>127</v>
      </c>
      <c r="M56" s="91" t="s">
        <v>4</v>
      </c>
      <c r="N56" s="151">
        <v>0.33</v>
      </c>
      <c r="O56" s="111"/>
      <c r="S56" s="29"/>
      <c r="T56" s="30"/>
      <c r="U56" s="30"/>
      <c r="V56" s="30"/>
      <c r="W56" s="29"/>
      <c r="X56" s="29"/>
      <c r="Y56" s="30"/>
      <c r="Z56" s="29"/>
      <c r="AB56" s="16"/>
      <c r="AC56" s="16"/>
      <c r="AD56" s="16"/>
      <c r="AE56" s="16"/>
    </row>
    <row r="57" spans="2:31" ht="26.25" customHeight="1">
      <c r="B57" s="26"/>
      <c r="C57" s="21"/>
      <c r="D57" s="21"/>
      <c r="E57" s="159" t="s">
        <v>130</v>
      </c>
      <c r="F57" s="160">
        <v>9.594</v>
      </c>
      <c r="G57" s="160" t="s">
        <v>33</v>
      </c>
      <c r="H57" s="161">
        <v>4</v>
      </c>
      <c r="I57" s="108">
        <v>5</v>
      </c>
      <c r="J57" s="30"/>
      <c r="L57" s="91" t="s">
        <v>128</v>
      </c>
      <c r="M57" s="91" t="s">
        <v>5</v>
      </c>
      <c r="N57" s="151">
        <v>0.34</v>
      </c>
      <c r="O57" s="111"/>
      <c r="P57" s="21"/>
      <c r="S57" s="29"/>
      <c r="T57" s="30"/>
      <c r="U57" s="30"/>
      <c r="V57" s="30"/>
      <c r="W57" s="29"/>
      <c r="X57" s="29"/>
      <c r="Y57" s="30"/>
      <c r="Z57" s="29"/>
      <c r="AB57" s="16"/>
      <c r="AC57" s="16"/>
      <c r="AD57" s="16"/>
      <c r="AE57" s="16"/>
    </row>
    <row r="58" spans="2:26" ht="26.25" customHeight="1">
      <c r="B58" s="26"/>
      <c r="C58" s="21"/>
      <c r="D58" s="21"/>
      <c r="E58" s="42"/>
      <c r="F58" s="34"/>
      <c r="G58" s="34"/>
      <c r="H58" s="35"/>
      <c r="I58" s="36"/>
      <c r="J58" s="30"/>
      <c r="K58" s="29"/>
      <c r="L58" s="27"/>
      <c r="M58" s="111"/>
      <c r="N58" s="111"/>
      <c r="O58" s="111"/>
      <c r="P58" s="21"/>
      <c r="S58" s="29"/>
      <c r="T58" s="30"/>
      <c r="U58" s="30"/>
      <c r="V58" s="30"/>
      <c r="W58" s="29"/>
      <c r="X58" s="29"/>
      <c r="Y58" s="30"/>
      <c r="Z58" s="29"/>
    </row>
    <row r="59" spans="2:26" ht="26.25" customHeight="1" thickBot="1">
      <c r="B59" s="29"/>
      <c r="C59" s="30"/>
      <c r="D59" s="21"/>
      <c r="E59" s="39"/>
      <c r="F59" s="21"/>
      <c r="G59" s="21"/>
      <c r="H59" s="21"/>
      <c r="I59" s="21"/>
      <c r="J59" s="21"/>
      <c r="K59" s="21"/>
      <c r="L59" s="21"/>
      <c r="M59" s="111"/>
      <c r="N59" s="111"/>
      <c r="O59" s="111"/>
      <c r="P59" s="21"/>
      <c r="S59" s="29"/>
      <c r="T59" s="30"/>
      <c r="U59" s="30"/>
      <c r="V59" s="30"/>
      <c r="W59" s="29"/>
      <c r="X59" s="29"/>
      <c r="Y59" s="30"/>
      <c r="Z59" s="29"/>
    </row>
    <row r="60" spans="2:26" ht="34.5" customHeight="1" thickBot="1">
      <c r="B60" s="21"/>
      <c r="C60" s="21"/>
      <c r="D60" s="238">
        <f>Eingabe!$T$3</f>
        <v>43158</v>
      </c>
      <c r="E60" s="239"/>
      <c r="F60" s="239"/>
      <c r="G60" s="239"/>
      <c r="H60" s="239"/>
      <c r="I60" s="239"/>
      <c r="J60" s="239"/>
      <c r="K60" s="239"/>
      <c r="L60" s="239"/>
      <c r="M60" s="239"/>
      <c r="N60" s="239"/>
      <c r="O60" s="240"/>
      <c r="P60" s="21"/>
      <c r="S60" s="29"/>
      <c r="T60" s="30"/>
      <c r="U60" s="30"/>
      <c r="V60" s="30"/>
      <c r="W60" s="29"/>
      <c r="X60" s="29"/>
      <c r="Y60" s="30"/>
      <c r="Z60" s="29"/>
    </row>
    <row r="61" spans="2:26" ht="31.5">
      <c r="B61" s="21"/>
      <c r="C61" s="21"/>
      <c r="D61" s="210" t="s">
        <v>0</v>
      </c>
      <c r="E61" s="217" t="s">
        <v>28</v>
      </c>
      <c r="F61" s="217" t="s">
        <v>31</v>
      </c>
      <c r="G61" s="217"/>
      <c r="H61" s="234" t="s">
        <v>32</v>
      </c>
      <c r="I61" s="217" t="s">
        <v>4</v>
      </c>
      <c r="J61" s="217" t="s">
        <v>5</v>
      </c>
      <c r="K61" s="217" t="s">
        <v>6</v>
      </c>
      <c r="L61" s="217" t="s">
        <v>27</v>
      </c>
      <c r="M61" s="236" t="s">
        <v>3</v>
      </c>
      <c r="N61" s="31" t="s">
        <v>25</v>
      </c>
      <c r="O61" s="32"/>
      <c r="P61" s="21"/>
      <c r="S61" s="29"/>
      <c r="T61" s="30"/>
      <c r="U61" s="30"/>
      <c r="V61" s="30"/>
      <c r="W61" s="29"/>
      <c r="X61" s="29"/>
      <c r="Y61" s="30"/>
      <c r="Z61" s="29"/>
    </row>
    <row r="62" spans="2:26" ht="26.25" customHeight="1" thickBot="1">
      <c r="B62" s="21"/>
      <c r="C62" s="21"/>
      <c r="D62" s="211"/>
      <c r="E62" s="218"/>
      <c r="F62" s="218"/>
      <c r="G62" s="218"/>
      <c r="H62" s="235"/>
      <c r="I62" s="218"/>
      <c r="J62" s="218"/>
      <c r="K62" s="218"/>
      <c r="L62" s="218"/>
      <c r="M62" s="237"/>
      <c r="N62" s="43" t="s">
        <v>23</v>
      </c>
      <c r="O62" s="44" t="s">
        <v>24</v>
      </c>
      <c r="P62" s="21"/>
      <c r="S62" s="29"/>
      <c r="T62" s="30"/>
      <c r="U62" s="30"/>
      <c r="V62" s="30"/>
      <c r="W62" s="29"/>
      <c r="X62" s="29"/>
      <c r="Y62" s="30"/>
      <c r="Z62" s="29"/>
    </row>
    <row r="63" spans="2:26" ht="26.25" customHeight="1">
      <c r="B63" s="21"/>
      <c r="C63" s="21"/>
      <c r="D63" s="54" t="s">
        <v>7</v>
      </c>
      <c r="E63" s="185" t="str">
        <f>Eingabe!C4</f>
        <v>Walter Lemböck </v>
      </c>
      <c r="F63" s="163" t="s">
        <v>122</v>
      </c>
      <c r="G63" s="164"/>
      <c r="H63" s="178">
        <v>18</v>
      </c>
      <c r="I63" s="186">
        <v>123.87</v>
      </c>
      <c r="J63" s="190">
        <f aca="true" t="shared" si="8" ref="J63:J72">K63-I63</f>
        <v>125.1</v>
      </c>
      <c r="K63" s="187">
        <v>248.97</v>
      </c>
      <c r="L63" s="152">
        <f>SUM(K63/10)</f>
        <v>24.897</v>
      </c>
      <c r="M63" s="188">
        <f>Eingabe!T4</f>
        <v>30</v>
      </c>
      <c r="N63" s="131"/>
      <c r="O63" s="133"/>
      <c r="P63" s="21"/>
      <c r="S63" s="29"/>
      <c r="T63" s="30"/>
      <c r="U63" s="30"/>
      <c r="V63" s="30"/>
      <c r="W63" s="29"/>
      <c r="X63" s="29"/>
      <c r="Y63" s="30"/>
      <c r="Z63" s="29"/>
    </row>
    <row r="64" spans="2:26" ht="26.25" customHeight="1">
      <c r="B64" s="21"/>
      <c r="C64" s="21"/>
      <c r="D64" s="10" t="s">
        <v>8</v>
      </c>
      <c r="E64" s="167" t="str">
        <f>Eingabe!C5</f>
        <v>Thomas Gebhardt</v>
      </c>
      <c r="F64" s="168" t="s">
        <v>134</v>
      </c>
      <c r="G64" s="169"/>
      <c r="H64" s="170">
        <v>12</v>
      </c>
      <c r="I64" s="153">
        <v>123.53</v>
      </c>
      <c r="J64" s="153">
        <f t="shared" si="8"/>
        <v>123.68</v>
      </c>
      <c r="K64" s="116">
        <v>247.21</v>
      </c>
      <c r="L64" s="153">
        <f>SUM(K64/10)</f>
        <v>24.721</v>
      </c>
      <c r="M64" s="171">
        <f>Eingabe!T5</f>
        <v>29</v>
      </c>
      <c r="N64" s="116">
        <f>$K$63-K64</f>
        <v>1.759999999999991</v>
      </c>
      <c r="O64" s="117"/>
      <c r="P64" s="21"/>
      <c r="S64" s="29"/>
      <c r="T64" s="30"/>
      <c r="U64" s="30"/>
      <c r="V64" s="30"/>
      <c r="W64" s="29"/>
      <c r="X64" s="29"/>
      <c r="Y64" s="30"/>
      <c r="Z64" s="29"/>
    </row>
    <row r="65" spans="2:26" ht="26.25" customHeight="1">
      <c r="B65" s="21"/>
      <c r="C65" s="21"/>
      <c r="D65" s="11" t="s">
        <v>9</v>
      </c>
      <c r="E65" s="172" t="str">
        <f>Eingabe!C6</f>
        <v>Gerhard Fischer </v>
      </c>
      <c r="F65" s="173" t="s">
        <v>133</v>
      </c>
      <c r="G65" s="174"/>
      <c r="H65" s="175">
        <v>14</v>
      </c>
      <c r="I65" s="154">
        <v>119.83</v>
      </c>
      <c r="J65" s="154">
        <f t="shared" si="8"/>
        <v>118.61</v>
      </c>
      <c r="K65" s="118">
        <v>238.44</v>
      </c>
      <c r="L65" s="154">
        <f>SUM(K65/10)</f>
        <v>23.844</v>
      </c>
      <c r="M65" s="176">
        <f>Eingabe!T6</f>
        <v>28</v>
      </c>
      <c r="N65" s="118">
        <f>$K$63-K65</f>
        <v>10.530000000000001</v>
      </c>
      <c r="O65" s="119">
        <f aca="true" t="shared" si="9" ref="O65:O72">SUM(K64-K65)</f>
        <v>8.77000000000001</v>
      </c>
      <c r="P65" s="21"/>
      <c r="S65" s="29"/>
      <c r="T65" s="30"/>
      <c r="U65" s="30"/>
      <c r="V65" s="30"/>
      <c r="W65" s="29"/>
      <c r="X65" s="29"/>
      <c r="Y65" s="30"/>
      <c r="Z65" s="29"/>
    </row>
    <row r="66" spans="2:26" ht="26.25" customHeight="1">
      <c r="B66" s="21"/>
      <c r="C66" s="21"/>
      <c r="D66" s="8" t="s">
        <v>10</v>
      </c>
      <c r="E66" s="40" t="str">
        <f>Eingabe!C11</f>
        <v>Martin Leo Gruber</v>
      </c>
      <c r="F66" s="73" t="s">
        <v>125</v>
      </c>
      <c r="G66" s="74"/>
      <c r="H66" s="17">
        <v>30</v>
      </c>
      <c r="I66" s="5">
        <v>116.98</v>
      </c>
      <c r="J66" s="5">
        <f t="shared" si="8"/>
        <v>117.42999999999999</v>
      </c>
      <c r="K66" s="113">
        <v>234.41</v>
      </c>
      <c r="L66" s="5">
        <f>SUM(K66/10)</f>
        <v>23.441</v>
      </c>
      <c r="M66" s="126">
        <f>Eingabe!T11</f>
        <v>27</v>
      </c>
      <c r="N66" s="120">
        <f>$K$63-K66</f>
        <v>14.560000000000002</v>
      </c>
      <c r="O66" s="121">
        <f t="shared" si="9"/>
        <v>4.030000000000001</v>
      </c>
      <c r="P66" s="21"/>
      <c r="S66" s="29"/>
      <c r="T66" s="30"/>
      <c r="U66" s="30"/>
      <c r="V66" s="30"/>
      <c r="W66" s="29"/>
      <c r="X66" s="29"/>
      <c r="Y66" s="30"/>
      <c r="Z66" s="29"/>
    </row>
    <row r="67" spans="2:26" ht="26.25" customHeight="1">
      <c r="B67" s="21"/>
      <c r="C67" s="21"/>
      <c r="D67" s="8" t="s">
        <v>11</v>
      </c>
      <c r="E67" s="40" t="str">
        <f>Eingabe!C12</f>
        <v>Franz Wessely</v>
      </c>
      <c r="F67" s="73" t="s">
        <v>122</v>
      </c>
      <c r="G67" s="74"/>
      <c r="H67" s="17">
        <v>22</v>
      </c>
      <c r="I67" s="5">
        <v>116.7</v>
      </c>
      <c r="J67" s="5">
        <f t="shared" si="8"/>
        <v>117.18999999999998</v>
      </c>
      <c r="K67" s="113">
        <v>233.89</v>
      </c>
      <c r="L67" s="5">
        <f aca="true" t="shared" si="10" ref="L67:L72">SUM(K67/10)</f>
        <v>23.389</v>
      </c>
      <c r="M67" s="126">
        <f>Eingabe!T12</f>
        <v>26</v>
      </c>
      <c r="N67" s="120">
        <f aca="true" t="shared" si="11" ref="N67:N72">$K$63-K67</f>
        <v>15.080000000000013</v>
      </c>
      <c r="O67" s="121">
        <f t="shared" si="9"/>
        <v>0.5200000000000102</v>
      </c>
      <c r="P67" s="21"/>
      <c r="S67" s="29"/>
      <c r="T67" s="30"/>
      <c r="U67" s="30"/>
      <c r="V67" s="30"/>
      <c r="W67" s="29"/>
      <c r="X67" s="29"/>
      <c r="Y67" s="30"/>
      <c r="Z67" s="29"/>
    </row>
    <row r="68" spans="2:26" ht="26.25" customHeight="1">
      <c r="B68" s="21"/>
      <c r="C68" s="21"/>
      <c r="D68" s="8" t="s">
        <v>12</v>
      </c>
      <c r="E68" s="40" t="str">
        <f>Eingabe!C13</f>
        <v>Gabi Krausler</v>
      </c>
      <c r="F68" s="73" t="s">
        <v>122</v>
      </c>
      <c r="G68" s="74"/>
      <c r="H68" s="17">
        <v>7</v>
      </c>
      <c r="I68" s="5">
        <v>116.26</v>
      </c>
      <c r="J68" s="5">
        <f t="shared" si="8"/>
        <v>116.24999999999999</v>
      </c>
      <c r="K68" s="113">
        <v>232.51</v>
      </c>
      <c r="L68" s="5">
        <f t="shared" si="10"/>
        <v>23.250999999999998</v>
      </c>
      <c r="M68" s="126">
        <f>Eingabe!T13</f>
        <v>25</v>
      </c>
      <c r="N68" s="120">
        <f t="shared" si="11"/>
        <v>16.460000000000008</v>
      </c>
      <c r="O68" s="121">
        <f t="shared" si="9"/>
        <v>1.3799999999999955</v>
      </c>
      <c r="P68" s="21"/>
      <c r="S68" s="29"/>
      <c r="T68" s="30"/>
      <c r="U68" s="30"/>
      <c r="V68" s="30"/>
      <c r="W68" s="29"/>
      <c r="X68" s="29"/>
      <c r="Y68" s="30"/>
      <c r="Z68" s="29"/>
    </row>
    <row r="69" spans="2:26" ht="26.25" customHeight="1">
      <c r="B69" s="21"/>
      <c r="C69" s="21"/>
      <c r="D69" s="8" t="s">
        <v>13</v>
      </c>
      <c r="E69" s="40" t="str">
        <f>Eingabe!C15</f>
        <v>Rudolf Muhr</v>
      </c>
      <c r="F69" s="73" t="s">
        <v>124</v>
      </c>
      <c r="G69" s="74"/>
      <c r="H69" s="17">
        <v>24</v>
      </c>
      <c r="I69" s="5">
        <v>111.56</v>
      </c>
      <c r="J69" s="5">
        <f t="shared" si="8"/>
        <v>112.60999999999999</v>
      </c>
      <c r="K69" s="113">
        <v>224.17</v>
      </c>
      <c r="L69" s="5">
        <f t="shared" si="10"/>
        <v>22.416999999999998</v>
      </c>
      <c r="M69" s="126">
        <f>Eingabe!T15</f>
        <v>24</v>
      </c>
      <c r="N69" s="120">
        <f t="shared" si="11"/>
        <v>24.80000000000001</v>
      </c>
      <c r="O69" s="121">
        <f t="shared" si="9"/>
        <v>8.340000000000003</v>
      </c>
      <c r="P69" s="21"/>
      <c r="S69" s="29"/>
      <c r="T69" s="30"/>
      <c r="U69" s="30"/>
      <c r="V69" s="30"/>
      <c r="W69" s="29"/>
      <c r="X69" s="29"/>
      <c r="Y69" s="30"/>
      <c r="Z69" s="29"/>
    </row>
    <row r="70" spans="2:26" ht="26.25" customHeight="1">
      <c r="B70" s="21"/>
      <c r="C70" s="21"/>
      <c r="D70" s="8" t="s">
        <v>14</v>
      </c>
      <c r="E70" s="40" t="str">
        <f>Eingabe!C16</f>
        <v>Werner Trawnitschek</v>
      </c>
      <c r="F70" s="73" t="s">
        <v>125</v>
      </c>
      <c r="G70" s="74"/>
      <c r="H70" s="17">
        <v>3</v>
      </c>
      <c r="I70" s="5">
        <v>109.06</v>
      </c>
      <c r="J70" s="5">
        <f t="shared" si="8"/>
        <v>109.57999999999998</v>
      </c>
      <c r="K70" s="113">
        <v>218.64</v>
      </c>
      <c r="L70" s="5">
        <f t="shared" si="10"/>
        <v>21.863999999999997</v>
      </c>
      <c r="M70" s="126">
        <f>Eingabe!T16</f>
        <v>23</v>
      </c>
      <c r="N70" s="120">
        <f t="shared" si="11"/>
        <v>30.330000000000013</v>
      </c>
      <c r="O70" s="121">
        <f t="shared" si="9"/>
        <v>5.530000000000001</v>
      </c>
      <c r="P70" s="21"/>
      <c r="S70" s="29"/>
      <c r="T70" s="30"/>
      <c r="U70" s="30"/>
      <c r="V70" s="30"/>
      <c r="W70" s="29"/>
      <c r="X70" s="29"/>
      <c r="Y70" s="30"/>
      <c r="Z70" s="29"/>
    </row>
    <row r="71" spans="2:26" ht="26.25" customHeight="1">
      <c r="B71" s="21"/>
      <c r="C71" s="21"/>
      <c r="D71" s="8" t="s">
        <v>15</v>
      </c>
      <c r="E71" s="40" t="str">
        <f>Eingabe!C9</f>
        <v>Peter Siding </v>
      </c>
      <c r="F71" s="73" t="s">
        <v>122</v>
      </c>
      <c r="G71" s="74"/>
      <c r="H71" s="17">
        <v>27</v>
      </c>
      <c r="I71" s="5">
        <v>110.1</v>
      </c>
      <c r="J71" s="5">
        <f t="shared" si="8"/>
        <v>89.68</v>
      </c>
      <c r="K71" s="181">
        <v>199.78</v>
      </c>
      <c r="L71" s="5">
        <f t="shared" si="10"/>
        <v>19.978</v>
      </c>
      <c r="M71" s="126">
        <f>Eingabe!T9</f>
        <v>22</v>
      </c>
      <c r="N71" s="120">
        <f t="shared" si="11"/>
        <v>49.19</v>
      </c>
      <c r="O71" s="121">
        <f t="shared" si="9"/>
        <v>18.859999999999985</v>
      </c>
      <c r="P71" s="21"/>
      <c r="S71" s="29"/>
      <c r="T71" s="30"/>
      <c r="U71" s="30"/>
      <c r="V71" s="30"/>
      <c r="W71" s="29"/>
      <c r="X71" s="29"/>
      <c r="Y71" s="30"/>
      <c r="Z71" s="29"/>
    </row>
    <row r="72" spans="2:26" ht="26.25" customHeight="1" thickBot="1">
      <c r="B72" s="21"/>
      <c r="C72" s="21"/>
      <c r="D72" s="8" t="s">
        <v>16</v>
      </c>
      <c r="E72" s="40" t="str">
        <f>Eingabe!C14</f>
        <v>Gerlinde Herzog</v>
      </c>
      <c r="F72" s="73" t="s">
        <v>122</v>
      </c>
      <c r="G72" s="74"/>
      <c r="H72" s="17">
        <v>19</v>
      </c>
      <c r="I72" s="5">
        <v>45</v>
      </c>
      <c r="J72" s="5">
        <f t="shared" si="8"/>
        <v>0</v>
      </c>
      <c r="K72" s="113">
        <v>45</v>
      </c>
      <c r="L72" s="5">
        <f t="shared" si="10"/>
        <v>4.5</v>
      </c>
      <c r="M72" s="126">
        <f>Eingabe!T14</f>
        <v>21</v>
      </c>
      <c r="N72" s="120">
        <f t="shared" si="11"/>
        <v>203.97</v>
      </c>
      <c r="O72" s="121">
        <f t="shared" si="9"/>
        <v>154.78</v>
      </c>
      <c r="P72" s="21"/>
      <c r="S72" s="29"/>
      <c r="T72" s="30"/>
      <c r="U72" s="30"/>
      <c r="V72" s="30"/>
      <c r="W72" s="29"/>
      <c r="X72" s="29"/>
      <c r="Y72" s="30"/>
      <c r="Z72" s="29"/>
    </row>
    <row r="73" spans="2:26" ht="26.25" customHeight="1" thickBot="1">
      <c r="B73" s="21"/>
      <c r="C73" s="21"/>
      <c r="D73" s="214" t="str">
        <f>Eingabe!$B$54</f>
        <v>Punktevergabe: 30,29,28,27,26,25,24,23,22,21,20,19,18,17,16,15,14,13,12,11,10,9,8,7,6,5,4,3,2,1</v>
      </c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2"/>
      <c r="P73" s="21"/>
      <c r="S73" s="29"/>
      <c r="T73" s="30"/>
      <c r="U73" s="30"/>
      <c r="V73" s="30"/>
      <c r="W73" s="29"/>
      <c r="X73" s="29"/>
      <c r="Y73" s="30"/>
      <c r="Z73" s="29"/>
    </row>
    <row r="74" spans="2:26" ht="26.25" customHeight="1">
      <c r="B74" s="21"/>
      <c r="C74" s="30"/>
      <c r="D74" s="21"/>
      <c r="E74" s="39"/>
      <c r="F74" s="21"/>
      <c r="G74" s="21"/>
      <c r="H74" s="21"/>
      <c r="I74" s="21"/>
      <c r="J74" s="21"/>
      <c r="K74" s="21"/>
      <c r="L74" s="21"/>
      <c r="M74" s="111"/>
      <c r="N74" s="111"/>
      <c r="O74" s="111"/>
      <c r="P74" s="21"/>
      <c r="S74" s="29"/>
      <c r="T74" s="30"/>
      <c r="U74" s="30"/>
      <c r="V74" s="30"/>
      <c r="W74" s="29"/>
      <c r="X74" s="29"/>
      <c r="Y74" s="30"/>
      <c r="Z74" s="29"/>
    </row>
    <row r="75" spans="2:31" ht="26.25" customHeight="1">
      <c r="B75" s="29"/>
      <c r="C75" s="21"/>
      <c r="D75" s="21"/>
      <c r="E75" s="159" t="s">
        <v>129</v>
      </c>
      <c r="F75" s="160">
        <v>9.371</v>
      </c>
      <c r="G75" s="160" t="s">
        <v>33</v>
      </c>
      <c r="H75" s="161">
        <v>4</v>
      </c>
      <c r="I75" s="104">
        <v>1</v>
      </c>
      <c r="J75" s="105">
        <v>2</v>
      </c>
      <c r="L75" s="91" t="s">
        <v>95</v>
      </c>
      <c r="M75" s="92"/>
      <c r="N75" s="127" t="s">
        <v>96</v>
      </c>
      <c r="O75" s="134"/>
      <c r="P75" s="30"/>
      <c r="Q75" s="30"/>
      <c r="R75" s="29"/>
      <c r="S75" s="29"/>
      <c r="T75" s="30"/>
      <c r="U75" s="29"/>
      <c r="V75" s="27"/>
      <c r="W75" s="27"/>
      <c r="X75" s="27"/>
      <c r="Y75" s="21"/>
      <c r="Z75" s="26"/>
      <c r="AA75" s="16"/>
      <c r="AB75" s="16"/>
      <c r="AC75" s="16"/>
      <c r="AD75" s="16"/>
      <c r="AE75" s="16"/>
    </row>
    <row r="76" spans="2:31" ht="26.25" customHeight="1">
      <c r="B76" s="29"/>
      <c r="C76" s="21"/>
      <c r="D76" s="21"/>
      <c r="E76" s="159" t="s">
        <v>41</v>
      </c>
      <c r="F76" s="160">
        <v>9.436</v>
      </c>
      <c r="G76" s="160" t="s">
        <v>33</v>
      </c>
      <c r="H76" s="161">
        <v>4</v>
      </c>
      <c r="I76" s="106">
        <v>3</v>
      </c>
      <c r="J76" s="107">
        <v>4</v>
      </c>
      <c r="L76" s="93" t="s">
        <v>131</v>
      </c>
      <c r="M76" s="91" t="s">
        <v>4</v>
      </c>
      <c r="N76" s="151">
        <v>0.2</v>
      </c>
      <c r="O76" s="134"/>
      <c r="P76" s="30"/>
      <c r="Q76" s="30"/>
      <c r="R76" s="29"/>
      <c r="S76" s="29"/>
      <c r="T76" s="30"/>
      <c r="U76" s="29"/>
      <c r="V76" s="27"/>
      <c r="W76" s="27"/>
      <c r="X76" s="27"/>
      <c r="Y76" s="21"/>
      <c r="Z76" s="26"/>
      <c r="AA76" s="16"/>
      <c r="AB76" s="16"/>
      <c r="AC76" s="16"/>
      <c r="AD76" s="16"/>
      <c r="AE76" s="16"/>
    </row>
    <row r="77" spans="2:31" ht="26.25" customHeight="1">
      <c r="B77" s="29"/>
      <c r="C77" s="21"/>
      <c r="D77" s="21"/>
      <c r="E77" s="159" t="s">
        <v>130</v>
      </c>
      <c r="F77" s="160">
        <v>9.655</v>
      </c>
      <c r="G77" s="160" t="s">
        <v>33</v>
      </c>
      <c r="H77" s="161">
        <v>4</v>
      </c>
      <c r="I77" s="108">
        <v>5</v>
      </c>
      <c r="J77" s="182" t="s">
        <v>132</v>
      </c>
      <c r="L77" s="93" t="s">
        <v>131</v>
      </c>
      <c r="M77" s="91" t="s">
        <v>5</v>
      </c>
      <c r="N77" s="151">
        <v>0.2</v>
      </c>
      <c r="O77" s="134"/>
      <c r="P77" s="30"/>
      <c r="Q77" s="30"/>
      <c r="R77" s="29"/>
      <c r="S77" s="29"/>
      <c r="T77" s="30"/>
      <c r="U77" s="29"/>
      <c r="V77" s="27"/>
      <c r="W77" s="27"/>
      <c r="X77" s="27"/>
      <c r="Y77" s="21"/>
      <c r="Z77" s="26"/>
      <c r="AA77" s="16"/>
      <c r="AB77" s="16"/>
      <c r="AC77" s="16"/>
      <c r="AD77" s="16"/>
      <c r="AE77" s="16"/>
    </row>
    <row r="78" spans="2:26" ht="26.25" customHeight="1">
      <c r="B78" s="29"/>
      <c r="C78" s="21"/>
      <c r="D78" s="21"/>
      <c r="E78" s="42"/>
      <c r="F78" s="34"/>
      <c r="G78" s="34"/>
      <c r="H78" s="35"/>
      <c r="I78" s="36"/>
      <c r="J78" s="21"/>
      <c r="K78" s="29"/>
      <c r="L78" s="27"/>
      <c r="M78" s="111"/>
      <c r="N78" s="111"/>
      <c r="O78" s="111"/>
      <c r="P78" s="21"/>
      <c r="S78" s="29"/>
      <c r="T78" s="30"/>
      <c r="U78" s="30"/>
      <c r="V78" s="30"/>
      <c r="W78" s="29"/>
      <c r="X78" s="29"/>
      <c r="Y78" s="30"/>
      <c r="Z78" s="29"/>
    </row>
    <row r="79" spans="2:26" ht="26.25" customHeight="1" thickBot="1">
      <c r="B79" s="29"/>
      <c r="C79" s="21"/>
      <c r="D79" s="21"/>
      <c r="E79" s="39"/>
      <c r="F79" s="21"/>
      <c r="G79" s="21"/>
      <c r="H79" s="21"/>
      <c r="I79" s="21"/>
      <c r="J79" s="21"/>
      <c r="K79" s="21"/>
      <c r="L79" s="21"/>
      <c r="M79" s="111"/>
      <c r="N79" s="111"/>
      <c r="O79" s="111"/>
      <c r="P79" s="21"/>
      <c r="S79" s="29"/>
      <c r="T79" s="30"/>
      <c r="U79" s="30"/>
      <c r="V79" s="30"/>
      <c r="W79" s="29"/>
      <c r="X79" s="29"/>
      <c r="Y79" s="30"/>
      <c r="Z79" s="29"/>
    </row>
    <row r="80" spans="2:31" ht="34.5" customHeight="1" thickBot="1">
      <c r="B80" s="21"/>
      <c r="C80" s="21"/>
      <c r="D80" s="238">
        <f>Eingabe!$U$3</f>
        <v>43214</v>
      </c>
      <c r="E80" s="239"/>
      <c r="F80" s="239"/>
      <c r="G80" s="239"/>
      <c r="H80" s="239"/>
      <c r="I80" s="239"/>
      <c r="J80" s="239"/>
      <c r="K80" s="239"/>
      <c r="L80" s="239"/>
      <c r="M80" s="239"/>
      <c r="N80" s="239"/>
      <c r="O80" s="240"/>
      <c r="P80" s="21"/>
      <c r="S80" s="29"/>
      <c r="T80" s="30"/>
      <c r="U80" s="30"/>
      <c r="V80" s="21"/>
      <c r="W80" s="21"/>
      <c r="X80" s="21"/>
      <c r="Y80" s="21"/>
      <c r="Z80" s="21"/>
      <c r="AA80" s="16"/>
      <c r="AB80" s="16"/>
      <c r="AC80" s="16"/>
      <c r="AD80" s="16"/>
      <c r="AE80" s="16"/>
    </row>
    <row r="81" spans="2:31" ht="31.5">
      <c r="B81" s="21"/>
      <c r="C81" s="21"/>
      <c r="D81" s="210" t="s">
        <v>0</v>
      </c>
      <c r="E81" s="217" t="s">
        <v>28</v>
      </c>
      <c r="F81" s="217" t="s">
        <v>31</v>
      </c>
      <c r="G81" s="217"/>
      <c r="H81" s="234" t="s">
        <v>32</v>
      </c>
      <c r="I81" s="217" t="s">
        <v>4</v>
      </c>
      <c r="J81" s="217" t="s">
        <v>5</v>
      </c>
      <c r="K81" s="217" t="s">
        <v>6</v>
      </c>
      <c r="L81" s="217" t="s">
        <v>27</v>
      </c>
      <c r="M81" s="236" t="s">
        <v>3</v>
      </c>
      <c r="N81" s="31" t="s">
        <v>25</v>
      </c>
      <c r="O81" s="32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16"/>
      <c r="AB81" s="16"/>
      <c r="AC81" s="16"/>
      <c r="AD81" s="16"/>
      <c r="AE81" s="16"/>
    </row>
    <row r="82" spans="2:31" ht="26.25" customHeight="1" thickBot="1">
      <c r="B82" s="21"/>
      <c r="C82" s="21"/>
      <c r="D82" s="211"/>
      <c r="E82" s="218"/>
      <c r="F82" s="218"/>
      <c r="G82" s="218"/>
      <c r="H82" s="235"/>
      <c r="I82" s="218"/>
      <c r="J82" s="218"/>
      <c r="K82" s="218"/>
      <c r="L82" s="218"/>
      <c r="M82" s="237"/>
      <c r="N82" s="43" t="s">
        <v>23</v>
      </c>
      <c r="O82" s="44" t="s">
        <v>24</v>
      </c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16"/>
      <c r="AB82" s="16"/>
      <c r="AC82" s="16"/>
      <c r="AD82" s="16"/>
      <c r="AE82" s="16"/>
    </row>
    <row r="83" spans="2:31" ht="26.25" customHeight="1">
      <c r="B83" s="21"/>
      <c r="C83" s="21"/>
      <c r="D83" s="54" t="s">
        <v>7</v>
      </c>
      <c r="E83" s="185" t="str">
        <f>Eingabe!C4</f>
        <v>Walter Lemböck </v>
      </c>
      <c r="F83" s="163" t="s">
        <v>122</v>
      </c>
      <c r="G83" s="164"/>
      <c r="H83" s="178">
        <v>26</v>
      </c>
      <c r="I83" s="186">
        <v>120.58</v>
      </c>
      <c r="J83" s="153">
        <f aca="true" t="shared" si="12" ref="J83:J92">K83-I83</f>
        <v>120.79</v>
      </c>
      <c r="K83" s="187">
        <v>241.37</v>
      </c>
      <c r="L83" s="152">
        <f>SUM(K83/10)</f>
        <v>24.137</v>
      </c>
      <c r="M83" s="188">
        <f>Eingabe!U4</f>
        <v>30</v>
      </c>
      <c r="N83" s="131"/>
      <c r="O83" s="133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16"/>
      <c r="AB83" s="16"/>
      <c r="AC83" s="16"/>
      <c r="AD83" s="16"/>
      <c r="AE83" s="16"/>
    </row>
    <row r="84" spans="2:31" ht="26.25" customHeight="1">
      <c r="B84" s="21"/>
      <c r="C84" s="21"/>
      <c r="D84" s="10" t="s">
        <v>8</v>
      </c>
      <c r="E84" s="167" t="str">
        <f>Eingabe!C5</f>
        <v>Thomas Gebhardt</v>
      </c>
      <c r="F84" s="168" t="s">
        <v>134</v>
      </c>
      <c r="G84" s="169"/>
      <c r="H84" s="170">
        <v>2</v>
      </c>
      <c r="I84" s="153">
        <v>120.56</v>
      </c>
      <c r="J84" s="153">
        <f t="shared" si="12"/>
        <v>120.78999999999999</v>
      </c>
      <c r="K84" s="116">
        <v>241.35</v>
      </c>
      <c r="L84" s="153">
        <f>SUM(K84/10)</f>
        <v>24.134999999999998</v>
      </c>
      <c r="M84" s="171">
        <f>Eingabe!U5</f>
        <v>29</v>
      </c>
      <c r="N84" s="116">
        <f>$K$83-K84</f>
        <v>0.020000000000010232</v>
      </c>
      <c r="O84" s="117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16"/>
      <c r="AB84" s="16"/>
      <c r="AC84" s="16"/>
      <c r="AD84" s="16"/>
      <c r="AE84" s="16"/>
    </row>
    <row r="85" spans="2:31" ht="26.25" customHeight="1">
      <c r="B85" s="21"/>
      <c r="C85" s="21"/>
      <c r="D85" s="11" t="s">
        <v>9</v>
      </c>
      <c r="E85" s="172" t="str">
        <f>Eingabe!C10</f>
        <v>Walter Müllner </v>
      </c>
      <c r="F85" s="173" t="s">
        <v>124</v>
      </c>
      <c r="G85" s="174"/>
      <c r="H85" s="175">
        <v>13</v>
      </c>
      <c r="I85" s="154">
        <v>119.97</v>
      </c>
      <c r="J85" s="190">
        <f t="shared" si="12"/>
        <v>120.93</v>
      </c>
      <c r="K85" s="118">
        <v>240.9</v>
      </c>
      <c r="L85" s="154">
        <f>SUM(K85/10)</f>
        <v>24.09</v>
      </c>
      <c r="M85" s="176">
        <f>Eingabe!U10</f>
        <v>28</v>
      </c>
      <c r="N85" s="118">
        <f>$K$83-K85</f>
        <v>0.46999999999999886</v>
      </c>
      <c r="O85" s="119">
        <f aca="true" t="shared" si="13" ref="O85:O92">SUM(K84-K85)</f>
        <v>0.44999999999998863</v>
      </c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16"/>
      <c r="AB85" s="16"/>
      <c r="AC85" s="16"/>
      <c r="AD85" s="16"/>
      <c r="AE85" s="16"/>
    </row>
    <row r="86" spans="2:31" ht="26.25" customHeight="1">
      <c r="B86" s="21"/>
      <c r="C86" s="21"/>
      <c r="D86" s="8" t="s">
        <v>10</v>
      </c>
      <c r="E86" s="40" t="str">
        <f>Eingabe!C8</f>
        <v>Thomas Nowak </v>
      </c>
      <c r="F86" s="73" t="s">
        <v>122</v>
      </c>
      <c r="G86" s="74"/>
      <c r="H86" s="17">
        <v>22</v>
      </c>
      <c r="I86" s="5">
        <v>118.4</v>
      </c>
      <c r="J86" s="5">
        <f t="shared" si="12"/>
        <v>118.93</v>
      </c>
      <c r="K86" s="113">
        <v>237.33</v>
      </c>
      <c r="L86" s="5">
        <f>SUM(K86/10)</f>
        <v>23.733</v>
      </c>
      <c r="M86" s="126">
        <f>Eingabe!U8</f>
        <v>27</v>
      </c>
      <c r="N86" s="120">
        <f>$K$83-K86</f>
        <v>4.039999999999992</v>
      </c>
      <c r="O86" s="121">
        <f t="shared" si="13"/>
        <v>3.569999999999993</v>
      </c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16"/>
      <c r="AB86" s="16"/>
      <c r="AC86" s="16"/>
      <c r="AD86" s="16"/>
      <c r="AE86" s="16"/>
    </row>
    <row r="87" spans="2:31" ht="26.25" customHeight="1">
      <c r="B87" s="21"/>
      <c r="C87" s="21"/>
      <c r="D87" s="8" t="s">
        <v>11</v>
      </c>
      <c r="E87" s="40" t="str">
        <f>Eingabe!C6</f>
        <v>Gerhard Fischer </v>
      </c>
      <c r="F87" s="73" t="s">
        <v>122</v>
      </c>
      <c r="G87" s="74"/>
      <c r="H87" s="17">
        <v>15</v>
      </c>
      <c r="I87" s="5">
        <v>117.38</v>
      </c>
      <c r="J87" s="5">
        <f t="shared" si="12"/>
        <v>118.39000000000001</v>
      </c>
      <c r="K87" s="113">
        <v>235.77</v>
      </c>
      <c r="L87" s="5">
        <f aca="true" t="shared" si="14" ref="L87:L92">SUM(K87/10)</f>
        <v>23.577</v>
      </c>
      <c r="M87" s="126">
        <f>Eingabe!U6</f>
        <v>26</v>
      </c>
      <c r="N87" s="120">
        <f aca="true" t="shared" si="15" ref="N87:N92">$K$83-K87</f>
        <v>5.599999999999994</v>
      </c>
      <c r="O87" s="121">
        <f t="shared" si="13"/>
        <v>1.5600000000000023</v>
      </c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16"/>
      <c r="AB87" s="16"/>
      <c r="AC87" s="16"/>
      <c r="AD87" s="16"/>
      <c r="AE87" s="16"/>
    </row>
    <row r="88" spans="2:31" ht="26.25" customHeight="1">
      <c r="B88" s="21"/>
      <c r="C88" s="21"/>
      <c r="D88" s="8" t="s">
        <v>12</v>
      </c>
      <c r="E88" s="40" t="str">
        <f>Eingabe!C15</f>
        <v>Rudolf Muhr</v>
      </c>
      <c r="F88" s="73" t="s">
        <v>124</v>
      </c>
      <c r="G88" s="74"/>
      <c r="H88" s="17">
        <v>3</v>
      </c>
      <c r="I88" s="5">
        <v>112.79</v>
      </c>
      <c r="J88" s="5">
        <f t="shared" si="12"/>
        <v>113.67</v>
      </c>
      <c r="K88" s="113">
        <v>226.46</v>
      </c>
      <c r="L88" s="5">
        <f t="shared" si="14"/>
        <v>22.646</v>
      </c>
      <c r="M88" s="126">
        <f>Eingabe!U15</f>
        <v>25</v>
      </c>
      <c r="N88" s="120">
        <f t="shared" si="15"/>
        <v>14.909999999999997</v>
      </c>
      <c r="O88" s="121">
        <f t="shared" si="13"/>
        <v>9.310000000000002</v>
      </c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16"/>
      <c r="AB88" s="16"/>
      <c r="AC88" s="16"/>
      <c r="AD88" s="16"/>
      <c r="AE88" s="16"/>
    </row>
    <row r="89" spans="2:31" ht="26.25" customHeight="1">
      <c r="B89" s="21"/>
      <c r="C89" s="21"/>
      <c r="D89" s="8" t="s">
        <v>13</v>
      </c>
      <c r="E89" s="40" t="str">
        <f>Eingabe!C9</f>
        <v>Peter Siding </v>
      </c>
      <c r="F89" s="73" t="s">
        <v>124</v>
      </c>
      <c r="G89" s="74"/>
      <c r="H89" s="17">
        <v>19</v>
      </c>
      <c r="I89" s="5">
        <v>112.05</v>
      </c>
      <c r="J89" s="5">
        <f t="shared" si="12"/>
        <v>113.45</v>
      </c>
      <c r="K89" s="113">
        <v>225.5</v>
      </c>
      <c r="L89" s="5">
        <f t="shared" si="14"/>
        <v>22.55</v>
      </c>
      <c r="M89" s="126">
        <f>Eingabe!U9</f>
        <v>24</v>
      </c>
      <c r="N89" s="120">
        <f t="shared" si="15"/>
        <v>15.870000000000005</v>
      </c>
      <c r="O89" s="121">
        <f t="shared" si="13"/>
        <v>0.960000000000008</v>
      </c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16"/>
      <c r="AB89" s="16"/>
      <c r="AC89" s="16"/>
      <c r="AD89" s="16"/>
      <c r="AE89" s="16"/>
    </row>
    <row r="90" spans="2:31" ht="26.25" customHeight="1">
      <c r="B90" s="21"/>
      <c r="C90" s="21"/>
      <c r="D90" s="8" t="s">
        <v>14</v>
      </c>
      <c r="E90" s="40" t="str">
        <f>Eingabe!C16</f>
        <v>Werner Trawnitschek</v>
      </c>
      <c r="F90" s="73" t="s">
        <v>136</v>
      </c>
      <c r="G90" s="74"/>
      <c r="H90" s="17">
        <v>23</v>
      </c>
      <c r="I90" s="5">
        <v>109.79</v>
      </c>
      <c r="J90" s="5">
        <f t="shared" si="12"/>
        <v>110.96999999999998</v>
      </c>
      <c r="K90" s="113">
        <v>220.76</v>
      </c>
      <c r="L90" s="5">
        <f t="shared" si="14"/>
        <v>22.076</v>
      </c>
      <c r="M90" s="126">
        <f>Eingabe!U16</f>
        <v>23</v>
      </c>
      <c r="N90" s="120">
        <f t="shared" si="15"/>
        <v>20.610000000000014</v>
      </c>
      <c r="O90" s="121">
        <f t="shared" si="13"/>
        <v>4.740000000000009</v>
      </c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16"/>
      <c r="AB90" s="16"/>
      <c r="AC90" s="16"/>
      <c r="AD90" s="16"/>
      <c r="AE90" s="16"/>
    </row>
    <row r="91" spans="2:31" ht="26.25" customHeight="1">
      <c r="B91" s="21"/>
      <c r="C91" s="21"/>
      <c r="D91" s="8" t="s">
        <v>15</v>
      </c>
      <c r="E91" s="40" t="str">
        <f>Eingabe!C17</f>
        <v>Michael Liebe</v>
      </c>
      <c r="F91" s="73" t="s">
        <v>122</v>
      </c>
      <c r="G91" s="74"/>
      <c r="H91" s="17">
        <v>24</v>
      </c>
      <c r="I91" s="5">
        <v>99.95</v>
      </c>
      <c r="J91" s="5">
        <f t="shared" si="12"/>
        <v>101.74999999999999</v>
      </c>
      <c r="K91" s="113">
        <v>201.7</v>
      </c>
      <c r="L91" s="5">
        <f t="shared" si="14"/>
        <v>20.169999999999998</v>
      </c>
      <c r="M91" s="126">
        <f>Eingabe!U17</f>
        <v>22</v>
      </c>
      <c r="N91" s="120">
        <f t="shared" si="15"/>
        <v>39.670000000000016</v>
      </c>
      <c r="O91" s="121">
        <f t="shared" si="13"/>
        <v>19.060000000000002</v>
      </c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16"/>
      <c r="AB91" s="16"/>
      <c r="AC91" s="16"/>
      <c r="AD91" s="16"/>
      <c r="AE91" s="16"/>
    </row>
    <row r="92" spans="2:31" ht="26.25" customHeight="1" thickBot="1">
      <c r="B92" s="21"/>
      <c r="C92" s="21"/>
      <c r="D92" s="8" t="s">
        <v>16</v>
      </c>
      <c r="E92" s="40" t="str">
        <f>Eingabe!C14</f>
        <v>Gerlinde Herzog</v>
      </c>
      <c r="F92" s="73" t="s">
        <v>122</v>
      </c>
      <c r="G92" s="74"/>
      <c r="H92" s="17">
        <v>18</v>
      </c>
      <c r="I92" s="5">
        <v>96.66</v>
      </c>
      <c r="J92" s="5">
        <f t="shared" si="12"/>
        <v>104.5</v>
      </c>
      <c r="K92" s="113">
        <v>201.16</v>
      </c>
      <c r="L92" s="5">
        <f t="shared" si="14"/>
        <v>20.116</v>
      </c>
      <c r="M92" s="126">
        <f>Eingabe!U14</f>
        <v>21</v>
      </c>
      <c r="N92" s="120">
        <f t="shared" si="15"/>
        <v>40.21000000000001</v>
      </c>
      <c r="O92" s="121">
        <f t="shared" si="13"/>
        <v>0.539999999999992</v>
      </c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16"/>
      <c r="AB92" s="16"/>
      <c r="AC92" s="16"/>
      <c r="AD92" s="16"/>
      <c r="AE92" s="16"/>
    </row>
    <row r="93" spans="2:31" ht="26.25" customHeight="1" thickBot="1">
      <c r="B93" s="21"/>
      <c r="C93" s="21"/>
      <c r="D93" s="214" t="str">
        <f>Eingabe!$B$54</f>
        <v>Punktevergabe: 30,29,28,27,26,25,24,23,22,21,20,19,18,17,16,15,14,13,12,11,10,9,8,7,6,5,4,3,2,1</v>
      </c>
      <c r="E93" s="215"/>
      <c r="F93" s="215"/>
      <c r="G93" s="215"/>
      <c r="H93" s="215"/>
      <c r="I93" s="215"/>
      <c r="J93" s="215"/>
      <c r="K93" s="215"/>
      <c r="L93" s="215"/>
      <c r="M93" s="215"/>
      <c r="N93" s="215"/>
      <c r="O93" s="216"/>
      <c r="P93" s="21"/>
      <c r="S93" s="29"/>
      <c r="T93" s="30"/>
      <c r="U93" s="30"/>
      <c r="V93" s="21"/>
      <c r="W93" s="21"/>
      <c r="X93" s="21"/>
      <c r="Y93" s="21"/>
      <c r="Z93" s="21"/>
      <c r="AA93" s="16"/>
      <c r="AB93" s="16"/>
      <c r="AC93" s="16"/>
      <c r="AD93" s="16"/>
      <c r="AE93" s="16"/>
    </row>
    <row r="94" spans="2:31" ht="26.25" customHeight="1">
      <c r="B94" s="21"/>
      <c r="C94" s="21"/>
      <c r="D94" s="21"/>
      <c r="E94" s="21"/>
      <c r="F94" s="39"/>
      <c r="G94" s="21"/>
      <c r="H94" s="21"/>
      <c r="I94" s="21"/>
      <c r="J94" s="21"/>
      <c r="K94" s="21"/>
      <c r="L94" s="21"/>
      <c r="M94" s="111"/>
      <c r="N94" s="111"/>
      <c r="O94" s="111"/>
      <c r="P94" s="21"/>
      <c r="S94" s="29"/>
      <c r="T94" s="30"/>
      <c r="U94" s="30"/>
      <c r="V94" s="21"/>
      <c r="W94" s="21"/>
      <c r="X94" s="21"/>
      <c r="Y94" s="21"/>
      <c r="Z94" s="21"/>
      <c r="AA94" s="16"/>
      <c r="AB94" s="16"/>
      <c r="AC94" s="16"/>
      <c r="AD94" s="16"/>
      <c r="AE94" s="16"/>
    </row>
    <row r="95" spans="2:31" ht="26.25" customHeight="1">
      <c r="B95" s="21"/>
      <c r="C95" s="21"/>
      <c r="D95" s="30"/>
      <c r="E95" s="159" t="s">
        <v>138</v>
      </c>
      <c r="F95" s="160">
        <v>9.647</v>
      </c>
      <c r="G95" s="160" t="s">
        <v>33</v>
      </c>
      <c r="H95" s="161">
        <v>4</v>
      </c>
      <c r="I95" s="104">
        <v>1</v>
      </c>
      <c r="J95" s="105">
        <v>2</v>
      </c>
      <c r="L95" s="91" t="s">
        <v>95</v>
      </c>
      <c r="M95" s="92"/>
      <c r="N95" s="127" t="s">
        <v>96</v>
      </c>
      <c r="O95" s="30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2:31" ht="26.25" customHeight="1">
      <c r="B96" s="21"/>
      <c r="C96" s="21"/>
      <c r="D96" s="26"/>
      <c r="E96" s="159" t="s">
        <v>41</v>
      </c>
      <c r="F96" s="160">
        <v>9.66</v>
      </c>
      <c r="G96" s="160" t="s">
        <v>33</v>
      </c>
      <c r="H96" s="161">
        <v>4</v>
      </c>
      <c r="I96" s="106">
        <v>3</v>
      </c>
      <c r="J96" s="107">
        <v>4</v>
      </c>
      <c r="L96" s="93" t="s">
        <v>135</v>
      </c>
      <c r="M96" s="91" t="s">
        <v>4</v>
      </c>
      <c r="N96" s="151">
        <v>0.3</v>
      </c>
      <c r="O96" s="30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16"/>
      <c r="AA96" s="16"/>
      <c r="AB96" s="16"/>
      <c r="AC96" s="16"/>
      <c r="AD96" s="16"/>
      <c r="AE96" s="16"/>
    </row>
    <row r="97" spans="2:31" ht="26.25" customHeight="1">
      <c r="B97" s="21"/>
      <c r="C97" s="21"/>
      <c r="D97" s="26"/>
      <c r="E97" s="191" t="s">
        <v>129</v>
      </c>
      <c r="F97" s="192">
        <v>9.71</v>
      </c>
      <c r="G97" s="192" t="s">
        <v>33</v>
      </c>
      <c r="H97" s="193">
        <v>3</v>
      </c>
      <c r="I97" s="108">
        <v>5</v>
      </c>
      <c r="J97" s="30"/>
      <c r="L97" s="91" t="s">
        <v>137</v>
      </c>
      <c r="M97" s="91" t="s">
        <v>5</v>
      </c>
      <c r="N97" s="151">
        <v>0.31</v>
      </c>
      <c r="O97" s="30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16"/>
      <c r="AA97" s="16"/>
      <c r="AB97" s="16"/>
      <c r="AC97" s="16"/>
      <c r="AD97" s="16"/>
      <c r="AE97" s="16"/>
    </row>
    <row r="98" spans="2:26" ht="26.25" customHeight="1">
      <c r="B98" s="21"/>
      <c r="C98" s="26"/>
      <c r="D98" s="26"/>
      <c r="E98" s="42"/>
      <c r="F98" s="34"/>
      <c r="G98" s="34"/>
      <c r="H98" s="35"/>
      <c r="I98" s="36"/>
      <c r="J98" s="21"/>
      <c r="K98" s="21"/>
      <c r="L98" s="21"/>
      <c r="M98" s="111"/>
      <c r="N98" s="111"/>
      <c r="O98" s="111"/>
      <c r="P98" s="21"/>
      <c r="S98" s="29"/>
      <c r="T98" s="30"/>
      <c r="U98" s="30"/>
      <c r="V98" s="30"/>
      <c r="W98" s="29"/>
      <c r="X98" s="29"/>
      <c r="Y98" s="30"/>
      <c r="Z98" s="29"/>
    </row>
    <row r="99" spans="2:26" ht="26.25" customHeight="1" thickBot="1">
      <c r="B99" s="21"/>
      <c r="C99" s="21"/>
      <c r="D99" s="21"/>
      <c r="E99" s="39"/>
      <c r="F99" s="21"/>
      <c r="G99" s="21"/>
      <c r="H99" s="21"/>
      <c r="I99" s="21"/>
      <c r="J99" s="21"/>
      <c r="K99" s="21"/>
      <c r="L99" s="21"/>
      <c r="M99" s="111"/>
      <c r="N99" s="111"/>
      <c r="O99" s="111"/>
      <c r="P99" s="21"/>
      <c r="S99" s="29"/>
      <c r="T99" s="30"/>
      <c r="U99" s="30"/>
      <c r="V99" s="30"/>
      <c r="W99" s="29"/>
      <c r="X99" s="29"/>
      <c r="Y99" s="30"/>
      <c r="Z99" s="29"/>
    </row>
    <row r="100" spans="2:31" ht="34.5" customHeight="1" thickBot="1">
      <c r="B100" s="21"/>
      <c r="C100" s="21"/>
      <c r="D100" s="238">
        <f>Eingabe!$V$3</f>
        <v>43249</v>
      </c>
      <c r="E100" s="239"/>
      <c r="F100" s="239"/>
      <c r="G100" s="239"/>
      <c r="H100" s="239"/>
      <c r="I100" s="239"/>
      <c r="J100" s="239"/>
      <c r="K100" s="239"/>
      <c r="L100" s="239"/>
      <c r="M100" s="239"/>
      <c r="N100" s="239"/>
      <c r="O100" s="240"/>
      <c r="P100" s="21"/>
      <c r="S100" s="29"/>
      <c r="T100" s="30"/>
      <c r="U100" s="30"/>
      <c r="V100" s="30"/>
      <c r="W100" s="29"/>
      <c r="X100" s="29"/>
      <c r="Y100" s="21"/>
      <c r="Z100" s="21"/>
      <c r="AA100" s="16"/>
      <c r="AB100" s="16"/>
      <c r="AC100" s="16"/>
      <c r="AD100" s="16"/>
      <c r="AE100" s="16"/>
    </row>
    <row r="101" spans="2:31" ht="31.5">
      <c r="B101" s="21"/>
      <c r="C101" s="21"/>
      <c r="D101" s="210" t="s">
        <v>0</v>
      </c>
      <c r="E101" s="217" t="s">
        <v>28</v>
      </c>
      <c r="F101" s="217" t="s">
        <v>31</v>
      </c>
      <c r="G101" s="217"/>
      <c r="H101" s="234" t="s">
        <v>32</v>
      </c>
      <c r="I101" s="217" t="s">
        <v>4</v>
      </c>
      <c r="J101" s="217" t="s">
        <v>5</v>
      </c>
      <c r="K101" s="217" t="s">
        <v>6</v>
      </c>
      <c r="L101" s="217" t="s">
        <v>27</v>
      </c>
      <c r="M101" s="236" t="s">
        <v>3</v>
      </c>
      <c r="N101" s="31" t="s">
        <v>25</v>
      </c>
      <c r="O101" s="32"/>
      <c r="P101" s="21"/>
      <c r="Q101" s="21"/>
      <c r="R101" s="21"/>
      <c r="S101" s="21"/>
      <c r="T101" s="21"/>
      <c r="U101" s="21"/>
      <c r="V101" s="30"/>
      <c r="W101" s="29"/>
      <c r="X101" s="29"/>
      <c r="Y101" s="21"/>
      <c r="Z101" s="21"/>
      <c r="AA101" s="16"/>
      <c r="AB101" s="16"/>
      <c r="AC101" s="16"/>
      <c r="AD101" s="16"/>
      <c r="AE101" s="16"/>
    </row>
    <row r="102" spans="2:31" ht="26.25" customHeight="1" thickBot="1">
      <c r="B102" s="21"/>
      <c r="C102" s="21"/>
      <c r="D102" s="211"/>
      <c r="E102" s="218"/>
      <c r="F102" s="218"/>
      <c r="G102" s="218"/>
      <c r="H102" s="235"/>
      <c r="I102" s="218"/>
      <c r="J102" s="218"/>
      <c r="K102" s="218"/>
      <c r="L102" s="218"/>
      <c r="M102" s="237"/>
      <c r="N102" s="43" t="s">
        <v>23</v>
      </c>
      <c r="O102" s="44" t="s">
        <v>24</v>
      </c>
      <c r="P102" s="21"/>
      <c r="Q102" s="21"/>
      <c r="R102" s="21"/>
      <c r="S102" s="21"/>
      <c r="T102" s="21"/>
      <c r="U102" s="21"/>
      <c r="V102" s="30"/>
      <c r="W102" s="29"/>
      <c r="X102" s="29"/>
      <c r="Y102" s="21"/>
      <c r="Z102" s="21"/>
      <c r="AA102" s="16"/>
      <c r="AB102" s="16"/>
      <c r="AC102" s="16"/>
      <c r="AD102" s="16"/>
      <c r="AE102" s="16"/>
    </row>
    <row r="103" spans="2:31" ht="26.25" customHeight="1">
      <c r="B103" s="21"/>
      <c r="C103" s="21"/>
      <c r="D103" s="9" t="s">
        <v>7</v>
      </c>
      <c r="E103" s="199" t="str">
        <f>Eingabe!C5</f>
        <v>Thomas Gebhardt</v>
      </c>
      <c r="F103" s="163" t="s">
        <v>134</v>
      </c>
      <c r="G103" s="164"/>
      <c r="H103" s="131">
        <v>24</v>
      </c>
      <c r="I103" s="190">
        <v>120.39</v>
      </c>
      <c r="J103" s="190">
        <f aca="true" t="shared" si="16" ref="J103:J114">K103-I103</f>
        <v>120.63000000000001</v>
      </c>
      <c r="K103" s="200">
        <v>241.02</v>
      </c>
      <c r="L103" s="186">
        <f aca="true" t="shared" si="17" ref="L103:L114">SUM(K103/10)</f>
        <v>24.102</v>
      </c>
      <c r="M103" s="201">
        <f>Eingabe!V5</f>
        <v>30</v>
      </c>
      <c r="N103" s="131"/>
      <c r="O103" s="133"/>
      <c r="P103" s="21"/>
      <c r="Q103" s="21"/>
      <c r="R103" s="21"/>
      <c r="S103" s="21"/>
      <c r="T103" s="21"/>
      <c r="U103" s="21"/>
      <c r="V103" s="30"/>
      <c r="W103" s="29"/>
      <c r="X103" s="29"/>
      <c r="Y103" s="21"/>
      <c r="Z103" s="21"/>
      <c r="AA103" s="16"/>
      <c r="AB103" s="16"/>
      <c r="AC103" s="16"/>
      <c r="AD103" s="16"/>
      <c r="AE103" s="16"/>
    </row>
    <row r="104" spans="2:31" ht="26.25" customHeight="1">
      <c r="B104" s="21"/>
      <c r="C104" s="21"/>
      <c r="D104" s="10" t="s">
        <v>8</v>
      </c>
      <c r="E104" s="167" t="str">
        <f>Eingabe!C18</f>
        <v>Marko Neumayer</v>
      </c>
      <c r="F104" s="168" t="s">
        <v>124</v>
      </c>
      <c r="G104" s="169"/>
      <c r="H104" s="170">
        <v>13</v>
      </c>
      <c r="I104" s="154">
        <v>118.89</v>
      </c>
      <c r="J104" s="153">
        <f t="shared" si="16"/>
        <v>120.10000000000001</v>
      </c>
      <c r="K104" s="116">
        <v>238.99</v>
      </c>
      <c r="L104" s="153">
        <f t="shared" si="17"/>
        <v>23.899</v>
      </c>
      <c r="M104" s="171">
        <f>Eingabe!V18</f>
        <v>29</v>
      </c>
      <c r="N104" s="116">
        <f>$K$103-K104</f>
        <v>2.030000000000001</v>
      </c>
      <c r="O104" s="117"/>
      <c r="P104" s="21"/>
      <c r="Q104" s="21"/>
      <c r="R104" s="21"/>
      <c r="S104" s="21"/>
      <c r="T104" s="21"/>
      <c r="U104" s="21"/>
      <c r="V104" s="30"/>
      <c r="W104" s="29"/>
      <c r="X104" s="29"/>
      <c r="Y104" s="21"/>
      <c r="Z104" s="21"/>
      <c r="AA104" s="16"/>
      <c r="AB104" s="16"/>
      <c r="AC104" s="16"/>
      <c r="AD104" s="16"/>
      <c r="AE104" s="16"/>
    </row>
    <row r="105" spans="2:31" ht="26.25" customHeight="1">
      <c r="B105" s="21"/>
      <c r="C105" s="21"/>
      <c r="D105" s="11" t="s">
        <v>9</v>
      </c>
      <c r="E105" s="172" t="str">
        <f>Eingabe!C10</f>
        <v>Walter Müllner </v>
      </c>
      <c r="F105" s="173" t="s">
        <v>124</v>
      </c>
      <c r="G105" s="174"/>
      <c r="H105" s="175">
        <v>19</v>
      </c>
      <c r="I105" s="153">
        <v>119.08</v>
      </c>
      <c r="J105" s="5">
        <f t="shared" si="16"/>
        <v>115.92999999999999</v>
      </c>
      <c r="K105" s="118">
        <v>235.01</v>
      </c>
      <c r="L105" s="154">
        <f t="shared" si="17"/>
        <v>23.500999999999998</v>
      </c>
      <c r="M105" s="176">
        <f>Eingabe!V10</f>
        <v>28</v>
      </c>
      <c r="N105" s="118">
        <f>$K$103-K105</f>
        <v>6.010000000000019</v>
      </c>
      <c r="O105" s="119">
        <f aca="true" t="shared" si="18" ref="O105:O114">SUM(K104-K105)</f>
        <v>3.980000000000018</v>
      </c>
      <c r="P105" s="21"/>
      <c r="Q105" s="21"/>
      <c r="R105" s="21"/>
      <c r="S105" s="21"/>
      <c r="T105" s="21"/>
      <c r="U105" s="21"/>
      <c r="V105" s="30"/>
      <c r="W105" s="29"/>
      <c r="X105" s="29"/>
      <c r="Y105" s="21"/>
      <c r="Z105" s="21"/>
      <c r="AA105" s="16"/>
      <c r="AB105" s="16"/>
      <c r="AC105" s="16"/>
      <c r="AD105" s="16"/>
      <c r="AE105" s="16"/>
    </row>
    <row r="106" spans="2:31" ht="26.25" customHeight="1">
      <c r="B106" s="21"/>
      <c r="C106" s="21"/>
      <c r="D106" s="8" t="s">
        <v>10</v>
      </c>
      <c r="E106" s="40" t="str">
        <f>Eingabe!C8</f>
        <v>Thomas Nowak </v>
      </c>
      <c r="F106" s="73" t="s">
        <v>122</v>
      </c>
      <c r="G106" s="74"/>
      <c r="H106" s="17">
        <v>15</v>
      </c>
      <c r="I106" s="5">
        <v>116.22</v>
      </c>
      <c r="J106" s="154">
        <f t="shared" si="16"/>
        <v>117.28</v>
      </c>
      <c r="K106" s="113">
        <v>233.5</v>
      </c>
      <c r="L106" s="5">
        <f t="shared" si="17"/>
        <v>23.35</v>
      </c>
      <c r="M106" s="126">
        <f>Eingabe!V8</f>
        <v>27</v>
      </c>
      <c r="N106" s="120">
        <f>$K$103-K106</f>
        <v>7.52000000000001</v>
      </c>
      <c r="O106" s="121">
        <f t="shared" si="18"/>
        <v>1.509999999999991</v>
      </c>
      <c r="P106" s="21"/>
      <c r="Q106" s="21"/>
      <c r="R106" s="21"/>
      <c r="S106" s="21"/>
      <c r="T106" s="21"/>
      <c r="U106" s="21"/>
      <c r="V106" s="30"/>
      <c r="W106" s="29"/>
      <c r="X106" s="29"/>
      <c r="Y106" s="21"/>
      <c r="Z106" s="21"/>
      <c r="AA106" s="16"/>
      <c r="AB106" s="16"/>
      <c r="AC106" s="16"/>
      <c r="AD106" s="16"/>
      <c r="AE106" s="16"/>
    </row>
    <row r="107" spans="2:31" ht="26.25" customHeight="1">
      <c r="B107" s="21"/>
      <c r="C107" s="21"/>
      <c r="D107" s="8" t="s">
        <v>11</v>
      </c>
      <c r="E107" s="40" t="str">
        <f>Eingabe!C11</f>
        <v>Martin Leo Gruber</v>
      </c>
      <c r="F107" s="73" t="s">
        <v>125</v>
      </c>
      <c r="G107" s="74"/>
      <c r="H107" s="17">
        <v>3</v>
      </c>
      <c r="I107" s="5">
        <v>111.39</v>
      </c>
      <c r="J107" s="5">
        <f t="shared" si="16"/>
        <v>115.38000000000001</v>
      </c>
      <c r="K107" s="113">
        <v>226.77</v>
      </c>
      <c r="L107" s="5">
        <f t="shared" si="17"/>
        <v>22.677</v>
      </c>
      <c r="M107" s="126">
        <f>Eingabe!V11</f>
        <v>26</v>
      </c>
      <c r="N107" s="120">
        <f aca="true" t="shared" si="19" ref="N107:N114">$K$103-K107</f>
        <v>14.25</v>
      </c>
      <c r="O107" s="121">
        <f t="shared" si="18"/>
        <v>6.72999999999999</v>
      </c>
      <c r="P107" s="21"/>
      <c r="Q107" s="21"/>
      <c r="R107" s="21"/>
      <c r="S107" s="21"/>
      <c r="T107" s="21"/>
      <c r="U107" s="21"/>
      <c r="V107" s="30"/>
      <c r="W107" s="29"/>
      <c r="X107" s="29"/>
      <c r="Y107" s="21"/>
      <c r="Z107" s="21"/>
      <c r="AA107" s="16"/>
      <c r="AB107" s="16"/>
      <c r="AC107" s="16"/>
      <c r="AD107" s="16"/>
      <c r="AE107" s="16"/>
    </row>
    <row r="108" spans="2:31" ht="26.25" customHeight="1">
      <c r="B108" s="21"/>
      <c r="C108" s="21"/>
      <c r="D108" s="8" t="s">
        <v>12</v>
      </c>
      <c r="E108" s="40" t="str">
        <f>Eingabe!C7</f>
        <v>Thomas Sanda</v>
      </c>
      <c r="F108" s="73" t="s">
        <v>124</v>
      </c>
      <c r="G108" s="74"/>
      <c r="H108" s="17">
        <v>28</v>
      </c>
      <c r="I108" s="5">
        <v>115.85</v>
      </c>
      <c r="J108" s="5">
        <f t="shared" si="16"/>
        <v>109.39000000000001</v>
      </c>
      <c r="K108" s="113">
        <v>225.24</v>
      </c>
      <c r="L108" s="5">
        <f t="shared" si="17"/>
        <v>22.524</v>
      </c>
      <c r="M108" s="126">
        <f>Eingabe!V7</f>
        <v>25</v>
      </c>
      <c r="N108" s="120">
        <f t="shared" si="19"/>
        <v>15.780000000000001</v>
      </c>
      <c r="O108" s="121">
        <f t="shared" si="18"/>
        <v>1.5300000000000011</v>
      </c>
      <c r="P108" s="21"/>
      <c r="Q108" s="21"/>
      <c r="R108" s="21"/>
      <c r="S108" s="21"/>
      <c r="T108" s="21"/>
      <c r="U108" s="21"/>
      <c r="V108" s="30"/>
      <c r="W108" s="29"/>
      <c r="X108" s="29"/>
      <c r="Y108" s="21"/>
      <c r="Z108" s="21"/>
      <c r="AA108" s="16"/>
      <c r="AB108" s="16"/>
      <c r="AC108" s="16"/>
      <c r="AD108" s="16"/>
      <c r="AE108" s="16"/>
    </row>
    <row r="109" spans="2:31" ht="26.25" customHeight="1">
      <c r="B109" s="21"/>
      <c r="C109" s="21"/>
      <c r="D109" s="8" t="s">
        <v>13</v>
      </c>
      <c r="E109" s="40" t="str">
        <f>Eingabe!C9</f>
        <v>Peter Siding </v>
      </c>
      <c r="F109" s="73" t="s">
        <v>122</v>
      </c>
      <c r="G109" s="74"/>
      <c r="H109" s="17">
        <v>2</v>
      </c>
      <c r="I109" s="5">
        <v>109.48</v>
      </c>
      <c r="J109" s="5">
        <f t="shared" si="16"/>
        <v>113.57000000000001</v>
      </c>
      <c r="K109" s="113">
        <v>223.05</v>
      </c>
      <c r="L109" s="5">
        <f t="shared" si="17"/>
        <v>22.305</v>
      </c>
      <c r="M109" s="126">
        <f>Eingabe!V9</f>
        <v>24</v>
      </c>
      <c r="N109" s="120">
        <f t="shared" si="19"/>
        <v>17.97</v>
      </c>
      <c r="O109" s="121">
        <f t="shared" si="18"/>
        <v>2.1899999999999977</v>
      </c>
      <c r="P109" s="21"/>
      <c r="Q109" s="21"/>
      <c r="R109" s="21"/>
      <c r="S109" s="21"/>
      <c r="T109" s="21"/>
      <c r="U109" s="21"/>
      <c r="V109" s="30"/>
      <c r="W109" s="29"/>
      <c r="X109" s="29"/>
      <c r="Y109" s="21"/>
      <c r="Z109" s="21"/>
      <c r="AA109" s="16"/>
      <c r="AB109" s="16"/>
      <c r="AC109" s="16"/>
      <c r="AD109" s="16"/>
      <c r="AE109" s="16"/>
    </row>
    <row r="110" spans="2:31" ht="26.25" customHeight="1">
      <c r="B110" s="21"/>
      <c r="C110" s="21"/>
      <c r="D110" s="8" t="s">
        <v>14</v>
      </c>
      <c r="E110" s="40" t="str">
        <f>Eingabe!C6</f>
        <v>Gerhard Fischer </v>
      </c>
      <c r="F110" s="73" t="s">
        <v>140</v>
      </c>
      <c r="G110" s="74"/>
      <c r="H110" s="17">
        <v>26</v>
      </c>
      <c r="I110" s="5">
        <v>107.74</v>
      </c>
      <c r="J110" s="5">
        <f t="shared" si="16"/>
        <v>115.16000000000001</v>
      </c>
      <c r="K110" s="113">
        <v>222.9</v>
      </c>
      <c r="L110" s="5">
        <f t="shared" si="17"/>
        <v>22.29</v>
      </c>
      <c r="M110" s="126">
        <f>Eingabe!V6</f>
        <v>23</v>
      </c>
      <c r="N110" s="120">
        <f t="shared" si="19"/>
        <v>18.120000000000005</v>
      </c>
      <c r="O110" s="121">
        <f t="shared" si="18"/>
        <v>0.15000000000000568</v>
      </c>
      <c r="P110" s="21"/>
      <c r="Q110" s="21"/>
      <c r="R110" s="21"/>
      <c r="S110" s="21"/>
      <c r="T110" s="21"/>
      <c r="U110" s="21"/>
      <c r="V110" s="30"/>
      <c r="W110" s="29"/>
      <c r="X110" s="29"/>
      <c r="Y110" s="21"/>
      <c r="Z110" s="21"/>
      <c r="AA110" s="16"/>
      <c r="AB110" s="16"/>
      <c r="AC110" s="16"/>
      <c r="AD110" s="16"/>
      <c r="AE110" s="16"/>
    </row>
    <row r="111" spans="2:31" ht="26.25" customHeight="1">
      <c r="B111" s="21"/>
      <c r="C111" s="21"/>
      <c r="D111" s="8" t="s">
        <v>15</v>
      </c>
      <c r="E111" s="40" t="str">
        <f>Eingabe!C12</f>
        <v>Franz Wessely</v>
      </c>
      <c r="F111" s="73" t="s">
        <v>122</v>
      </c>
      <c r="G111" s="74"/>
      <c r="H111" s="17">
        <v>16</v>
      </c>
      <c r="I111" s="5">
        <v>105.05</v>
      </c>
      <c r="J111" s="5">
        <f t="shared" si="16"/>
        <v>115.97000000000001</v>
      </c>
      <c r="K111" s="113">
        <v>221.02</v>
      </c>
      <c r="L111" s="5">
        <f t="shared" si="17"/>
        <v>22.102</v>
      </c>
      <c r="M111" s="126">
        <f>Eingabe!V12</f>
        <v>22</v>
      </c>
      <c r="N111" s="120">
        <f t="shared" si="19"/>
        <v>20</v>
      </c>
      <c r="O111" s="121">
        <f t="shared" si="18"/>
        <v>1.8799999999999955</v>
      </c>
      <c r="P111" s="21"/>
      <c r="Q111" s="21"/>
      <c r="R111" s="21"/>
      <c r="S111" s="21"/>
      <c r="T111" s="21"/>
      <c r="U111" s="21"/>
      <c r="V111" s="30"/>
      <c r="W111" s="29"/>
      <c r="X111" s="29"/>
      <c r="Y111" s="21"/>
      <c r="Z111" s="21"/>
      <c r="AA111" s="16"/>
      <c r="AB111" s="16"/>
      <c r="AC111" s="16"/>
      <c r="AD111" s="16"/>
      <c r="AE111" s="16"/>
    </row>
    <row r="112" spans="2:31" ht="26.25" customHeight="1">
      <c r="B112" s="21"/>
      <c r="C112" s="21"/>
      <c r="D112" s="8" t="s">
        <v>16</v>
      </c>
      <c r="E112" s="40" t="str">
        <f>Eingabe!C19</f>
        <v>Herbert Drkac</v>
      </c>
      <c r="F112" s="73" t="s">
        <v>134</v>
      </c>
      <c r="G112" s="74"/>
      <c r="H112" s="17">
        <v>22</v>
      </c>
      <c r="I112" s="5">
        <v>100.54</v>
      </c>
      <c r="J112" s="5">
        <f t="shared" si="16"/>
        <v>104.55</v>
      </c>
      <c r="K112" s="113">
        <v>205.09</v>
      </c>
      <c r="L112" s="5">
        <f t="shared" si="17"/>
        <v>20.509</v>
      </c>
      <c r="M112" s="126">
        <f>Eingabe!V19</f>
        <v>21</v>
      </c>
      <c r="N112" s="120">
        <f t="shared" si="19"/>
        <v>35.93000000000001</v>
      </c>
      <c r="O112" s="121">
        <f t="shared" si="18"/>
        <v>15.930000000000007</v>
      </c>
      <c r="P112" s="21"/>
      <c r="Q112" s="21"/>
      <c r="R112" s="21"/>
      <c r="S112" s="21"/>
      <c r="T112" s="21"/>
      <c r="U112" s="21"/>
      <c r="V112" s="30"/>
      <c r="W112" s="29"/>
      <c r="X112" s="29"/>
      <c r="Y112" s="21"/>
      <c r="Z112" s="21"/>
      <c r="AA112" s="16"/>
      <c r="AB112" s="16"/>
      <c r="AC112" s="16"/>
      <c r="AD112" s="16"/>
      <c r="AE112" s="16"/>
    </row>
    <row r="113" spans="2:31" ht="26.25" customHeight="1">
      <c r="B113" s="21"/>
      <c r="C113" s="21"/>
      <c r="D113" s="8" t="s">
        <v>17</v>
      </c>
      <c r="E113" s="40" t="str">
        <f>Eingabe!C13</f>
        <v>Gabi Krausler</v>
      </c>
      <c r="F113" s="73" t="s">
        <v>125</v>
      </c>
      <c r="G113" s="74"/>
      <c r="H113" s="17">
        <v>18</v>
      </c>
      <c r="I113" s="5">
        <v>85.97</v>
      </c>
      <c r="J113" s="5">
        <f t="shared" si="16"/>
        <v>112.69999999999999</v>
      </c>
      <c r="K113" s="113">
        <v>198.67</v>
      </c>
      <c r="L113" s="5">
        <f t="shared" si="17"/>
        <v>19.866999999999997</v>
      </c>
      <c r="M113" s="126">
        <f>Eingabe!V13</f>
        <v>20</v>
      </c>
      <c r="N113" s="120">
        <f t="shared" si="19"/>
        <v>42.35000000000002</v>
      </c>
      <c r="O113" s="121">
        <f t="shared" si="18"/>
        <v>6.420000000000016</v>
      </c>
      <c r="P113" s="21"/>
      <c r="Q113" s="21"/>
      <c r="R113" s="21"/>
      <c r="S113" s="21"/>
      <c r="T113" s="21"/>
      <c r="U113" s="21"/>
      <c r="V113" s="30"/>
      <c r="W113" s="29"/>
      <c r="X113" s="29"/>
      <c r="Y113" s="21"/>
      <c r="Z113" s="21"/>
      <c r="AA113" s="16"/>
      <c r="AB113" s="16"/>
      <c r="AC113" s="16"/>
      <c r="AD113" s="16"/>
      <c r="AE113" s="16"/>
    </row>
    <row r="114" spans="2:31" ht="26.25" customHeight="1" thickBot="1">
      <c r="B114" s="21"/>
      <c r="C114" s="21"/>
      <c r="D114" s="8" t="s">
        <v>18</v>
      </c>
      <c r="E114" s="40" t="str">
        <f>Eingabe!C20</f>
        <v>Andreas Vanicek</v>
      </c>
      <c r="F114" s="73" t="s">
        <v>139</v>
      </c>
      <c r="G114" s="74"/>
      <c r="H114" s="17">
        <v>24</v>
      </c>
      <c r="I114" s="5">
        <v>81.58</v>
      </c>
      <c r="J114" s="5">
        <f t="shared" si="16"/>
        <v>89.07000000000001</v>
      </c>
      <c r="K114" s="113">
        <v>170.65</v>
      </c>
      <c r="L114" s="5">
        <f t="shared" si="17"/>
        <v>17.065</v>
      </c>
      <c r="M114" s="126">
        <f>Eingabe!V20</f>
        <v>19</v>
      </c>
      <c r="N114" s="120">
        <f t="shared" si="19"/>
        <v>70.37</v>
      </c>
      <c r="O114" s="121">
        <f t="shared" si="18"/>
        <v>28.019999999999982</v>
      </c>
      <c r="P114" s="21"/>
      <c r="Q114" s="21"/>
      <c r="R114" s="21"/>
      <c r="S114" s="21"/>
      <c r="T114" s="21"/>
      <c r="U114" s="21"/>
      <c r="V114" s="30"/>
      <c r="W114" s="29"/>
      <c r="X114" s="29"/>
      <c r="Y114" s="21"/>
      <c r="Z114" s="21"/>
      <c r="AA114" s="16"/>
      <c r="AB114" s="16"/>
      <c r="AC114" s="16"/>
      <c r="AD114" s="16"/>
      <c r="AE114" s="16"/>
    </row>
    <row r="115" spans="2:31" ht="26.25" customHeight="1" thickBot="1">
      <c r="B115" s="21"/>
      <c r="C115" s="21"/>
      <c r="D115" s="214" t="str">
        <f>Eingabe!$B$54</f>
        <v>Punktevergabe: 30,29,28,27,26,25,24,23,22,21,20,19,18,17,16,15,14,13,12,11,10,9,8,7,6,5,4,3,2,1</v>
      </c>
      <c r="E115" s="215"/>
      <c r="F115" s="215"/>
      <c r="G115" s="215"/>
      <c r="H115" s="215"/>
      <c r="I115" s="215"/>
      <c r="J115" s="215"/>
      <c r="K115" s="215"/>
      <c r="L115" s="215"/>
      <c r="M115" s="215"/>
      <c r="N115" s="215"/>
      <c r="O115" s="216"/>
      <c r="P115" s="21"/>
      <c r="S115" s="29"/>
      <c r="T115" s="30"/>
      <c r="U115" s="30"/>
      <c r="V115" s="30"/>
      <c r="W115" s="29"/>
      <c r="X115" s="29"/>
      <c r="Y115" s="21"/>
      <c r="Z115" s="21"/>
      <c r="AA115" s="16"/>
      <c r="AB115" s="16"/>
      <c r="AC115" s="16"/>
      <c r="AD115" s="16"/>
      <c r="AE115" s="16"/>
    </row>
    <row r="116" spans="2:31" ht="26.25" customHeight="1">
      <c r="B116" s="21"/>
      <c r="C116" s="21"/>
      <c r="D116" s="21"/>
      <c r="E116" s="21"/>
      <c r="F116" s="39"/>
      <c r="G116" s="21"/>
      <c r="H116" s="21"/>
      <c r="I116" s="21"/>
      <c r="J116" s="21"/>
      <c r="K116" s="21"/>
      <c r="L116" s="21"/>
      <c r="M116" s="111"/>
      <c r="N116" s="111"/>
      <c r="O116" s="111"/>
      <c r="P116" s="21"/>
      <c r="S116" s="29"/>
      <c r="T116" s="30"/>
      <c r="U116" s="30"/>
      <c r="V116" s="30"/>
      <c r="W116" s="29"/>
      <c r="X116" s="29"/>
      <c r="Y116" s="21"/>
      <c r="Z116" s="21"/>
      <c r="AA116" s="16"/>
      <c r="AB116" s="16"/>
      <c r="AC116" s="16"/>
      <c r="AD116" s="16"/>
      <c r="AE116" s="16"/>
    </row>
    <row r="117" spans="2:31" ht="26.25" customHeight="1">
      <c r="B117" s="21"/>
      <c r="C117" s="21"/>
      <c r="D117" s="21"/>
      <c r="E117" s="159" t="s">
        <v>58</v>
      </c>
      <c r="F117" s="160">
        <v>9.599</v>
      </c>
      <c r="G117" s="160" t="s">
        <v>33</v>
      </c>
      <c r="H117" s="161">
        <v>4</v>
      </c>
      <c r="I117" s="104">
        <v>1</v>
      </c>
      <c r="J117" s="105">
        <v>2</v>
      </c>
      <c r="L117" s="91" t="s">
        <v>95</v>
      </c>
      <c r="M117" s="92"/>
      <c r="N117" s="127" t="s">
        <v>96</v>
      </c>
      <c r="O117" s="134"/>
      <c r="P117" s="30"/>
      <c r="Q117" s="30"/>
      <c r="R117" s="29"/>
      <c r="S117" s="29"/>
      <c r="T117" s="21"/>
      <c r="U117" s="21"/>
      <c r="V117" s="21"/>
      <c r="W117" s="21"/>
      <c r="X117" s="21"/>
      <c r="Y117" s="21"/>
      <c r="Z117" s="21"/>
      <c r="AA117" s="16"/>
      <c r="AB117" s="16"/>
      <c r="AC117" s="16"/>
      <c r="AD117" s="16"/>
      <c r="AE117" s="16"/>
    </row>
    <row r="118" spans="2:31" ht="26.25" customHeight="1">
      <c r="B118" s="21"/>
      <c r="C118" s="21"/>
      <c r="D118" s="21"/>
      <c r="E118" s="159" t="s">
        <v>41</v>
      </c>
      <c r="F118" s="160">
        <v>9.641</v>
      </c>
      <c r="G118" s="160" t="s">
        <v>33</v>
      </c>
      <c r="H118" s="161">
        <v>4</v>
      </c>
      <c r="I118" s="106">
        <v>3</v>
      </c>
      <c r="J118" s="107">
        <v>4</v>
      </c>
      <c r="L118" s="93" t="s">
        <v>141</v>
      </c>
      <c r="M118" s="91" t="s">
        <v>4</v>
      </c>
      <c r="N118" s="151">
        <v>0.44</v>
      </c>
      <c r="O118" s="134"/>
      <c r="P118" s="30"/>
      <c r="Q118" s="30"/>
      <c r="R118" s="29"/>
      <c r="S118" s="29"/>
      <c r="T118" s="21"/>
      <c r="U118" s="21"/>
      <c r="V118" s="21"/>
      <c r="W118" s="21"/>
      <c r="X118" s="21"/>
      <c r="Y118" s="21"/>
      <c r="Z118" s="21"/>
      <c r="AA118" s="16"/>
      <c r="AB118" s="16"/>
      <c r="AC118" s="16"/>
      <c r="AD118" s="16"/>
      <c r="AE118" s="16"/>
    </row>
    <row r="119" spans="2:31" ht="26.25" customHeight="1">
      <c r="B119" s="21"/>
      <c r="C119" s="21"/>
      <c r="D119" s="21"/>
      <c r="E119" s="159" t="s">
        <v>138</v>
      </c>
      <c r="F119" s="160">
        <v>9.696</v>
      </c>
      <c r="G119" s="160" t="s">
        <v>33</v>
      </c>
      <c r="H119" s="161">
        <v>4</v>
      </c>
      <c r="I119" s="108">
        <v>5</v>
      </c>
      <c r="J119" s="30"/>
      <c r="L119" s="91" t="s">
        <v>143</v>
      </c>
      <c r="M119" s="91" t="s">
        <v>5</v>
      </c>
      <c r="N119" s="151">
        <v>0.46</v>
      </c>
      <c r="O119" s="134"/>
      <c r="P119" s="30"/>
      <c r="Q119" s="30"/>
      <c r="R119" s="29"/>
      <c r="S119" s="29"/>
      <c r="T119" s="21"/>
      <c r="U119" s="21"/>
      <c r="V119" s="21"/>
      <c r="W119" s="21"/>
      <c r="X119" s="21"/>
      <c r="Y119" s="21"/>
      <c r="Z119" s="21"/>
      <c r="AA119" s="16"/>
      <c r="AB119" s="16"/>
      <c r="AC119" s="16"/>
      <c r="AD119" s="16"/>
      <c r="AE119" s="16"/>
    </row>
    <row r="120" spans="2:26" ht="26.25" customHeight="1">
      <c r="B120" s="21"/>
      <c r="C120" s="21"/>
      <c r="D120" s="21"/>
      <c r="E120" s="42"/>
      <c r="F120" s="34"/>
      <c r="G120" s="34"/>
      <c r="H120" s="35"/>
      <c r="I120" s="36"/>
      <c r="J120" s="21"/>
      <c r="K120" s="21"/>
      <c r="L120" s="21"/>
      <c r="M120" s="111"/>
      <c r="N120" s="111"/>
      <c r="O120" s="111"/>
      <c r="P120" s="21"/>
      <c r="S120" s="29"/>
      <c r="T120" s="30"/>
      <c r="U120" s="30"/>
      <c r="V120" s="30"/>
      <c r="W120" s="29"/>
      <c r="X120" s="29"/>
      <c r="Y120" s="30"/>
      <c r="Z120" s="29"/>
    </row>
    <row r="121" spans="2:26" ht="26.25" customHeight="1" thickBot="1">
      <c r="B121" s="21"/>
      <c r="C121" s="21"/>
      <c r="D121" s="21"/>
      <c r="E121" s="39"/>
      <c r="F121" s="21"/>
      <c r="G121" s="21"/>
      <c r="H121" s="21"/>
      <c r="I121" s="21"/>
      <c r="J121" s="21"/>
      <c r="K121" s="21"/>
      <c r="L121" s="21"/>
      <c r="M121" s="111"/>
      <c r="N121" s="111"/>
      <c r="O121" s="111"/>
      <c r="P121" s="21"/>
      <c r="S121" s="29"/>
      <c r="T121" s="30"/>
      <c r="U121" s="30"/>
      <c r="V121" s="30"/>
      <c r="W121" s="29"/>
      <c r="X121" s="29"/>
      <c r="Y121" s="30"/>
      <c r="Z121" s="29"/>
    </row>
    <row r="122" spans="2:31" ht="34.5" customHeight="1" thickBot="1">
      <c r="B122" s="21"/>
      <c r="C122" s="21"/>
      <c r="D122" s="238">
        <f>Eingabe!$W$3</f>
        <v>43347</v>
      </c>
      <c r="E122" s="239"/>
      <c r="F122" s="239"/>
      <c r="G122" s="239"/>
      <c r="H122" s="239"/>
      <c r="I122" s="239"/>
      <c r="J122" s="239"/>
      <c r="K122" s="239"/>
      <c r="L122" s="239"/>
      <c r="M122" s="239"/>
      <c r="N122" s="239"/>
      <c r="O122" s="240"/>
      <c r="P122" s="21"/>
      <c r="S122" s="29"/>
      <c r="T122" s="30"/>
      <c r="U122" s="30"/>
      <c r="V122" s="30"/>
      <c r="W122" s="29"/>
      <c r="X122" s="29"/>
      <c r="Y122" s="21"/>
      <c r="Z122" s="21"/>
      <c r="AA122" s="16"/>
      <c r="AB122" s="16"/>
      <c r="AC122" s="16"/>
      <c r="AD122" s="16"/>
      <c r="AE122" s="16"/>
    </row>
    <row r="123" spans="2:31" ht="31.5">
      <c r="B123" s="21"/>
      <c r="C123" s="21"/>
      <c r="D123" s="210" t="s">
        <v>0</v>
      </c>
      <c r="E123" s="217" t="s">
        <v>28</v>
      </c>
      <c r="F123" s="217" t="s">
        <v>31</v>
      </c>
      <c r="G123" s="217"/>
      <c r="H123" s="234" t="s">
        <v>32</v>
      </c>
      <c r="I123" s="217" t="s">
        <v>4</v>
      </c>
      <c r="J123" s="217" t="s">
        <v>5</v>
      </c>
      <c r="K123" s="217" t="s">
        <v>6</v>
      </c>
      <c r="L123" s="217" t="s">
        <v>27</v>
      </c>
      <c r="M123" s="236" t="s">
        <v>3</v>
      </c>
      <c r="N123" s="31" t="s">
        <v>25</v>
      </c>
      <c r="O123" s="32"/>
      <c r="P123" s="21"/>
      <c r="S123" s="29"/>
      <c r="T123" s="21"/>
      <c r="U123" s="21"/>
      <c r="V123" s="21"/>
      <c r="W123" s="21"/>
      <c r="X123" s="21"/>
      <c r="Y123" s="21"/>
      <c r="Z123" s="21"/>
      <c r="AA123" s="16"/>
      <c r="AB123" s="16"/>
      <c r="AC123" s="16"/>
      <c r="AD123" s="16"/>
      <c r="AE123" s="16"/>
    </row>
    <row r="124" spans="2:31" ht="26.25" customHeight="1" thickBot="1">
      <c r="B124" s="21"/>
      <c r="C124" s="21"/>
      <c r="D124" s="211"/>
      <c r="E124" s="218"/>
      <c r="F124" s="218"/>
      <c r="G124" s="218"/>
      <c r="H124" s="235"/>
      <c r="I124" s="218"/>
      <c r="J124" s="218"/>
      <c r="K124" s="218"/>
      <c r="L124" s="218"/>
      <c r="M124" s="237"/>
      <c r="N124" s="43" t="s">
        <v>23</v>
      </c>
      <c r="O124" s="44" t="s">
        <v>24</v>
      </c>
      <c r="P124" s="21"/>
      <c r="S124" s="29"/>
      <c r="T124" s="21"/>
      <c r="U124" s="21"/>
      <c r="V124" s="21"/>
      <c r="W124" s="21"/>
      <c r="X124" s="21"/>
      <c r="Y124" s="21"/>
      <c r="Z124" s="21"/>
      <c r="AA124" s="16"/>
      <c r="AB124" s="16"/>
      <c r="AC124" s="16"/>
      <c r="AD124" s="16"/>
      <c r="AE124" s="16"/>
    </row>
    <row r="125" spans="2:31" ht="26.25" customHeight="1">
      <c r="B125" s="21"/>
      <c r="C125" s="21"/>
      <c r="D125" s="9" t="s">
        <v>7</v>
      </c>
      <c r="E125" s="199" t="str">
        <f>Eingabe!C18</f>
        <v>Marko Neumayer</v>
      </c>
      <c r="F125" s="163" t="s">
        <v>145</v>
      </c>
      <c r="G125" s="164"/>
      <c r="H125" s="131">
        <v>16</v>
      </c>
      <c r="I125" s="190">
        <v>122.32</v>
      </c>
      <c r="J125" s="190">
        <f aca="true" t="shared" si="20" ref="J125:J139">K125-I125</f>
        <v>122.92000000000002</v>
      </c>
      <c r="K125" s="200">
        <v>245.24</v>
      </c>
      <c r="L125" s="186">
        <f aca="true" t="shared" si="21" ref="L125:L139">SUM(K125/10)</f>
        <v>24.524</v>
      </c>
      <c r="M125" s="201">
        <f>Eingabe!W18</f>
        <v>30</v>
      </c>
      <c r="N125" s="131"/>
      <c r="O125" s="133"/>
      <c r="P125" s="21"/>
      <c r="S125" s="29"/>
      <c r="T125" s="21"/>
      <c r="U125" s="21"/>
      <c r="V125" s="21"/>
      <c r="W125" s="21"/>
      <c r="X125" s="21"/>
      <c r="Y125" s="21"/>
      <c r="Z125" s="21"/>
      <c r="AA125" s="16"/>
      <c r="AB125" s="16"/>
      <c r="AC125" s="16"/>
      <c r="AD125" s="16"/>
      <c r="AE125" s="16"/>
    </row>
    <row r="126" spans="2:31" ht="26.25" customHeight="1">
      <c r="B126" s="21"/>
      <c r="C126" s="21"/>
      <c r="D126" s="10" t="s">
        <v>8</v>
      </c>
      <c r="E126" s="167" t="str">
        <f>Eingabe!C10</f>
        <v>Walter Müllner </v>
      </c>
      <c r="F126" s="168" t="s">
        <v>124</v>
      </c>
      <c r="G126" s="169"/>
      <c r="H126" s="170">
        <v>14</v>
      </c>
      <c r="I126" s="153">
        <v>120.92</v>
      </c>
      <c r="J126" s="154">
        <f t="shared" si="20"/>
        <v>121.44000000000001</v>
      </c>
      <c r="K126" s="116">
        <v>242.36</v>
      </c>
      <c r="L126" s="153">
        <f t="shared" si="21"/>
        <v>24.236</v>
      </c>
      <c r="M126" s="171">
        <f>Eingabe!W10</f>
        <v>29</v>
      </c>
      <c r="N126" s="116">
        <f>$K$125-K126</f>
        <v>2.8799999999999955</v>
      </c>
      <c r="O126" s="117"/>
      <c r="P126" s="21"/>
      <c r="S126" s="29"/>
      <c r="T126" s="21"/>
      <c r="U126" s="21"/>
      <c r="V126" s="21"/>
      <c r="W126" s="21"/>
      <c r="X126" s="21"/>
      <c r="Y126" s="21"/>
      <c r="Z126" s="21"/>
      <c r="AA126" s="16"/>
      <c r="AB126" s="16"/>
      <c r="AC126" s="16"/>
      <c r="AD126" s="16"/>
      <c r="AE126" s="16"/>
    </row>
    <row r="127" spans="2:31" ht="26.25" customHeight="1">
      <c r="B127" s="21"/>
      <c r="C127" s="21"/>
      <c r="D127" s="11" t="s">
        <v>9</v>
      </c>
      <c r="E127" s="172" t="str">
        <f>Eingabe!C4</f>
        <v>Walter Lemböck </v>
      </c>
      <c r="F127" s="173" t="s">
        <v>122</v>
      </c>
      <c r="G127" s="174"/>
      <c r="H127" s="175">
        <v>28</v>
      </c>
      <c r="I127" s="154">
        <v>120.45</v>
      </c>
      <c r="J127" s="5">
        <f t="shared" si="20"/>
        <v>120.66000000000001</v>
      </c>
      <c r="K127" s="118">
        <v>241.11</v>
      </c>
      <c r="L127" s="154">
        <f t="shared" si="21"/>
        <v>24.111</v>
      </c>
      <c r="M127" s="176">
        <f>Eingabe!W4</f>
        <v>28</v>
      </c>
      <c r="N127" s="118">
        <f>$K$125-K127</f>
        <v>4.1299999999999955</v>
      </c>
      <c r="O127" s="119">
        <f aca="true" t="shared" si="22" ref="O127:O139">SUM(K126-K127)</f>
        <v>1.25</v>
      </c>
      <c r="P127" s="21"/>
      <c r="S127" s="29"/>
      <c r="T127" s="21"/>
      <c r="U127" s="21"/>
      <c r="V127" s="21"/>
      <c r="W127" s="21"/>
      <c r="X127" s="21"/>
      <c r="Y127" s="21"/>
      <c r="Z127" s="21"/>
      <c r="AA127" s="16"/>
      <c r="AB127" s="16"/>
      <c r="AC127" s="16"/>
      <c r="AD127" s="16"/>
      <c r="AE127" s="16"/>
    </row>
    <row r="128" spans="2:31" ht="26.25" customHeight="1">
      <c r="B128" s="21"/>
      <c r="C128" s="21"/>
      <c r="D128" s="8" t="s">
        <v>10</v>
      </c>
      <c r="E128" s="40" t="str">
        <f>Eingabe!C5</f>
        <v>Thomas Gebhardt</v>
      </c>
      <c r="F128" s="73" t="s">
        <v>126</v>
      </c>
      <c r="G128" s="74"/>
      <c r="H128" s="17">
        <v>29</v>
      </c>
      <c r="I128" s="5">
        <v>117.67</v>
      </c>
      <c r="J128" s="153">
        <f t="shared" si="20"/>
        <v>122.35000000000001</v>
      </c>
      <c r="K128" s="113">
        <v>240.02</v>
      </c>
      <c r="L128" s="5">
        <f t="shared" si="21"/>
        <v>24.002000000000002</v>
      </c>
      <c r="M128" s="126">
        <f>Eingabe!W5</f>
        <v>27</v>
      </c>
      <c r="N128" s="120">
        <f>$K$125-K128</f>
        <v>5.219999999999999</v>
      </c>
      <c r="O128" s="121">
        <f t="shared" si="22"/>
        <v>1.0900000000000034</v>
      </c>
      <c r="P128" s="21"/>
      <c r="S128" s="29"/>
      <c r="T128" s="21"/>
      <c r="U128" s="21"/>
      <c r="V128" s="21"/>
      <c r="W128" s="21"/>
      <c r="X128" s="21"/>
      <c r="Y128" s="21"/>
      <c r="Z128" s="21"/>
      <c r="AA128" s="16"/>
      <c r="AB128" s="16"/>
      <c r="AC128" s="16"/>
      <c r="AD128" s="16"/>
      <c r="AE128" s="16"/>
    </row>
    <row r="129" spans="2:31" ht="26.25" customHeight="1">
      <c r="B129" s="21"/>
      <c r="C129" s="21"/>
      <c r="D129" s="8" t="s">
        <v>11</v>
      </c>
      <c r="E129" s="40" t="str">
        <f>Eingabe!C7</f>
        <v>Thomas Sanda</v>
      </c>
      <c r="F129" s="73" t="s">
        <v>124</v>
      </c>
      <c r="G129" s="74"/>
      <c r="H129" s="17">
        <v>30</v>
      </c>
      <c r="I129" s="5">
        <v>118.92</v>
      </c>
      <c r="J129" s="5">
        <f t="shared" si="20"/>
        <v>119.82000000000001</v>
      </c>
      <c r="K129" s="113">
        <v>238.74</v>
      </c>
      <c r="L129" s="5">
        <f t="shared" si="21"/>
        <v>23.874000000000002</v>
      </c>
      <c r="M129" s="126">
        <f>Eingabe!W7</f>
        <v>26</v>
      </c>
      <c r="N129" s="120">
        <f aca="true" t="shared" si="23" ref="N129:N139">$K$125-K129</f>
        <v>6.5</v>
      </c>
      <c r="O129" s="121">
        <f t="shared" si="22"/>
        <v>1.2800000000000011</v>
      </c>
      <c r="P129" s="21"/>
      <c r="S129" s="29"/>
      <c r="T129" s="21"/>
      <c r="U129" s="21"/>
      <c r="V129" s="21"/>
      <c r="W129" s="21"/>
      <c r="X129" s="21"/>
      <c r="Y129" s="21"/>
      <c r="Z129" s="21"/>
      <c r="AA129" s="16"/>
      <c r="AB129" s="16"/>
      <c r="AC129" s="16"/>
      <c r="AD129" s="16"/>
      <c r="AE129" s="16"/>
    </row>
    <row r="130" spans="2:31" ht="26.25" customHeight="1">
      <c r="B130" s="21"/>
      <c r="C130" s="21"/>
      <c r="D130" s="8" t="s">
        <v>12</v>
      </c>
      <c r="E130" s="40" t="str">
        <f>Eingabe!C11</f>
        <v>Martin Leo Gruber</v>
      </c>
      <c r="F130" s="73" t="s">
        <v>125</v>
      </c>
      <c r="G130" s="74"/>
      <c r="H130" s="17">
        <v>22</v>
      </c>
      <c r="I130" s="5">
        <v>118.37</v>
      </c>
      <c r="J130" s="5">
        <f t="shared" si="20"/>
        <v>118.97</v>
      </c>
      <c r="K130" s="113">
        <v>237.34</v>
      </c>
      <c r="L130" s="5">
        <f t="shared" si="21"/>
        <v>23.734</v>
      </c>
      <c r="M130" s="126">
        <f>Eingabe!W11</f>
        <v>25</v>
      </c>
      <c r="N130" s="120">
        <f t="shared" si="23"/>
        <v>7.900000000000006</v>
      </c>
      <c r="O130" s="121">
        <f t="shared" si="22"/>
        <v>1.4000000000000057</v>
      </c>
      <c r="P130" s="21"/>
      <c r="S130" s="29"/>
      <c r="T130" s="21"/>
      <c r="U130" s="21"/>
      <c r="V130" s="21"/>
      <c r="W130" s="21"/>
      <c r="X130" s="21"/>
      <c r="Y130" s="21"/>
      <c r="Z130" s="21"/>
      <c r="AA130" s="16"/>
      <c r="AB130" s="16"/>
      <c r="AC130" s="16"/>
      <c r="AD130" s="16"/>
      <c r="AE130" s="16"/>
    </row>
    <row r="131" spans="2:31" ht="26.25" customHeight="1">
      <c r="B131" s="21"/>
      <c r="C131" s="21"/>
      <c r="D131" s="8" t="s">
        <v>13</v>
      </c>
      <c r="E131" s="40" t="str">
        <f>Eingabe!C6</f>
        <v>Gerhard Fischer </v>
      </c>
      <c r="F131" s="73" t="s">
        <v>126</v>
      </c>
      <c r="G131" s="74"/>
      <c r="H131" s="17">
        <v>3</v>
      </c>
      <c r="I131" s="5">
        <v>117.78</v>
      </c>
      <c r="J131" s="5">
        <f t="shared" si="20"/>
        <v>119.09</v>
      </c>
      <c r="K131" s="113">
        <v>236.87</v>
      </c>
      <c r="L131" s="5">
        <f t="shared" si="21"/>
        <v>23.687</v>
      </c>
      <c r="M131" s="126">
        <f>Eingabe!W6</f>
        <v>24</v>
      </c>
      <c r="N131" s="120">
        <f t="shared" si="23"/>
        <v>8.370000000000005</v>
      </c>
      <c r="O131" s="121">
        <f t="shared" si="22"/>
        <v>0.46999999999999886</v>
      </c>
      <c r="P131" s="21"/>
      <c r="S131" s="29"/>
      <c r="T131" s="21"/>
      <c r="U131" s="21"/>
      <c r="V131" s="21"/>
      <c r="W131" s="21"/>
      <c r="X131" s="21"/>
      <c r="Y131" s="21"/>
      <c r="Z131" s="21"/>
      <c r="AA131" s="16"/>
      <c r="AB131" s="16"/>
      <c r="AC131" s="16"/>
      <c r="AD131" s="16"/>
      <c r="AE131" s="16"/>
    </row>
    <row r="132" spans="2:31" ht="26.25" customHeight="1">
      <c r="B132" s="21"/>
      <c r="C132" s="21"/>
      <c r="D132" s="8" t="s">
        <v>14</v>
      </c>
      <c r="E132" s="40" t="str">
        <f>Eingabe!C8</f>
        <v>Thomas Nowak </v>
      </c>
      <c r="F132" s="73" t="s">
        <v>122</v>
      </c>
      <c r="G132" s="74"/>
      <c r="H132" s="17" t="s">
        <v>144</v>
      </c>
      <c r="I132" s="5">
        <v>117.05</v>
      </c>
      <c r="J132" s="5">
        <f t="shared" si="20"/>
        <v>118.97000000000001</v>
      </c>
      <c r="K132" s="113">
        <v>236.02</v>
      </c>
      <c r="L132" s="5">
        <f t="shared" si="21"/>
        <v>23.602</v>
      </c>
      <c r="M132" s="126">
        <f>Eingabe!W8</f>
        <v>23</v>
      </c>
      <c r="N132" s="120">
        <f t="shared" si="23"/>
        <v>9.219999999999999</v>
      </c>
      <c r="O132" s="121">
        <f t="shared" si="22"/>
        <v>0.8499999999999943</v>
      </c>
      <c r="P132" s="21"/>
      <c r="S132" s="29"/>
      <c r="T132" s="21"/>
      <c r="U132" s="21"/>
      <c r="V132" s="21"/>
      <c r="W132" s="21"/>
      <c r="X132" s="21"/>
      <c r="Y132" s="21"/>
      <c r="Z132" s="21"/>
      <c r="AA132" s="16"/>
      <c r="AB132" s="16"/>
      <c r="AC132" s="16"/>
      <c r="AD132" s="16"/>
      <c r="AE132" s="16"/>
    </row>
    <row r="133" spans="2:31" ht="26.25" customHeight="1">
      <c r="B133" s="21"/>
      <c r="C133" s="21"/>
      <c r="D133" s="8" t="s">
        <v>15</v>
      </c>
      <c r="E133" s="40" t="str">
        <f>Eingabe!C12</f>
        <v>Franz Wessely</v>
      </c>
      <c r="F133" s="73" t="s">
        <v>122</v>
      </c>
      <c r="G133" s="74"/>
      <c r="H133" s="17">
        <v>15</v>
      </c>
      <c r="I133" s="5">
        <v>117.38</v>
      </c>
      <c r="J133" s="5">
        <f t="shared" si="20"/>
        <v>118.53</v>
      </c>
      <c r="K133" s="113">
        <v>235.91</v>
      </c>
      <c r="L133" s="5">
        <f t="shared" si="21"/>
        <v>23.591</v>
      </c>
      <c r="M133" s="126">
        <f>Eingabe!W12</f>
        <v>22</v>
      </c>
      <c r="N133" s="120">
        <f t="shared" si="23"/>
        <v>9.330000000000013</v>
      </c>
      <c r="O133" s="121">
        <f t="shared" si="22"/>
        <v>0.11000000000001364</v>
      </c>
      <c r="P133" s="21"/>
      <c r="S133" s="29"/>
      <c r="T133" s="21"/>
      <c r="U133" s="21"/>
      <c r="V133" s="21"/>
      <c r="W133" s="21"/>
      <c r="X133" s="21"/>
      <c r="Y133" s="21"/>
      <c r="Z133" s="21"/>
      <c r="AA133" s="16"/>
      <c r="AB133" s="16"/>
      <c r="AC133" s="16"/>
      <c r="AD133" s="16"/>
      <c r="AE133" s="16"/>
    </row>
    <row r="134" spans="2:31" ht="26.25" customHeight="1">
      <c r="B134" s="21"/>
      <c r="C134" s="21"/>
      <c r="D134" s="8" t="s">
        <v>16</v>
      </c>
      <c r="E134" s="40" t="str">
        <f>Eingabe!C9</f>
        <v>Peter Siding </v>
      </c>
      <c r="F134" s="73" t="s">
        <v>124</v>
      </c>
      <c r="G134" s="74"/>
      <c r="H134" s="17">
        <v>18</v>
      </c>
      <c r="I134" s="5">
        <v>116.61</v>
      </c>
      <c r="J134" s="5">
        <f t="shared" si="20"/>
        <v>115.80999999999999</v>
      </c>
      <c r="K134" s="113">
        <v>232.42</v>
      </c>
      <c r="L134" s="5">
        <f t="shared" si="21"/>
        <v>23.241999999999997</v>
      </c>
      <c r="M134" s="126">
        <f>Eingabe!W9</f>
        <v>21</v>
      </c>
      <c r="N134" s="120">
        <f t="shared" si="23"/>
        <v>12.820000000000022</v>
      </c>
      <c r="O134" s="121">
        <f t="shared" si="22"/>
        <v>3.490000000000009</v>
      </c>
      <c r="P134" s="21"/>
      <c r="S134" s="29"/>
      <c r="T134" s="21"/>
      <c r="U134" s="21"/>
      <c r="V134" s="21"/>
      <c r="W134" s="21"/>
      <c r="X134" s="21"/>
      <c r="Y134" s="21"/>
      <c r="Z134" s="21"/>
      <c r="AA134" s="16"/>
      <c r="AB134" s="16"/>
      <c r="AC134" s="16"/>
      <c r="AD134" s="16"/>
      <c r="AE134" s="16"/>
    </row>
    <row r="135" spans="2:31" ht="26.25" customHeight="1">
      <c r="B135" s="21"/>
      <c r="C135" s="21"/>
      <c r="D135" s="8" t="s">
        <v>17</v>
      </c>
      <c r="E135" s="40" t="str">
        <f>Eingabe!C13</f>
        <v>Gabi Krausler</v>
      </c>
      <c r="F135" s="73" t="s">
        <v>122</v>
      </c>
      <c r="G135" s="74"/>
      <c r="H135" s="17">
        <v>26</v>
      </c>
      <c r="I135" s="5">
        <v>112.97</v>
      </c>
      <c r="J135" s="5">
        <f t="shared" si="20"/>
        <v>112.77000000000001</v>
      </c>
      <c r="K135" s="113">
        <v>225.74</v>
      </c>
      <c r="L135" s="5">
        <f t="shared" si="21"/>
        <v>22.574</v>
      </c>
      <c r="M135" s="126">
        <f>Eingabe!W13</f>
        <v>20</v>
      </c>
      <c r="N135" s="120">
        <f t="shared" si="23"/>
        <v>19.5</v>
      </c>
      <c r="O135" s="121">
        <f t="shared" si="22"/>
        <v>6.679999999999978</v>
      </c>
      <c r="P135" s="21"/>
      <c r="S135" s="29"/>
      <c r="T135" s="21"/>
      <c r="U135" s="21"/>
      <c r="V135" s="21"/>
      <c r="W135" s="21"/>
      <c r="X135" s="21"/>
      <c r="Y135" s="21"/>
      <c r="Z135" s="21"/>
      <c r="AA135" s="16"/>
      <c r="AB135" s="16"/>
      <c r="AC135" s="16"/>
      <c r="AD135" s="16"/>
      <c r="AE135" s="16"/>
    </row>
    <row r="136" spans="2:31" ht="26.25" customHeight="1">
      <c r="B136" s="21"/>
      <c r="C136" s="21"/>
      <c r="D136" s="8" t="s">
        <v>18</v>
      </c>
      <c r="E136" s="40" t="str">
        <f>Eingabe!C22</f>
        <v>Kurt Reznicek</v>
      </c>
      <c r="F136" s="73" t="s">
        <v>145</v>
      </c>
      <c r="G136" s="74"/>
      <c r="H136" s="17">
        <v>24</v>
      </c>
      <c r="I136" s="5">
        <v>112.42</v>
      </c>
      <c r="J136" s="5">
        <f t="shared" si="20"/>
        <v>110.98</v>
      </c>
      <c r="K136" s="113">
        <v>223.4</v>
      </c>
      <c r="L136" s="5">
        <f t="shared" si="21"/>
        <v>22.34</v>
      </c>
      <c r="M136" s="126">
        <f>Eingabe!W22</f>
        <v>19</v>
      </c>
      <c r="N136" s="120">
        <f t="shared" si="23"/>
        <v>21.840000000000003</v>
      </c>
      <c r="O136" s="121">
        <f t="shared" si="22"/>
        <v>2.3400000000000034</v>
      </c>
      <c r="P136" s="21"/>
      <c r="S136" s="29"/>
      <c r="T136" s="21"/>
      <c r="U136" s="21"/>
      <c r="V136" s="21"/>
      <c r="W136" s="21"/>
      <c r="X136" s="21"/>
      <c r="Y136" s="21"/>
      <c r="Z136" s="21"/>
      <c r="AA136" s="16"/>
      <c r="AB136" s="16"/>
      <c r="AC136" s="16"/>
      <c r="AD136" s="16"/>
      <c r="AE136" s="16"/>
    </row>
    <row r="137" spans="2:31" ht="26.25" customHeight="1">
      <c r="B137" s="21"/>
      <c r="C137" s="21"/>
      <c r="D137" s="8" t="s">
        <v>19</v>
      </c>
      <c r="E137" s="40" t="str">
        <f>Eingabe!C19</f>
        <v>Herbert Drkac</v>
      </c>
      <c r="F137" s="73" t="s">
        <v>146</v>
      </c>
      <c r="G137" s="74"/>
      <c r="H137" s="17">
        <v>2</v>
      </c>
      <c r="I137" s="5">
        <v>108.98</v>
      </c>
      <c r="J137" s="5">
        <f t="shared" si="20"/>
        <v>111.02999999999999</v>
      </c>
      <c r="K137" s="113">
        <v>220.01</v>
      </c>
      <c r="L137" s="5">
        <f t="shared" si="21"/>
        <v>22.000999999999998</v>
      </c>
      <c r="M137" s="126">
        <f>Eingabe!W19</f>
        <v>18</v>
      </c>
      <c r="N137" s="120">
        <f t="shared" si="23"/>
        <v>25.230000000000018</v>
      </c>
      <c r="O137" s="121">
        <f t="shared" si="22"/>
        <v>3.390000000000015</v>
      </c>
      <c r="P137" s="21"/>
      <c r="S137" s="29"/>
      <c r="T137" s="21"/>
      <c r="U137" s="21"/>
      <c r="V137" s="21"/>
      <c r="W137" s="21"/>
      <c r="X137" s="21"/>
      <c r="Y137" s="21"/>
      <c r="Z137" s="21"/>
      <c r="AA137" s="16"/>
      <c r="AB137" s="16"/>
      <c r="AC137" s="16"/>
      <c r="AD137" s="16"/>
      <c r="AE137" s="16"/>
    </row>
    <row r="138" spans="2:31" ht="26.25" customHeight="1">
      <c r="B138" s="21"/>
      <c r="C138" s="21"/>
      <c r="D138" s="8" t="s">
        <v>20</v>
      </c>
      <c r="E138" s="40" t="str">
        <f>Eingabe!C23</f>
        <v>Roland Dobritzhofer</v>
      </c>
      <c r="F138" s="73" t="s">
        <v>125</v>
      </c>
      <c r="G138" s="74"/>
      <c r="H138" s="17">
        <v>6</v>
      </c>
      <c r="I138" s="5">
        <v>106.21</v>
      </c>
      <c r="J138" s="5">
        <f t="shared" si="20"/>
        <v>107.56000000000002</v>
      </c>
      <c r="K138" s="113">
        <v>213.77</v>
      </c>
      <c r="L138" s="5">
        <f t="shared" si="21"/>
        <v>21.377000000000002</v>
      </c>
      <c r="M138" s="126">
        <f>Eingabe!W23</f>
        <v>17</v>
      </c>
      <c r="N138" s="120">
        <f t="shared" si="23"/>
        <v>31.47</v>
      </c>
      <c r="O138" s="121">
        <f t="shared" si="22"/>
        <v>6.239999999999981</v>
      </c>
      <c r="P138" s="21"/>
      <c r="S138" s="29"/>
      <c r="T138" s="21"/>
      <c r="U138" s="21"/>
      <c r="V138" s="21"/>
      <c r="W138" s="21"/>
      <c r="X138" s="21"/>
      <c r="Y138" s="21"/>
      <c r="Z138" s="21"/>
      <c r="AA138" s="16"/>
      <c r="AB138" s="16"/>
      <c r="AC138" s="16"/>
      <c r="AD138" s="16"/>
      <c r="AE138" s="16"/>
    </row>
    <row r="139" spans="2:31" ht="26.25" customHeight="1" thickBot="1">
      <c r="B139" s="21"/>
      <c r="C139" s="21"/>
      <c r="D139" s="8" t="s">
        <v>21</v>
      </c>
      <c r="E139" s="40" t="str">
        <f>Eingabe!C21</f>
        <v>Rene Mötz</v>
      </c>
      <c r="F139" s="73" t="s">
        <v>145</v>
      </c>
      <c r="G139" s="74"/>
      <c r="H139" s="17">
        <v>13</v>
      </c>
      <c r="I139" s="5">
        <v>110</v>
      </c>
      <c r="J139" s="5">
        <f t="shared" si="20"/>
        <v>65</v>
      </c>
      <c r="K139" s="113">
        <v>175</v>
      </c>
      <c r="L139" s="5">
        <f t="shared" si="21"/>
        <v>17.5</v>
      </c>
      <c r="M139" s="126">
        <f>Eingabe!W21</f>
        <v>16</v>
      </c>
      <c r="N139" s="120">
        <f t="shared" si="23"/>
        <v>70.24000000000001</v>
      </c>
      <c r="O139" s="121">
        <f t="shared" si="22"/>
        <v>38.77000000000001</v>
      </c>
      <c r="P139" s="21"/>
      <c r="S139" s="29"/>
      <c r="T139" s="21"/>
      <c r="U139" s="21"/>
      <c r="V139" s="21"/>
      <c r="W139" s="21"/>
      <c r="X139" s="21"/>
      <c r="Y139" s="21"/>
      <c r="Z139" s="21"/>
      <c r="AA139" s="16"/>
      <c r="AB139" s="16"/>
      <c r="AC139" s="16"/>
      <c r="AD139" s="16"/>
      <c r="AE139" s="16"/>
    </row>
    <row r="140" spans="2:31" ht="26.25" customHeight="1" thickBot="1">
      <c r="B140" s="21"/>
      <c r="C140" s="21"/>
      <c r="D140" s="214" t="str">
        <f>Eingabe!$B$54</f>
        <v>Punktevergabe: 30,29,28,27,26,25,24,23,22,21,20,19,18,17,16,15,14,13,12,11,10,9,8,7,6,5,4,3,2,1</v>
      </c>
      <c r="E140" s="215"/>
      <c r="F140" s="215"/>
      <c r="G140" s="215"/>
      <c r="H140" s="215"/>
      <c r="I140" s="215"/>
      <c r="J140" s="215"/>
      <c r="K140" s="215"/>
      <c r="L140" s="215"/>
      <c r="M140" s="215"/>
      <c r="N140" s="215"/>
      <c r="O140" s="216"/>
      <c r="P140" s="21"/>
      <c r="S140" s="29"/>
      <c r="T140" s="30"/>
      <c r="U140" s="30"/>
      <c r="V140" s="30"/>
      <c r="W140" s="29"/>
      <c r="X140" s="29"/>
      <c r="Y140" s="21"/>
      <c r="Z140" s="21"/>
      <c r="AA140" s="16"/>
      <c r="AB140" s="16"/>
      <c r="AC140" s="16"/>
      <c r="AD140" s="16"/>
      <c r="AE140" s="16"/>
    </row>
    <row r="141" spans="2:31" ht="26.25" customHeight="1">
      <c r="B141" s="21"/>
      <c r="C141" s="21"/>
      <c r="D141" s="30"/>
      <c r="E141" s="30"/>
      <c r="F141" s="39"/>
      <c r="G141" s="29"/>
      <c r="H141" s="30"/>
      <c r="I141" s="29"/>
      <c r="J141" s="29"/>
      <c r="K141" s="29"/>
      <c r="L141" s="21"/>
      <c r="M141" s="111"/>
      <c r="N141" s="111"/>
      <c r="O141" s="111"/>
      <c r="P141" s="21"/>
      <c r="S141" s="29"/>
      <c r="T141" s="30"/>
      <c r="U141" s="30"/>
      <c r="V141" s="30"/>
      <c r="W141" s="29"/>
      <c r="X141" s="29"/>
      <c r="Y141" s="21"/>
      <c r="Z141" s="21"/>
      <c r="AA141" s="16"/>
      <c r="AB141" s="16"/>
      <c r="AC141" s="16"/>
      <c r="AD141" s="16"/>
      <c r="AE141" s="16"/>
    </row>
    <row r="142" spans="2:31" ht="26.25" customHeight="1">
      <c r="B142" s="21"/>
      <c r="C142" s="21"/>
      <c r="D142" s="21"/>
      <c r="E142" s="159" t="s">
        <v>58</v>
      </c>
      <c r="F142" s="160">
        <v>9.446</v>
      </c>
      <c r="G142" s="160" t="s">
        <v>33</v>
      </c>
      <c r="H142" s="161">
        <v>4</v>
      </c>
      <c r="I142" s="104">
        <v>1</v>
      </c>
      <c r="J142" s="105">
        <v>2</v>
      </c>
      <c r="L142" s="91" t="s">
        <v>95</v>
      </c>
      <c r="M142" s="92"/>
      <c r="N142" s="127" t="s">
        <v>96</v>
      </c>
      <c r="O142" s="134"/>
      <c r="P142" s="30"/>
      <c r="Q142" s="30"/>
      <c r="R142" s="29"/>
      <c r="S142" s="29"/>
      <c r="T142" s="21"/>
      <c r="U142" s="21"/>
      <c r="V142" s="21"/>
      <c r="W142" s="21"/>
      <c r="X142" s="21"/>
      <c r="Y142" s="21"/>
      <c r="Z142" s="21"/>
      <c r="AA142" s="16"/>
      <c r="AB142" s="16"/>
      <c r="AC142" s="16"/>
      <c r="AD142" s="16"/>
      <c r="AE142" s="16"/>
    </row>
    <row r="143" spans="2:31" ht="26.25" customHeight="1">
      <c r="B143" s="21"/>
      <c r="C143" s="21"/>
      <c r="D143" s="21"/>
      <c r="E143" s="159" t="s">
        <v>147</v>
      </c>
      <c r="F143" s="160">
        <v>9.508</v>
      </c>
      <c r="G143" s="160" t="s">
        <v>33</v>
      </c>
      <c r="H143" s="161">
        <v>4</v>
      </c>
      <c r="I143" s="106">
        <v>3</v>
      </c>
      <c r="J143" s="107">
        <v>4</v>
      </c>
      <c r="L143" s="93" t="s">
        <v>97</v>
      </c>
      <c r="M143" s="91" t="s">
        <v>4</v>
      </c>
      <c r="N143" s="127" t="s">
        <v>98</v>
      </c>
      <c r="O143" s="134"/>
      <c r="P143" s="30"/>
      <c r="Q143" s="30"/>
      <c r="R143" s="29"/>
      <c r="S143" s="29"/>
      <c r="T143" s="21"/>
      <c r="U143" s="21"/>
      <c r="V143" s="21"/>
      <c r="W143" s="21"/>
      <c r="X143" s="21"/>
      <c r="Y143" s="21"/>
      <c r="Z143" s="21"/>
      <c r="AA143" s="16"/>
      <c r="AB143" s="16"/>
      <c r="AC143" s="16"/>
      <c r="AD143" s="16"/>
      <c r="AE143" s="16"/>
    </row>
    <row r="144" spans="2:31" ht="26.25" customHeight="1">
      <c r="B144" s="21"/>
      <c r="C144" s="21"/>
      <c r="D144" s="21"/>
      <c r="E144" s="191" t="s">
        <v>41</v>
      </c>
      <c r="F144" s="192">
        <v>9.559</v>
      </c>
      <c r="G144" s="192" t="s">
        <v>33</v>
      </c>
      <c r="H144" s="193">
        <v>3</v>
      </c>
      <c r="I144" s="108">
        <v>5</v>
      </c>
      <c r="J144" s="30"/>
      <c r="L144" s="91" t="s">
        <v>97</v>
      </c>
      <c r="M144" s="91" t="s">
        <v>5</v>
      </c>
      <c r="N144" s="127" t="s">
        <v>98</v>
      </c>
      <c r="O144" s="134"/>
      <c r="P144" s="30"/>
      <c r="Q144" s="30"/>
      <c r="R144" s="29"/>
      <c r="S144" s="29"/>
      <c r="T144" s="21"/>
      <c r="U144" s="21"/>
      <c r="V144" s="21"/>
      <c r="W144" s="21"/>
      <c r="X144" s="21"/>
      <c r="Y144" s="21"/>
      <c r="Z144" s="21"/>
      <c r="AA144" s="16"/>
      <c r="AB144" s="16"/>
      <c r="AC144" s="16"/>
      <c r="AD144" s="16"/>
      <c r="AE144" s="16"/>
    </row>
    <row r="145" spans="2:26" ht="26.25" customHeight="1">
      <c r="B145" s="21"/>
      <c r="C145" s="21"/>
      <c r="D145" s="21"/>
      <c r="E145" s="42"/>
      <c r="F145" s="34"/>
      <c r="G145" s="34"/>
      <c r="H145" s="35"/>
      <c r="I145" s="36"/>
      <c r="J145" s="21"/>
      <c r="K145" s="21"/>
      <c r="L145" s="21"/>
      <c r="M145" s="111"/>
      <c r="N145" s="111"/>
      <c r="O145" s="111"/>
      <c r="P145" s="21"/>
      <c r="S145" s="29"/>
      <c r="T145" s="30"/>
      <c r="U145" s="30"/>
      <c r="V145" s="30"/>
      <c r="W145" s="29"/>
      <c r="X145" s="29"/>
      <c r="Y145" s="30"/>
      <c r="Z145" s="29"/>
    </row>
    <row r="146" spans="2:26" ht="26.25" customHeight="1" thickBot="1">
      <c r="B146" s="21"/>
      <c r="C146" s="21"/>
      <c r="D146" s="21"/>
      <c r="E146" s="39"/>
      <c r="F146" s="21"/>
      <c r="G146" s="21"/>
      <c r="H146" s="21"/>
      <c r="I146" s="21"/>
      <c r="J146" s="21"/>
      <c r="K146" s="21"/>
      <c r="L146" s="21"/>
      <c r="M146" s="111"/>
      <c r="N146" s="111"/>
      <c r="O146" s="111"/>
      <c r="P146" s="21"/>
      <c r="S146" s="29"/>
      <c r="T146" s="30"/>
      <c r="U146" s="30"/>
      <c r="V146" s="30"/>
      <c r="W146" s="29"/>
      <c r="X146" s="29"/>
      <c r="Y146" s="30"/>
      <c r="Z146" s="29"/>
    </row>
    <row r="147" spans="2:28" ht="34.5" customHeight="1" thickBot="1">
      <c r="B147" s="21"/>
      <c r="C147" s="21"/>
      <c r="D147" s="238">
        <f>Eingabe!$X$3</f>
        <v>43382</v>
      </c>
      <c r="E147" s="239"/>
      <c r="F147" s="239"/>
      <c r="G147" s="239"/>
      <c r="H147" s="239"/>
      <c r="I147" s="239"/>
      <c r="J147" s="239"/>
      <c r="K147" s="239"/>
      <c r="L147" s="239"/>
      <c r="M147" s="239"/>
      <c r="N147" s="239"/>
      <c r="O147" s="240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16"/>
      <c r="AB147" s="16"/>
    </row>
    <row r="148" spans="2:28" ht="31.5">
      <c r="B148" s="21"/>
      <c r="C148" s="21"/>
      <c r="D148" s="210" t="s">
        <v>0</v>
      </c>
      <c r="E148" s="217" t="s">
        <v>28</v>
      </c>
      <c r="F148" s="217" t="s">
        <v>31</v>
      </c>
      <c r="G148" s="217"/>
      <c r="H148" s="234" t="s">
        <v>32</v>
      </c>
      <c r="I148" s="217" t="s">
        <v>4</v>
      </c>
      <c r="J148" s="217" t="s">
        <v>5</v>
      </c>
      <c r="K148" s="217" t="s">
        <v>6</v>
      </c>
      <c r="L148" s="217" t="s">
        <v>27</v>
      </c>
      <c r="M148" s="236" t="s">
        <v>3</v>
      </c>
      <c r="N148" s="31" t="s">
        <v>25</v>
      </c>
      <c r="O148" s="32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16"/>
      <c r="AB148" s="16"/>
    </row>
    <row r="149" spans="2:28" ht="26.25" customHeight="1" thickBot="1">
      <c r="B149" s="21"/>
      <c r="C149" s="21"/>
      <c r="D149" s="211"/>
      <c r="E149" s="218"/>
      <c r="F149" s="218"/>
      <c r="G149" s="218"/>
      <c r="H149" s="235"/>
      <c r="I149" s="218"/>
      <c r="J149" s="218"/>
      <c r="K149" s="218"/>
      <c r="L149" s="218"/>
      <c r="M149" s="237"/>
      <c r="N149" s="43" t="s">
        <v>23</v>
      </c>
      <c r="O149" s="44" t="s">
        <v>24</v>
      </c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16"/>
      <c r="AB149" s="16"/>
    </row>
    <row r="150" spans="2:28" ht="26.25" customHeight="1">
      <c r="B150" s="21"/>
      <c r="C150" s="21"/>
      <c r="D150" s="9" t="s">
        <v>7</v>
      </c>
      <c r="E150" s="208" t="str">
        <f>Eingabe!C5</f>
        <v>Thomas Gebhardt</v>
      </c>
      <c r="F150" s="163" t="s">
        <v>134</v>
      </c>
      <c r="G150" s="164"/>
      <c r="H150" s="131">
        <v>2</v>
      </c>
      <c r="I150" s="153">
        <v>122.29</v>
      </c>
      <c r="J150" s="190">
        <f aca="true" t="shared" si="24" ref="J150:J160">K150-I150</f>
        <v>123.55999999999999</v>
      </c>
      <c r="K150" s="200">
        <v>245.85</v>
      </c>
      <c r="L150" s="186">
        <f aca="true" t="shared" si="25" ref="L150:L160">SUM(K150/10)</f>
        <v>24.585</v>
      </c>
      <c r="M150" s="201">
        <f>Eingabe!X5</f>
        <v>30</v>
      </c>
      <c r="N150" s="131"/>
      <c r="O150" s="133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16"/>
      <c r="AB150" s="16"/>
    </row>
    <row r="151" spans="2:28" ht="26.25" customHeight="1">
      <c r="B151" s="21"/>
      <c r="C151" s="21"/>
      <c r="D151" s="10" t="s">
        <v>8</v>
      </c>
      <c r="E151" s="167" t="str">
        <f>Eingabe!C4</f>
        <v>Walter Lemböck </v>
      </c>
      <c r="F151" s="168" t="s">
        <v>122</v>
      </c>
      <c r="G151" s="169"/>
      <c r="H151" s="170">
        <v>29</v>
      </c>
      <c r="I151" s="190">
        <v>122.69</v>
      </c>
      <c r="J151" s="153">
        <f t="shared" si="24"/>
        <v>122.78</v>
      </c>
      <c r="K151" s="116">
        <v>245.47</v>
      </c>
      <c r="L151" s="153">
        <f t="shared" si="25"/>
        <v>24.547</v>
      </c>
      <c r="M151" s="171">
        <f>Eingabe!X4</f>
        <v>29</v>
      </c>
      <c r="N151" s="116">
        <f aca="true" t="shared" si="26" ref="N151:N160">$K$150-K151</f>
        <v>0.37999999999999545</v>
      </c>
      <c r="O151" s="117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16"/>
      <c r="AB151" s="16"/>
    </row>
    <row r="152" spans="2:28" ht="26.25" customHeight="1">
      <c r="B152" s="21"/>
      <c r="C152" s="21"/>
      <c r="D152" s="11" t="s">
        <v>9</v>
      </c>
      <c r="E152" s="172" t="str">
        <f>Eingabe!C10</f>
        <v>Walter Müllner </v>
      </c>
      <c r="F152" s="173" t="s">
        <v>124</v>
      </c>
      <c r="G152" s="174"/>
      <c r="H152" s="175">
        <v>26</v>
      </c>
      <c r="I152" s="154">
        <v>121.5</v>
      </c>
      <c r="J152" s="154">
        <f t="shared" si="24"/>
        <v>121.12</v>
      </c>
      <c r="K152" s="118">
        <v>242.62</v>
      </c>
      <c r="L152" s="154">
        <f t="shared" si="25"/>
        <v>24.262</v>
      </c>
      <c r="M152" s="176">
        <f>Eingabe!X10</f>
        <v>28</v>
      </c>
      <c r="N152" s="118">
        <f t="shared" si="26"/>
        <v>3.2299999999999898</v>
      </c>
      <c r="O152" s="119">
        <f aca="true" t="shared" si="27" ref="O152:O160">SUM(K151-K152)</f>
        <v>2.8499999999999943</v>
      </c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16"/>
      <c r="AB152" s="16"/>
    </row>
    <row r="153" spans="2:28" ht="26.25" customHeight="1">
      <c r="B153" s="21"/>
      <c r="C153" s="21"/>
      <c r="D153" s="8" t="s">
        <v>10</v>
      </c>
      <c r="E153" s="4" t="str">
        <f>Eingabe!C6</f>
        <v>Gerhard Fischer </v>
      </c>
      <c r="F153" s="73" t="s">
        <v>145</v>
      </c>
      <c r="G153" s="74"/>
      <c r="H153" s="17">
        <v>16</v>
      </c>
      <c r="I153" s="5">
        <v>120.38</v>
      </c>
      <c r="J153" s="5">
        <f t="shared" si="24"/>
        <v>120.56</v>
      </c>
      <c r="K153" s="113">
        <v>240.94</v>
      </c>
      <c r="L153" s="5">
        <f t="shared" si="25"/>
        <v>24.094</v>
      </c>
      <c r="M153" s="126">
        <f>Eingabe!X6</f>
        <v>27</v>
      </c>
      <c r="N153" s="120">
        <f t="shared" si="26"/>
        <v>4.909999999999997</v>
      </c>
      <c r="O153" s="121">
        <f t="shared" si="27"/>
        <v>1.6800000000000068</v>
      </c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16"/>
      <c r="AB153" s="16"/>
    </row>
    <row r="154" spans="2:28" ht="26.25" customHeight="1">
      <c r="B154" s="21"/>
      <c r="C154" s="21"/>
      <c r="D154" s="8" t="s">
        <v>11</v>
      </c>
      <c r="E154" s="4" t="str">
        <f>Eingabe!C11</f>
        <v>Martin Leo Gruber</v>
      </c>
      <c r="F154" s="73" t="s">
        <v>125</v>
      </c>
      <c r="G154" s="74"/>
      <c r="H154" s="17">
        <v>14</v>
      </c>
      <c r="I154" s="5">
        <v>119.55</v>
      </c>
      <c r="J154" s="5">
        <f t="shared" si="24"/>
        <v>119.41000000000001</v>
      </c>
      <c r="K154" s="113">
        <v>238.96</v>
      </c>
      <c r="L154" s="5">
        <f t="shared" si="25"/>
        <v>23.896</v>
      </c>
      <c r="M154" s="126">
        <f>Eingabe!X11</f>
        <v>26</v>
      </c>
      <c r="N154" s="120">
        <f t="shared" si="26"/>
        <v>6.889999999999986</v>
      </c>
      <c r="O154" s="121">
        <f t="shared" si="27"/>
        <v>1.9799999999999898</v>
      </c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16"/>
      <c r="AB154" s="16"/>
    </row>
    <row r="155" spans="2:28" ht="26.25" customHeight="1">
      <c r="B155" s="21"/>
      <c r="C155" s="21"/>
      <c r="D155" s="8" t="s">
        <v>12</v>
      </c>
      <c r="E155" s="4" t="str">
        <f>Eingabe!C8</f>
        <v>Thomas Nowak </v>
      </c>
      <c r="F155" s="73" t="s">
        <v>122</v>
      </c>
      <c r="G155" s="74"/>
      <c r="H155" s="17">
        <v>24</v>
      </c>
      <c r="I155" s="5">
        <v>118.83</v>
      </c>
      <c r="J155" s="5">
        <f t="shared" si="24"/>
        <v>118.64999999999999</v>
      </c>
      <c r="K155" s="113">
        <v>237.48</v>
      </c>
      <c r="L155" s="5">
        <f t="shared" si="25"/>
        <v>23.747999999999998</v>
      </c>
      <c r="M155" s="126">
        <f>Eingabe!X8</f>
        <v>25</v>
      </c>
      <c r="N155" s="120">
        <f t="shared" si="26"/>
        <v>8.370000000000005</v>
      </c>
      <c r="O155" s="121">
        <f t="shared" si="27"/>
        <v>1.4800000000000182</v>
      </c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16"/>
      <c r="AB155" s="16"/>
    </row>
    <row r="156" spans="2:28" ht="26.25" customHeight="1">
      <c r="B156" s="21"/>
      <c r="C156" s="21"/>
      <c r="D156" s="8" t="s">
        <v>13</v>
      </c>
      <c r="E156" s="4" t="str">
        <f>Eingabe!C21</f>
        <v>Rene Mötz</v>
      </c>
      <c r="F156" s="73" t="s">
        <v>145</v>
      </c>
      <c r="G156" s="74"/>
      <c r="H156" s="17">
        <v>3</v>
      </c>
      <c r="I156" s="5">
        <v>119.39</v>
      </c>
      <c r="J156" s="5">
        <f t="shared" si="24"/>
        <v>117.96</v>
      </c>
      <c r="K156" s="113">
        <v>237.35</v>
      </c>
      <c r="L156" s="5">
        <f t="shared" si="25"/>
        <v>23.735</v>
      </c>
      <c r="M156" s="126">
        <f>Eingabe!X21</f>
        <v>24</v>
      </c>
      <c r="N156" s="120">
        <f t="shared" si="26"/>
        <v>8.5</v>
      </c>
      <c r="O156" s="121">
        <f t="shared" si="27"/>
        <v>0.12999999999999545</v>
      </c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16"/>
      <c r="AB156" s="16"/>
    </row>
    <row r="157" spans="2:28" ht="26.25" customHeight="1">
      <c r="B157" s="21"/>
      <c r="C157" s="21"/>
      <c r="D157" s="8" t="s">
        <v>14</v>
      </c>
      <c r="E157" s="4" t="str">
        <f>Eingabe!C9</f>
        <v>Peter Siding </v>
      </c>
      <c r="F157" s="73" t="s">
        <v>126</v>
      </c>
      <c r="G157" s="74"/>
      <c r="H157" s="17">
        <v>15</v>
      </c>
      <c r="I157" s="5">
        <v>117.83</v>
      </c>
      <c r="J157" s="5">
        <f t="shared" si="24"/>
        <v>118.58</v>
      </c>
      <c r="K157" s="113">
        <v>236.41</v>
      </c>
      <c r="L157" s="5">
        <f t="shared" si="25"/>
        <v>23.641</v>
      </c>
      <c r="M157" s="126">
        <f>Eingabe!X9</f>
        <v>23</v>
      </c>
      <c r="N157" s="120">
        <f t="shared" si="26"/>
        <v>9.439999999999998</v>
      </c>
      <c r="O157" s="121">
        <f t="shared" si="27"/>
        <v>0.9399999999999977</v>
      </c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16"/>
      <c r="AB157" s="16"/>
    </row>
    <row r="158" spans="2:28" ht="26.25" customHeight="1">
      <c r="B158" s="21"/>
      <c r="C158" s="21"/>
      <c r="D158" s="8" t="s">
        <v>15</v>
      </c>
      <c r="E158" s="42" t="str">
        <f>Eingabe!C19</f>
        <v>Herbert Drkac</v>
      </c>
      <c r="F158" s="73" t="s">
        <v>148</v>
      </c>
      <c r="G158" s="74"/>
      <c r="H158" s="17">
        <v>30</v>
      </c>
      <c r="I158" s="5">
        <v>114.14</v>
      </c>
      <c r="J158" s="5">
        <f t="shared" si="24"/>
        <v>114.97000000000001</v>
      </c>
      <c r="K158" s="113">
        <v>229.11</v>
      </c>
      <c r="L158" s="5">
        <f t="shared" si="25"/>
        <v>22.911</v>
      </c>
      <c r="M158" s="126">
        <f>Eingabe!X19</f>
        <v>22</v>
      </c>
      <c r="N158" s="120">
        <f t="shared" si="26"/>
        <v>16.73999999999998</v>
      </c>
      <c r="O158" s="121">
        <f t="shared" si="27"/>
        <v>7.299999999999983</v>
      </c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16"/>
      <c r="AB158" s="16"/>
    </row>
    <row r="159" spans="2:28" ht="26.25" customHeight="1">
      <c r="B159" s="21"/>
      <c r="C159" s="21"/>
      <c r="D159" s="8" t="s">
        <v>16</v>
      </c>
      <c r="E159" s="4" t="str">
        <f>Eingabe!C22</f>
        <v>Kurt Reznicek</v>
      </c>
      <c r="F159" s="73" t="s">
        <v>145</v>
      </c>
      <c r="G159" s="74"/>
      <c r="H159" s="17">
        <v>28</v>
      </c>
      <c r="I159" s="5">
        <v>113.65</v>
      </c>
      <c r="J159" s="5">
        <f t="shared" si="24"/>
        <v>114.38999999999999</v>
      </c>
      <c r="K159" s="113">
        <v>228.04</v>
      </c>
      <c r="L159" s="5">
        <f t="shared" si="25"/>
        <v>22.804</v>
      </c>
      <c r="M159" s="126">
        <f>Eingabe!X22</f>
        <v>21</v>
      </c>
      <c r="N159" s="120">
        <f t="shared" si="26"/>
        <v>17.810000000000002</v>
      </c>
      <c r="O159" s="121">
        <f t="shared" si="27"/>
        <v>1.0700000000000216</v>
      </c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16"/>
      <c r="AB159" s="16"/>
    </row>
    <row r="160" spans="2:28" ht="26.25" customHeight="1" thickBot="1">
      <c r="B160" s="21"/>
      <c r="C160" s="21"/>
      <c r="D160" s="8" t="s">
        <v>17</v>
      </c>
      <c r="E160" s="4" t="str">
        <f>Eingabe!C13</f>
        <v>Gabi Krausler</v>
      </c>
      <c r="F160" s="73" t="s">
        <v>122</v>
      </c>
      <c r="G160" s="74"/>
      <c r="H160" s="17">
        <v>6</v>
      </c>
      <c r="I160" s="5">
        <v>106.76</v>
      </c>
      <c r="J160" s="5">
        <f t="shared" si="24"/>
        <v>116.58999999999999</v>
      </c>
      <c r="K160" s="113">
        <v>223.35</v>
      </c>
      <c r="L160" s="5">
        <f t="shared" si="25"/>
        <v>22.335</v>
      </c>
      <c r="M160" s="126">
        <f>Eingabe!X13</f>
        <v>20</v>
      </c>
      <c r="N160" s="120">
        <f t="shared" si="26"/>
        <v>22.5</v>
      </c>
      <c r="O160" s="121">
        <f t="shared" si="27"/>
        <v>4.689999999999998</v>
      </c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16"/>
      <c r="AB160" s="16"/>
    </row>
    <row r="161" spans="2:28" ht="26.25" customHeight="1" thickBot="1">
      <c r="B161" s="21"/>
      <c r="C161" s="21"/>
      <c r="D161" s="214" t="str">
        <f>Eingabe!$B$54</f>
        <v>Punktevergabe: 30,29,28,27,26,25,24,23,22,21,20,19,18,17,16,15,14,13,12,11,10,9,8,7,6,5,4,3,2,1</v>
      </c>
      <c r="E161" s="215"/>
      <c r="F161" s="215"/>
      <c r="G161" s="215"/>
      <c r="H161" s="215"/>
      <c r="I161" s="215"/>
      <c r="J161" s="215"/>
      <c r="K161" s="215"/>
      <c r="L161" s="215"/>
      <c r="M161" s="215"/>
      <c r="N161" s="215"/>
      <c r="O161" s="216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16"/>
      <c r="AB161" s="16"/>
    </row>
    <row r="162" spans="2:28" ht="26.25" customHeight="1">
      <c r="B162" s="21"/>
      <c r="C162" s="21"/>
      <c r="D162" s="30"/>
      <c r="E162" s="30"/>
      <c r="F162" s="39"/>
      <c r="G162" s="29"/>
      <c r="H162" s="30"/>
      <c r="I162" s="29"/>
      <c r="J162" s="29"/>
      <c r="K162" s="29"/>
      <c r="L162" s="21"/>
      <c r="M162" s="111"/>
      <c r="N162" s="111"/>
      <c r="O162" s="11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16"/>
      <c r="AB162" s="16"/>
    </row>
    <row r="163" spans="2:31" ht="26.25" customHeight="1">
      <c r="B163" s="21"/>
      <c r="C163" s="21"/>
      <c r="D163" s="21"/>
      <c r="E163" s="159" t="s">
        <v>138</v>
      </c>
      <c r="F163" s="160">
        <v>9.447</v>
      </c>
      <c r="G163" s="160" t="s">
        <v>33</v>
      </c>
      <c r="H163" s="161">
        <v>4</v>
      </c>
      <c r="I163" s="104">
        <v>1</v>
      </c>
      <c r="J163" s="105">
        <v>2</v>
      </c>
      <c r="L163" s="91" t="s">
        <v>95</v>
      </c>
      <c r="M163" s="92"/>
      <c r="N163" s="127" t="s">
        <v>96</v>
      </c>
      <c r="P163" s="21"/>
      <c r="Q163" s="21"/>
      <c r="R163" s="21"/>
      <c r="S163" s="21"/>
      <c r="T163" s="21"/>
      <c r="U163" s="21"/>
      <c r="V163" s="21"/>
      <c r="W163" s="21"/>
      <c r="X163" s="27"/>
      <c r="Y163" s="21"/>
      <c r="Z163" s="26"/>
      <c r="AA163" s="16"/>
      <c r="AB163" s="16"/>
      <c r="AC163" s="16"/>
      <c r="AD163" s="16"/>
      <c r="AE163" s="16"/>
    </row>
    <row r="164" spans="2:31" ht="26.25" customHeight="1">
      <c r="B164" s="21"/>
      <c r="C164" s="21"/>
      <c r="D164" s="21"/>
      <c r="E164" s="159" t="s">
        <v>129</v>
      </c>
      <c r="F164" s="160">
        <v>9.499</v>
      </c>
      <c r="G164" s="160" t="s">
        <v>33</v>
      </c>
      <c r="H164" s="161">
        <v>4</v>
      </c>
      <c r="I164" s="106">
        <v>3</v>
      </c>
      <c r="J164" s="107">
        <v>4</v>
      </c>
      <c r="L164" s="93" t="s">
        <v>97</v>
      </c>
      <c r="M164" s="91" t="s">
        <v>4</v>
      </c>
      <c r="N164" s="127" t="s">
        <v>98</v>
      </c>
      <c r="P164" s="21"/>
      <c r="Q164" s="21"/>
      <c r="R164" s="21"/>
      <c r="S164" s="21"/>
      <c r="T164" s="21"/>
      <c r="U164" s="21"/>
      <c r="V164" s="21"/>
      <c r="W164" s="21"/>
      <c r="X164" s="27"/>
      <c r="Y164" s="21"/>
      <c r="Z164" s="26"/>
      <c r="AA164" s="16"/>
      <c r="AB164" s="16"/>
      <c r="AC164" s="16"/>
      <c r="AD164" s="16"/>
      <c r="AE164" s="16"/>
    </row>
    <row r="165" spans="2:31" ht="26.25" customHeight="1">
      <c r="B165" s="21"/>
      <c r="C165" s="21"/>
      <c r="D165" s="21"/>
      <c r="E165" s="159" t="s">
        <v>41</v>
      </c>
      <c r="F165" s="160">
        <v>9.525</v>
      </c>
      <c r="G165" s="160" t="s">
        <v>33</v>
      </c>
      <c r="H165" s="161">
        <v>4</v>
      </c>
      <c r="I165" s="108">
        <v>5</v>
      </c>
      <c r="J165" s="30"/>
      <c r="L165" s="91" t="s">
        <v>97</v>
      </c>
      <c r="M165" s="91" t="s">
        <v>5</v>
      </c>
      <c r="N165" s="127" t="s">
        <v>98</v>
      </c>
      <c r="P165" s="21"/>
      <c r="Q165" s="21"/>
      <c r="R165" s="21"/>
      <c r="S165" s="21"/>
      <c r="T165" s="21"/>
      <c r="U165" s="21"/>
      <c r="V165" s="21"/>
      <c r="W165" s="21"/>
      <c r="X165" s="27"/>
      <c r="Y165" s="21"/>
      <c r="Z165" s="26"/>
      <c r="AA165" s="16"/>
      <c r="AB165" s="16"/>
      <c r="AC165" s="16"/>
      <c r="AD165" s="16"/>
      <c r="AE165" s="16"/>
    </row>
    <row r="166" spans="2:26" ht="26.25" customHeight="1">
      <c r="B166" s="21"/>
      <c r="C166" s="21"/>
      <c r="D166" s="21"/>
      <c r="E166" s="42"/>
      <c r="F166" s="34"/>
      <c r="G166" s="34"/>
      <c r="H166" s="35"/>
      <c r="I166" s="36"/>
      <c r="J166" s="21"/>
      <c r="K166" s="21"/>
      <c r="L166" s="21"/>
      <c r="M166" s="111"/>
      <c r="N166" s="111"/>
      <c r="O166" s="111"/>
      <c r="P166" s="21"/>
      <c r="S166" s="29"/>
      <c r="T166" s="30"/>
      <c r="U166" s="30"/>
      <c r="V166" s="30"/>
      <c r="W166" s="29"/>
      <c r="X166" s="29"/>
      <c r="Y166" s="30"/>
      <c r="Z166" s="29"/>
    </row>
    <row r="167" spans="2:26" ht="26.25" customHeight="1">
      <c r="B167" s="21"/>
      <c r="C167" s="21"/>
      <c r="D167" s="21"/>
      <c r="E167" s="39"/>
      <c r="F167" s="21"/>
      <c r="G167" s="21"/>
      <c r="H167" s="21"/>
      <c r="I167" s="21"/>
      <c r="J167" s="21"/>
      <c r="K167" s="21"/>
      <c r="L167" s="21"/>
      <c r="M167" s="111"/>
      <c r="N167" s="111"/>
      <c r="O167" s="111"/>
      <c r="P167" s="21"/>
      <c r="S167" s="29"/>
      <c r="T167" s="30"/>
      <c r="U167" s="30"/>
      <c r="V167" s="30"/>
      <c r="W167" s="29"/>
      <c r="X167" s="29"/>
      <c r="Y167" s="30"/>
      <c r="Z167" s="29"/>
    </row>
    <row r="168" spans="2:26" ht="26.25" customHeight="1">
      <c r="B168" s="21"/>
      <c r="C168" s="21"/>
      <c r="D168" s="21"/>
      <c r="E168" s="39"/>
      <c r="F168" s="21"/>
      <c r="G168" s="21"/>
      <c r="H168" s="21"/>
      <c r="I168" s="21"/>
      <c r="J168" s="21"/>
      <c r="K168" s="21"/>
      <c r="L168" s="21"/>
      <c r="M168" s="111"/>
      <c r="N168" s="111"/>
      <c r="O168" s="111"/>
      <c r="P168" s="21"/>
      <c r="S168" s="29"/>
      <c r="T168" s="30"/>
      <c r="U168" s="30"/>
      <c r="V168" s="30"/>
      <c r="W168" s="29"/>
      <c r="X168" s="29"/>
      <c r="Y168" s="30"/>
      <c r="Z168" s="29"/>
    </row>
    <row r="169" spans="2:26" ht="26.25" customHeight="1">
      <c r="B169" s="21"/>
      <c r="C169" s="21"/>
      <c r="D169" s="21"/>
      <c r="E169" s="39"/>
      <c r="F169" s="21"/>
      <c r="G169" s="21"/>
      <c r="H169" s="21"/>
      <c r="I169" s="21"/>
      <c r="J169" s="21"/>
      <c r="K169" s="21"/>
      <c r="L169" s="21"/>
      <c r="M169" s="111"/>
      <c r="N169" s="111"/>
      <c r="O169" s="111"/>
      <c r="P169" s="21"/>
      <c r="S169" s="29"/>
      <c r="T169" s="30"/>
      <c r="U169" s="30"/>
      <c r="V169" s="30"/>
      <c r="W169" s="29"/>
      <c r="X169" s="29"/>
      <c r="Y169" s="30"/>
      <c r="Z169" s="29"/>
    </row>
    <row r="170" spans="2:26" ht="26.25" customHeight="1">
      <c r="B170" s="21"/>
      <c r="C170" s="21"/>
      <c r="D170" s="21"/>
      <c r="E170" s="39"/>
      <c r="F170" s="21"/>
      <c r="G170" s="21"/>
      <c r="H170" s="21"/>
      <c r="I170" s="21"/>
      <c r="J170" s="21"/>
      <c r="K170" s="21"/>
      <c r="L170" s="21"/>
      <c r="M170" s="111"/>
      <c r="N170" s="111"/>
      <c r="O170" s="111"/>
      <c r="P170" s="21"/>
      <c r="S170" s="29"/>
      <c r="T170" s="30"/>
      <c r="U170" s="30"/>
      <c r="V170" s="30"/>
      <c r="W170" s="29"/>
      <c r="X170" s="29"/>
      <c r="Y170" s="30"/>
      <c r="Z170" s="29"/>
    </row>
  </sheetData>
  <sheetProtection/>
  <mergeCells count="91">
    <mergeCell ref="F61:G62"/>
    <mergeCell ref="L101:L102"/>
    <mergeCell ref="B12:B13"/>
    <mergeCell ref="C12:D13"/>
    <mergeCell ref="H148:H149"/>
    <mergeCell ref="D100:O100"/>
    <mergeCell ref="F101:G102"/>
    <mergeCell ref="H101:H102"/>
    <mergeCell ref="M61:M62"/>
    <mergeCell ref="D39:O39"/>
    <mergeCell ref="H2:J2"/>
    <mergeCell ref="F40:G41"/>
    <mergeCell ref="H4:J9"/>
    <mergeCell ref="F6:G9"/>
    <mergeCell ref="K8:L9"/>
    <mergeCell ref="K7:L7"/>
    <mergeCell ref="H3:J3"/>
    <mergeCell ref="F5:G5"/>
    <mergeCell ref="K6:L6"/>
    <mergeCell ref="J12:J13"/>
    <mergeCell ref="D161:O161"/>
    <mergeCell ref="D140:O140"/>
    <mergeCell ref="F148:G149"/>
    <mergeCell ref="H123:H124"/>
    <mergeCell ref="F123:G124"/>
    <mergeCell ref="I148:I149"/>
    <mergeCell ref="E148:E149"/>
    <mergeCell ref="K148:K149"/>
    <mergeCell ref="L148:L149"/>
    <mergeCell ref="M148:M149"/>
    <mergeCell ref="I61:I62"/>
    <mergeCell ref="B11:O11"/>
    <mergeCell ref="M81:M82"/>
    <mergeCell ref="K61:K62"/>
    <mergeCell ref="D147:O147"/>
    <mergeCell ref="K123:K124"/>
    <mergeCell ref="K101:K102"/>
    <mergeCell ref="D115:O115"/>
    <mergeCell ref="M101:M102"/>
    <mergeCell ref="D60:O60"/>
    <mergeCell ref="J148:J149"/>
    <mergeCell ref="D123:D124"/>
    <mergeCell ref="E123:E124"/>
    <mergeCell ref="D101:D102"/>
    <mergeCell ref="J81:J82"/>
    <mergeCell ref="I81:I82"/>
    <mergeCell ref="D148:D149"/>
    <mergeCell ref="J123:J124"/>
    <mergeCell ref="E81:E82"/>
    <mergeCell ref="E101:E102"/>
    <mergeCell ref="H61:H62"/>
    <mergeCell ref="D73:O73"/>
    <mergeCell ref="J101:J102"/>
    <mergeCell ref="K81:K82"/>
    <mergeCell ref="L123:L124"/>
    <mergeCell ref="F4:G4"/>
    <mergeCell ref="L61:L62"/>
    <mergeCell ref="D80:O80"/>
    <mergeCell ref="F81:G82"/>
    <mergeCell ref="D93:O93"/>
    <mergeCell ref="I101:I102"/>
    <mergeCell ref="D122:O122"/>
    <mergeCell ref="I123:I124"/>
    <mergeCell ref="L81:L82"/>
    <mergeCell ref="H81:H82"/>
    <mergeCell ref="D81:D82"/>
    <mergeCell ref="M123:M124"/>
    <mergeCell ref="K40:K41"/>
    <mergeCell ref="L40:L41"/>
    <mergeCell ref="L12:L13"/>
    <mergeCell ref="M12:M13"/>
    <mergeCell ref="H40:H41"/>
    <mergeCell ref="I40:I41"/>
    <mergeCell ref="M40:M41"/>
    <mergeCell ref="N12:N13"/>
    <mergeCell ref="G12:G13"/>
    <mergeCell ref="H12:H13"/>
    <mergeCell ref="I12:I13"/>
    <mergeCell ref="I36:J36"/>
    <mergeCell ref="B34:O34"/>
    <mergeCell ref="O12:O13"/>
    <mergeCell ref="D40:D41"/>
    <mergeCell ref="D61:D62"/>
    <mergeCell ref="E12:E13"/>
    <mergeCell ref="D53:O53"/>
    <mergeCell ref="J40:J41"/>
    <mergeCell ref="K12:K13"/>
    <mergeCell ref="E40:E41"/>
    <mergeCell ref="F12:F13"/>
    <mergeCell ref="E61:E62"/>
    <mergeCell ref="J61:J62"/>
  </mergeCells>
  <printOptions horizontalCentered="1" verticalCentered="1"/>
  <pageMargins left="0" right="0" top="0.7874015748031497" bottom="0" header="0.5118110236220472" footer="0.5118110236220472"/>
  <pageSetup horizontalDpi="300" verticalDpi="300" orientation="portrait" paperSize="9" scale="44" r:id="rId1"/>
  <headerFooter alignWithMargins="0">
    <oddHeader>&amp;C&amp;"Arial,Fett"&amp;36
</oddHeader>
  </headerFooter>
  <rowBreaks count="2" manualBreakCount="2">
    <brk id="37" max="15" man="1"/>
    <brk id="9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CQ180"/>
  <sheetViews>
    <sheetView zoomScale="115" zoomScaleNormal="115" zoomScalePageLayoutView="0" workbookViewId="0" topLeftCell="A1">
      <selection activeCell="I4" sqref="I4:I23"/>
    </sheetView>
  </sheetViews>
  <sheetFormatPr defaultColWidth="11.421875" defaultRowHeight="12.75"/>
  <cols>
    <col min="1" max="1" width="2.57421875" style="57" customWidth="1"/>
    <col min="2" max="2" width="6.7109375" style="57" bestFit="1" customWidth="1"/>
    <col min="3" max="3" width="24.28125" style="1" bestFit="1" customWidth="1"/>
    <col min="4" max="9" width="12.140625" style="57" bestFit="1" customWidth="1"/>
    <col min="10" max="10" width="8.7109375" style="57" bestFit="1" customWidth="1"/>
    <col min="11" max="11" width="10.28125" style="57" customWidth="1"/>
    <col min="12" max="12" width="1.8515625" style="61" customWidth="1"/>
    <col min="13" max="13" width="2.00390625" style="57" customWidth="1"/>
    <col min="14" max="14" width="2.57421875" style="57" bestFit="1" customWidth="1"/>
    <col min="15" max="15" width="2.421875" style="57" bestFit="1" customWidth="1"/>
    <col min="16" max="16" width="2.140625" style="57" bestFit="1" customWidth="1"/>
    <col min="17" max="18" width="2.57421875" style="57" bestFit="1" customWidth="1"/>
    <col min="19" max="24" width="12.140625" style="57" bestFit="1" customWidth="1"/>
    <col min="25" max="25" width="8.57421875" style="57" bestFit="1" customWidth="1"/>
    <col min="26" max="26" width="10.57421875" style="57" customWidth="1"/>
    <col min="27" max="27" width="4.421875" style="57" customWidth="1"/>
    <col min="28" max="33" width="12.140625" style="57" bestFit="1" customWidth="1"/>
    <col min="34" max="52" width="2.57421875" style="57" customWidth="1"/>
    <col min="53" max="59" width="11.421875" style="57" customWidth="1"/>
    <col min="60" max="89" width="3.28125" style="57" customWidth="1"/>
    <col min="90" max="16384" width="11.421875" style="57" customWidth="1"/>
  </cols>
  <sheetData>
    <row r="1" ht="13.5" thickBot="1"/>
    <row r="2" spans="2:12" s="55" customFormat="1" ht="33" customHeight="1" thickBot="1">
      <c r="B2" s="285" t="s">
        <v>121</v>
      </c>
      <c r="C2" s="286"/>
      <c r="D2" s="286"/>
      <c r="E2" s="286"/>
      <c r="F2" s="286"/>
      <c r="G2" s="286"/>
      <c r="H2" s="286"/>
      <c r="I2" s="286"/>
      <c r="J2" s="286"/>
      <c r="K2" s="286"/>
      <c r="L2" s="56"/>
    </row>
    <row r="3" spans="1:95" ht="26.25" thickBot="1">
      <c r="A3" s="62"/>
      <c r="B3" s="80" t="s">
        <v>0</v>
      </c>
      <c r="C3" s="81" t="s">
        <v>1</v>
      </c>
      <c r="D3" s="76">
        <v>43109</v>
      </c>
      <c r="E3" s="76">
        <v>43158</v>
      </c>
      <c r="F3" s="76">
        <v>43214</v>
      </c>
      <c r="G3" s="76">
        <v>43249</v>
      </c>
      <c r="H3" s="76">
        <v>43347</v>
      </c>
      <c r="I3" s="76">
        <v>43382</v>
      </c>
      <c r="J3" s="82" t="str">
        <f aca="true" t="shared" si="0" ref="J3:K34">Y3</f>
        <v>Punkte</v>
      </c>
      <c r="K3" s="83" t="str">
        <f>Z3</f>
        <v>Punkte-
schnitt</v>
      </c>
      <c r="S3" s="89">
        <f>#N/A</f>
        <v>43109</v>
      </c>
      <c r="T3" s="66">
        <f>#N/A</f>
        <v>43158</v>
      </c>
      <c r="U3" s="66">
        <f>#N/A</f>
        <v>43214</v>
      </c>
      <c r="V3" s="66">
        <f>#N/A</f>
        <v>43249</v>
      </c>
      <c r="W3" s="66">
        <f>#N/A</f>
        <v>43347</v>
      </c>
      <c r="X3" s="66">
        <f>#N/A</f>
        <v>43382</v>
      </c>
      <c r="Y3" s="68" t="s">
        <v>3</v>
      </c>
      <c r="Z3" s="69" t="s">
        <v>2</v>
      </c>
      <c r="AA3" s="61"/>
      <c r="AB3" s="89">
        <f>#N/A</f>
        <v>43109</v>
      </c>
      <c r="AC3" s="66">
        <f>#N/A</f>
        <v>43158</v>
      </c>
      <c r="AD3" s="66">
        <f>#N/A</f>
        <v>43214</v>
      </c>
      <c r="AE3" s="66">
        <f>#N/A</f>
        <v>43249</v>
      </c>
      <c r="AF3" s="66">
        <f>#N/A</f>
        <v>43347</v>
      </c>
      <c r="AG3" s="66">
        <f>#N/A</f>
        <v>43382</v>
      </c>
      <c r="BA3" s="58"/>
      <c r="BB3" s="58"/>
      <c r="BC3" s="58"/>
      <c r="BD3" s="58"/>
      <c r="BE3" s="58"/>
      <c r="BF3" s="58"/>
      <c r="BH3" s="85" t="s">
        <v>71</v>
      </c>
      <c r="BI3" s="85" t="s">
        <v>72</v>
      </c>
      <c r="BJ3" s="85" t="s">
        <v>73</v>
      </c>
      <c r="BK3" s="85" t="s">
        <v>74</v>
      </c>
      <c r="BL3" s="85" t="s">
        <v>75</v>
      </c>
      <c r="BM3" s="85" t="s">
        <v>76</v>
      </c>
      <c r="BN3" s="84"/>
      <c r="BO3" s="85" t="s">
        <v>77</v>
      </c>
      <c r="BP3" s="85" t="s">
        <v>78</v>
      </c>
      <c r="BQ3" s="85" t="s">
        <v>79</v>
      </c>
      <c r="BR3" s="85" t="s">
        <v>80</v>
      </c>
      <c r="BS3" s="85" t="s">
        <v>81</v>
      </c>
      <c r="BT3" s="85" t="s">
        <v>82</v>
      </c>
      <c r="BU3" s="84"/>
      <c r="BV3" s="85" t="s">
        <v>83</v>
      </c>
      <c r="BW3" s="85" t="s">
        <v>84</v>
      </c>
      <c r="BX3" s="85" t="s">
        <v>85</v>
      </c>
      <c r="BY3" s="85" t="s">
        <v>86</v>
      </c>
      <c r="BZ3" s="85" t="s">
        <v>87</v>
      </c>
      <c r="CA3" s="85" t="s">
        <v>88</v>
      </c>
      <c r="CB3" s="84"/>
      <c r="CC3" s="85" t="s">
        <v>89</v>
      </c>
      <c r="CD3" s="85" t="s">
        <v>90</v>
      </c>
      <c r="CE3" s="85" t="s">
        <v>91</v>
      </c>
      <c r="CF3" s="85" t="s">
        <v>92</v>
      </c>
      <c r="CG3" s="85" t="s">
        <v>93</v>
      </c>
      <c r="CH3" s="85" t="s">
        <v>94</v>
      </c>
      <c r="CI3" s="85"/>
      <c r="CJ3" s="85"/>
      <c r="CK3" s="85"/>
      <c r="CL3" s="85" t="s">
        <v>7</v>
      </c>
      <c r="CM3" s="85" t="s">
        <v>8</v>
      </c>
      <c r="CN3" s="85" t="s">
        <v>9</v>
      </c>
      <c r="CO3" s="57">
        <v>4</v>
      </c>
      <c r="CP3" s="57">
        <v>5</v>
      </c>
      <c r="CQ3" s="57">
        <v>6</v>
      </c>
    </row>
    <row r="4" spans="1:95" ht="18">
      <c r="A4" s="62"/>
      <c r="B4" s="77">
        <v>1</v>
      </c>
      <c r="C4" s="64" t="s">
        <v>39</v>
      </c>
      <c r="D4" s="46">
        <v>1</v>
      </c>
      <c r="E4" s="46">
        <v>1</v>
      </c>
      <c r="F4" s="189">
        <v>1</v>
      </c>
      <c r="G4" s="46"/>
      <c r="H4" s="189">
        <v>3</v>
      </c>
      <c r="I4" s="189">
        <v>2</v>
      </c>
      <c r="J4" s="75">
        <f t="shared" si="0"/>
        <v>147</v>
      </c>
      <c r="K4" s="75">
        <f t="shared" si="0"/>
        <v>29.4</v>
      </c>
      <c r="S4" s="86">
        <f aca="true" t="shared" si="1" ref="S4:X19">IF(CL4&gt;0,CL4,0)</f>
        <v>30</v>
      </c>
      <c r="T4" s="86">
        <f t="shared" si="1"/>
        <v>30</v>
      </c>
      <c r="U4" s="86">
        <f t="shared" si="1"/>
        <v>30</v>
      </c>
      <c r="V4" s="86">
        <f t="shared" si="1"/>
        <v>0</v>
      </c>
      <c r="W4" s="86">
        <f t="shared" si="1"/>
        <v>28</v>
      </c>
      <c r="X4" s="86">
        <f t="shared" si="1"/>
        <v>29</v>
      </c>
      <c r="Y4" s="87">
        <f aca="true" t="shared" si="2" ref="Y4:Y53">SUM(S4:X4)</f>
        <v>147</v>
      </c>
      <c r="Z4" s="88">
        <f aca="true" t="shared" si="3" ref="Z4:Z53">AVERAGE(AB4:AG4)</f>
        <v>29.4</v>
      </c>
      <c r="AA4" s="94"/>
      <c r="AB4" s="86">
        <f aca="true" t="shared" si="4" ref="AB4:AG35">IF(S4&gt;0,S4," ")</f>
        <v>30</v>
      </c>
      <c r="AC4" s="86">
        <f t="shared" si="4"/>
        <v>30</v>
      </c>
      <c r="AD4" s="86">
        <f t="shared" si="4"/>
        <v>30</v>
      </c>
      <c r="AE4" s="86" t="str">
        <f t="shared" si="4"/>
        <v> </v>
      </c>
      <c r="AF4" s="86">
        <f t="shared" si="4"/>
        <v>28</v>
      </c>
      <c r="AG4" s="86">
        <f t="shared" si="4"/>
        <v>29</v>
      </c>
      <c r="BA4" s="48" t="s">
        <v>34</v>
      </c>
      <c r="BB4" s="59">
        <f>SUM('SA 2018 FIA GT'!Q14-'SA 2018 FIA GT'!B14)</f>
        <v>0</v>
      </c>
      <c r="BC4" s="52" t="s">
        <v>26</v>
      </c>
      <c r="BD4" s="50" t="s">
        <v>35</v>
      </c>
      <c r="BE4" s="51" t="s">
        <v>36</v>
      </c>
      <c r="BF4" s="60" t="s">
        <v>37</v>
      </c>
      <c r="BH4" s="57">
        <f aca="true" t="shared" si="5" ref="BH4:BM35">IF(D4=1,30,IF(D4=2,29,IF(D4=3,28,IF(D4=4,27,IF(D4=5,26,IF(D4=6,25,IF(D4=7,24,IF(D4=8,23,0))))))))</f>
        <v>30</v>
      </c>
      <c r="BI4" s="57">
        <f t="shared" si="5"/>
        <v>30</v>
      </c>
      <c r="BJ4" s="57">
        <f t="shared" si="5"/>
        <v>30</v>
      </c>
      <c r="BK4" s="57">
        <f t="shared" si="5"/>
        <v>0</v>
      </c>
      <c r="BL4" s="57">
        <f t="shared" si="5"/>
        <v>28</v>
      </c>
      <c r="BM4" s="57">
        <f t="shared" si="5"/>
        <v>29</v>
      </c>
      <c r="BO4" s="57">
        <f aca="true" t="shared" si="6" ref="BO4:BT35">IF(D4=9,22,IF(D4=10,21,IF(D4=11,20,IF(D4=12,19,IF(D4=13,18,IF(D4=14,17,IF(D4=15,16,IF(D4=16,15,0))))))))</f>
        <v>0</v>
      </c>
      <c r="BP4" s="57">
        <f t="shared" si="6"/>
        <v>0</v>
      </c>
      <c r="BQ4" s="57">
        <f t="shared" si="6"/>
        <v>0</v>
      </c>
      <c r="BR4" s="57">
        <f t="shared" si="6"/>
        <v>0</v>
      </c>
      <c r="BS4" s="57">
        <f t="shared" si="6"/>
        <v>0</v>
      </c>
      <c r="BT4" s="57">
        <f t="shared" si="6"/>
        <v>0</v>
      </c>
      <c r="BV4" s="57">
        <f aca="true" t="shared" si="7" ref="BV4:CA35">IF(D4=17,14,IF(D4=18,13,IF(D4=19,12,IF(D4=20,11,IF(D4=21,10,IF(D4=22,9,IF(D4=23,8,IF(D4=24,7,0))))))))</f>
        <v>0</v>
      </c>
      <c r="BW4" s="57">
        <f t="shared" si="7"/>
        <v>0</v>
      </c>
      <c r="BX4" s="57">
        <f t="shared" si="7"/>
        <v>0</v>
      </c>
      <c r="BY4" s="57">
        <f t="shared" si="7"/>
        <v>0</v>
      </c>
      <c r="BZ4" s="57">
        <f t="shared" si="7"/>
        <v>0</v>
      </c>
      <c r="CA4" s="57">
        <f t="shared" si="7"/>
        <v>0</v>
      </c>
      <c r="CC4" s="57">
        <f aca="true" t="shared" si="8" ref="CC4:CH35">IF(D4=25,6,IF(D4=26,5,IF(D4=27,4,IF(D4=28,3,IF(D4=29,2,IF(D4=30,1,0))))))</f>
        <v>0</v>
      </c>
      <c r="CD4" s="57">
        <f t="shared" si="8"/>
        <v>0</v>
      </c>
      <c r="CE4" s="57">
        <f t="shared" si="8"/>
        <v>0</v>
      </c>
      <c r="CF4" s="57">
        <f t="shared" si="8"/>
        <v>0</v>
      </c>
      <c r="CG4" s="57">
        <f t="shared" si="8"/>
        <v>0</v>
      </c>
      <c r="CH4" s="57">
        <f t="shared" si="8"/>
        <v>0</v>
      </c>
      <c r="CL4" s="57">
        <f aca="true" t="shared" si="9" ref="CL4:CQ35">SUM(BH4+BO4+BV4+CC4)</f>
        <v>30</v>
      </c>
      <c r="CM4" s="57">
        <f t="shared" si="9"/>
        <v>30</v>
      </c>
      <c r="CN4" s="57">
        <f t="shared" si="9"/>
        <v>30</v>
      </c>
      <c r="CO4" s="57">
        <f t="shared" si="9"/>
        <v>0</v>
      </c>
      <c r="CP4" s="57">
        <f t="shared" si="9"/>
        <v>28</v>
      </c>
      <c r="CQ4" s="57">
        <f t="shared" si="9"/>
        <v>29</v>
      </c>
    </row>
    <row r="5" spans="1:95" ht="18">
      <c r="A5" s="62"/>
      <c r="B5" s="77">
        <v>2</v>
      </c>
      <c r="C5" s="4" t="s">
        <v>41</v>
      </c>
      <c r="D5" s="47">
        <v>2</v>
      </c>
      <c r="E5" s="47">
        <v>2</v>
      </c>
      <c r="F5" s="189">
        <v>2</v>
      </c>
      <c r="G5" s="194">
        <v>1</v>
      </c>
      <c r="H5" s="189">
        <v>4</v>
      </c>
      <c r="I5" s="189">
        <v>1</v>
      </c>
      <c r="J5" s="75">
        <f t="shared" si="0"/>
        <v>174</v>
      </c>
      <c r="K5" s="75">
        <f t="shared" si="0"/>
        <v>29</v>
      </c>
      <c r="S5" s="86">
        <f t="shared" si="1"/>
        <v>29</v>
      </c>
      <c r="T5" s="86">
        <f t="shared" si="1"/>
        <v>29</v>
      </c>
      <c r="U5" s="86">
        <f t="shared" si="1"/>
        <v>29</v>
      </c>
      <c r="V5" s="86">
        <f t="shared" si="1"/>
        <v>30</v>
      </c>
      <c r="W5" s="86">
        <f t="shared" si="1"/>
        <v>27</v>
      </c>
      <c r="X5" s="86">
        <f t="shared" si="1"/>
        <v>30</v>
      </c>
      <c r="Y5" s="67">
        <f t="shared" si="2"/>
        <v>174</v>
      </c>
      <c r="Z5" s="88">
        <f t="shared" si="3"/>
        <v>29</v>
      </c>
      <c r="AA5" s="94"/>
      <c r="AB5" s="86">
        <f t="shared" si="4"/>
        <v>29</v>
      </c>
      <c r="AC5" s="86">
        <f t="shared" si="4"/>
        <v>29</v>
      </c>
      <c r="AD5" s="86">
        <f t="shared" si="4"/>
        <v>29</v>
      </c>
      <c r="AE5" s="86">
        <f t="shared" si="4"/>
        <v>30</v>
      </c>
      <c r="AF5" s="86">
        <f t="shared" si="4"/>
        <v>27</v>
      </c>
      <c r="AG5" s="86">
        <f t="shared" si="4"/>
        <v>30</v>
      </c>
      <c r="BA5" s="48" t="s">
        <v>34</v>
      </c>
      <c r="BB5" s="59">
        <f>SUM('SA 2018 FIA GT'!Q15-'SA 2018 FIA GT'!B15)</f>
        <v>0</v>
      </c>
      <c r="BC5" s="49" t="s">
        <v>26</v>
      </c>
      <c r="BD5" s="50" t="s">
        <v>35</v>
      </c>
      <c r="BE5" s="51" t="s">
        <v>36</v>
      </c>
      <c r="BF5" s="60" t="s">
        <v>37</v>
      </c>
      <c r="BH5" s="57">
        <f t="shared" si="5"/>
        <v>29</v>
      </c>
      <c r="BI5" s="57">
        <f t="shared" si="5"/>
        <v>29</v>
      </c>
      <c r="BJ5" s="57">
        <f t="shared" si="5"/>
        <v>29</v>
      </c>
      <c r="BK5" s="57">
        <f t="shared" si="5"/>
        <v>30</v>
      </c>
      <c r="BL5" s="57">
        <f t="shared" si="5"/>
        <v>27</v>
      </c>
      <c r="BM5" s="57">
        <f t="shared" si="5"/>
        <v>30</v>
      </c>
      <c r="BO5" s="57">
        <f t="shared" si="6"/>
        <v>0</v>
      </c>
      <c r="BP5" s="57">
        <f t="shared" si="6"/>
        <v>0</v>
      </c>
      <c r="BQ5" s="57">
        <f t="shared" si="6"/>
        <v>0</v>
      </c>
      <c r="BR5" s="57">
        <f t="shared" si="6"/>
        <v>0</v>
      </c>
      <c r="BS5" s="57">
        <f t="shared" si="6"/>
        <v>0</v>
      </c>
      <c r="BT5" s="57">
        <f t="shared" si="6"/>
        <v>0</v>
      </c>
      <c r="BV5" s="57">
        <f t="shared" si="7"/>
        <v>0</v>
      </c>
      <c r="BW5" s="57">
        <f t="shared" si="7"/>
        <v>0</v>
      </c>
      <c r="BX5" s="57">
        <f t="shared" si="7"/>
        <v>0</v>
      </c>
      <c r="BY5" s="57">
        <f t="shared" si="7"/>
        <v>0</v>
      </c>
      <c r="BZ5" s="57">
        <f t="shared" si="7"/>
        <v>0</v>
      </c>
      <c r="CA5" s="57">
        <f t="shared" si="7"/>
        <v>0</v>
      </c>
      <c r="CC5" s="57">
        <f t="shared" si="8"/>
        <v>0</v>
      </c>
      <c r="CD5" s="57">
        <f t="shared" si="8"/>
        <v>0</v>
      </c>
      <c r="CE5" s="57">
        <f t="shared" si="8"/>
        <v>0</v>
      </c>
      <c r="CF5" s="57">
        <f t="shared" si="8"/>
        <v>0</v>
      </c>
      <c r="CG5" s="57">
        <f t="shared" si="8"/>
        <v>0</v>
      </c>
      <c r="CH5" s="57">
        <f t="shared" si="8"/>
        <v>0</v>
      </c>
      <c r="CL5" s="57">
        <f t="shared" si="9"/>
        <v>29</v>
      </c>
      <c r="CM5" s="57">
        <f t="shared" si="9"/>
        <v>29</v>
      </c>
      <c r="CN5" s="57">
        <f t="shared" si="9"/>
        <v>29</v>
      </c>
      <c r="CO5" s="57">
        <f t="shared" si="9"/>
        <v>30</v>
      </c>
      <c r="CP5" s="57">
        <f t="shared" si="9"/>
        <v>27</v>
      </c>
      <c r="CQ5" s="57">
        <f t="shared" si="9"/>
        <v>30</v>
      </c>
    </row>
    <row r="6" spans="1:95" ht="18">
      <c r="A6" s="62"/>
      <c r="B6" s="77">
        <v>3</v>
      </c>
      <c r="C6" s="64" t="s">
        <v>45</v>
      </c>
      <c r="D6" s="46">
        <v>3</v>
      </c>
      <c r="E6" s="46">
        <v>3</v>
      </c>
      <c r="F6" s="189">
        <v>5</v>
      </c>
      <c r="G6" s="194">
        <v>8</v>
      </c>
      <c r="H6" s="189">
        <v>7</v>
      </c>
      <c r="I6" s="189">
        <v>4</v>
      </c>
      <c r="J6" s="75">
        <f t="shared" si="0"/>
        <v>156</v>
      </c>
      <c r="K6" s="75">
        <f t="shared" si="0"/>
        <v>26</v>
      </c>
      <c r="S6" s="86">
        <f t="shared" si="1"/>
        <v>28</v>
      </c>
      <c r="T6" s="86">
        <f t="shared" si="1"/>
        <v>28</v>
      </c>
      <c r="U6" s="86">
        <f t="shared" si="1"/>
        <v>26</v>
      </c>
      <c r="V6" s="86">
        <f t="shared" si="1"/>
        <v>23</v>
      </c>
      <c r="W6" s="86">
        <f t="shared" si="1"/>
        <v>24</v>
      </c>
      <c r="X6" s="86">
        <f t="shared" si="1"/>
        <v>27</v>
      </c>
      <c r="Y6" s="67">
        <f t="shared" si="2"/>
        <v>156</v>
      </c>
      <c r="Z6" s="88">
        <f t="shared" si="3"/>
        <v>26</v>
      </c>
      <c r="AA6" s="94"/>
      <c r="AB6" s="86">
        <f t="shared" si="4"/>
        <v>28</v>
      </c>
      <c r="AC6" s="86">
        <f t="shared" si="4"/>
        <v>28</v>
      </c>
      <c r="AD6" s="86">
        <f t="shared" si="4"/>
        <v>26</v>
      </c>
      <c r="AE6" s="86">
        <f t="shared" si="4"/>
        <v>23</v>
      </c>
      <c r="AF6" s="86">
        <f t="shared" si="4"/>
        <v>24</v>
      </c>
      <c r="AG6" s="86">
        <f t="shared" si="4"/>
        <v>27</v>
      </c>
      <c r="BA6" s="48" t="s">
        <v>34</v>
      </c>
      <c r="BB6" s="59">
        <f>SUM('SA 2018 FIA GT'!Q16-'SA 2018 FIA GT'!B16)</f>
        <v>0</v>
      </c>
      <c r="BC6" s="49" t="s">
        <v>26</v>
      </c>
      <c r="BD6" s="50" t="s">
        <v>35</v>
      </c>
      <c r="BE6" s="51" t="s">
        <v>36</v>
      </c>
      <c r="BF6" s="60" t="s">
        <v>37</v>
      </c>
      <c r="BH6" s="57">
        <f t="shared" si="5"/>
        <v>28</v>
      </c>
      <c r="BI6" s="57">
        <f t="shared" si="5"/>
        <v>28</v>
      </c>
      <c r="BJ6" s="57">
        <f t="shared" si="5"/>
        <v>26</v>
      </c>
      <c r="BK6" s="57">
        <f t="shared" si="5"/>
        <v>23</v>
      </c>
      <c r="BL6" s="57">
        <f t="shared" si="5"/>
        <v>24</v>
      </c>
      <c r="BM6" s="57">
        <f t="shared" si="5"/>
        <v>27</v>
      </c>
      <c r="BO6" s="57">
        <f t="shared" si="6"/>
        <v>0</v>
      </c>
      <c r="BP6" s="57">
        <f t="shared" si="6"/>
        <v>0</v>
      </c>
      <c r="BQ6" s="57">
        <f t="shared" si="6"/>
        <v>0</v>
      </c>
      <c r="BR6" s="57">
        <f t="shared" si="6"/>
        <v>0</v>
      </c>
      <c r="BS6" s="57">
        <f t="shared" si="6"/>
        <v>0</v>
      </c>
      <c r="BT6" s="57">
        <f t="shared" si="6"/>
        <v>0</v>
      </c>
      <c r="BV6" s="57">
        <f t="shared" si="7"/>
        <v>0</v>
      </c>
      <c r="BW6" s="57">
        <f t="shared" si="7"/>
        <v>0</v>
      </c>
      <c r="BX6" s="57">
        <f t="shared" si="7"/>
        <v>0</v>
      </c>
      <c r="BY6" s="57">
        <f t="shared" si="7"/>
        <v>0</v>
      </c>
      <c r="BZ6" s="57">
        <f t="shared" si="7"/>
        <v>0</v>
      </c>
      <c r="CA6" s="57">
        <f t="shared" si="7"/>
        <v>0</v>
      </c>
      <c r="CC6" s="57">
        <f t="shared" si="8"/>
        <v>0</v>
      </c>
      <c r="CD6" s="57">
        <f t="shared" si="8"/>
        <v>0</v>
      </c>
      <c r="CE6" s="57">
        <f t="shared" si="8"/>
        <v>0</v>
      </c>
      <c r="CF6" s="57">
        <f t="shared" si="8"/>
        <v>0</v>
      </c>
      <c r="CG6" s="57">
        <f t="shared" si="8"/>
        <v>0</v>
      </c>
      <c r="CH6" s="57">
        <f t="shared" si="8"/>
        <v>0</v>
      </c>
      <c r="CL6" s="57">
        <f t="shared" si="9"/>
        <v>28</v>
      </c>
      <c r="CM6" s="57">
        <f t="shared" si="9"/>
        <v>28</v>
      </c>
      <c r="CN6" s="57">
        <f t="shared" si="9"/>
        <v>26</v>
      </c>
      <c r="CO6" s="57">
        <f t="shared" si="9"/>
        <v>23</v>
      </c>
      <c r="CP6" s="57">
        <f t="shared" si="9"/>
        <v>24</v>
      </c>
      <c r="CQ6" s="57">
        <f t="shared" si="9"/>
        <v>27</v>
      </c>
    </row>
    <row r="7" spans="1:95" ht="18">
      <c r="A7" s="62"/>
      <c r="B7" s="77">
        <v>4</v>
      </c>
      <c r="C7" s="4" t="s">
        <v>40</v>
      </c>
      <c r="D7" s="47">
        <v>5</v>
      </c>
      <c r="E7" s="47"/>
      <c r="F7" s="47"/>
      <c r="G7" s="194">
        <v>6</v>
      </c>
      <c r="H7" s="189">
        <v>5</v>
      </c>
      <c r="I7" s="47"/>
      <c r="J7" s="75">
        <f t="shared" si="0"/>
        <v>77</v>
      </c>
      <c r="K7" s="75">
        <f t="shared" si="0"/>
        <v>25.666666666666668</v>
      </c>
      <c r="S7" s="86">
        <f t="shared" si="1"/>
        <v>26</v>
      </c>
      <c r="T7" s="86">
        <f t="shared" si="1"/>
        <v>0</v>
      </c>
      <c r="U7" s="86">
        <f t="shared" si="1"/>
        <v>0</v>
      </c>
      <c r="V7" s="86">
        <f t="shared" si="1"/>
        <v>25</v>
      </c>
      <c r="W7" s="86">
        <f t="shared" si="1"/>
        <v>26</v>
      </c>
      <c r="X7" s="86">
        <f t="shared" si="1"/>
        <v>0</v>
      </c>
      <c r="Y7" s="67">
        <f t="shared" si="2"/>
        <v>77</v>
      </c>
      <c r="Z7" s="88">
        <f t="shared" si="3"/>
        <v>25.666666666666668</v>
      </c>
      <c r="AA7" s="94"/>
      <c r="AB7" s="86">
        <f t="shared" si="4"/>
        <v>26</v>
      </c>
      <c r="AC7" s="86" t="str">
        <f t="shared" si="4"/>
        <v> </v>
      </c>
      <c r="AD7" s="86" t="str">
        <f t="shared" si="4"/>
        <v> </v>
      </c>
      <c r="AE7" s="86">
        <f t="shared" si="4"/>
        <v>25</v>
      </c>
      <c r="AF7" s="86">
        <f t="shared" si="4"/>
        <v>26</v>
      </c>
      <c r="AG7" s="86" t="str">
        <f t="shared" si="4"/>
        <v> </v>
      </c>
      <c r="BA7" s="48" t="s">
        <v>34</v>
      </c>
      <c r="BB7" s="59">
        <f>SUM('SA 2018 FIA GT'!Q17-'SA 2018 FIA GT'!B17)</f>
        <v>0</v>
      </c>
      <c r="BC7" s="49" t="s">
        <v>26</v>
      </c>
      <c r="BD7" s="50" t="s">
        <v>35</v>
      </c>
      <c r="BE7" s="51" t="s">
        <v>36</v>
      </c>
      <c r="BF7" s="60" t="s">
        <v>37</v>
      </c>
      <c r="BH7" s="57">
        <f t="shared" si="5"/>
        <v>26</v>
      </c>
      <c r="BI7" s="57">
        <f t="shared" si="5"/>
        <v>0</v>
      </c>
      <c r="BJ7" s="57">
        <f t="shared" si="5"/>
        <v>0</v>
      </c>
      <c r="BK7" s="57">
        <f t="shared" si="5"/>
        <v>25</v>
      </c>
      <c r="BL7" s="57">
        <f t="shared" si="5"/>
        <v>26</v>
      </c>
      <c r="BM7" s="57">
        <f t="shared" si="5"/>
        <v>0</v>
      </c>
      <c r="BO7" s="57">
        <f t="shared" si="6"/>
        <v>0</v>
      </c>
      <c r="BP7" s="57">
        <f t="shared" si="6"/>
        <v>0</v>
      </c>
      <c r="BQ7" s="57">
        <f t="shared" si="6"/>
        <v>0</v>
      </c>
      <c r="BR7" s="57">
        <f t="shared" si="6"/>
        <v>0</v>
      </c>
      <c r="BS7" s="57">
        <f t="shared" si="6"/>
        <v>0</v>
      </c>
      <c r="BT7" s="57">
        <f t="shared" si="6"/>
        <v>0</v>
      </c>
      <c r="BV7" s="57">
        <f t="shared" si="7"/>
        <v>0</v>
      </c>
      <c r="BW7" s="57">
        <f t="shared" si="7"/>
        <v>0</v>
      </c>
      <c r="BX7" s="57">
        <f t="shared" si="7"/>
        <v>0</v>
      </c>
      <c r="BY7" s="57">
        <f t="shared" si="7"/>
        <v>0</v>
      </c>
      <c r="BZ7" s="57">
        <f t="shared" si="7"/>
        <v>0</v>
      </c>
      <c r="CA7" s="57">
        <f t="shared" si="7"/>
        <v>0</v>
      </c>
      <c r="CC7" s="57">
        <f t="shared" si="8"/>
        <v>0</v>
      </c>
      <c r="CD7" s="57">
        <f t="shared" si="8"/>
        <v>0</v>
      </c>
      <c r="CE7" s="57">
        <f t="shared" si="8"/>
        <v>0</v>
      </c>
      <c r="CF7" s="57">
        <f t="shared" si="8"/>
        <v>0</v>
      </c>
      <c r="CG7" s="57">
        <f t="shared" si="8"/>
        <v>0</v>
      </c>
      <c r="CH7" s="57">
        <f t="shared" si="8"/>
        <v>0</v>
      </c>
      <c r="CL7" s="57">
        <f t="shared" si="9"/>
        <v>26</v>
      </c>
      <c r="CM7" s="57">
        <f t="shared" si="9"/>
        <v>0</v>
      </c>
      <c r="CN7" s="57">
        <f t="shared" si="9"/>
        <v>0</v>
      </c>
      <c r="CO7" s="57">
        <f t="shared" si="9"/>
        <v>25</v>
      </c>
      <c r="CP7" s="57">
        <f t="shared" si="9"/>
        <v>26</v>
      </c>
      <c r="CQ7" s="57">
        <f t="shared" si="9"/>
        <v>0</v>
      </c>
    </row>
    <row r="8" spans="1:95" ht="18">
      <c r="A8" s="62"/>
      <c r="B8" s="77">
        <v>5</v>
      </c>
      <c r="C8" s="64" t="s">
        <v>38</v>
      </c>
      <c r="D8" s="46">
        <v>7</v>
      </c>
      <c r="E8" s="46"/>
      <c r="F8" s="189">
        <v>4</v>
      </c>
      <c r="G8" s="194">
        <v>4</v>
      </c>
      <c r="H8" s="189">
        <v>8</v>
      </c>
      <c r="I8" s="189">
        <v>6</v>
      </c>
      <c r="J8" s="75">
        <f t="shared" si="0"/>
        <v>126</v>
      </c>
      <c r="K8" s="75">
        <f t="shared" si="0"/>
        <v>25.2</v>
      </c>
      <c r="S8" s="86">
        <f t="shared" si="1"/>
        <v>24</v>
      </c>
      <c r="T8" s="86">
        <f t="shared" si="1"/>
        <v>0</v>
      </c>
      <c r="U8" s="86">
        <f t="shared" si="1"/>
        <v>27</v>
      </c>
      <c r="V8" s="86">
        <f t="shared" si="1"/>
        <v>27</v>
      </c>
      <c r="W8" s="86">
        <f t="shared" si="1"/>
        <v>23</v>
      </c>
      <c r="X8" s="86">
        <f t="shared" si="1"/>
        <v>25</v>
      </c>
      <c r="Y8" s="67">
        <f t="shared" si="2"/>
        <v>126</v>
      </c>
      <c r="Z8" s="88">
        <f t="shared" si="3"/>
        <v>25.2</v>
      </c>
      <c r="AA8" s="94"/>
      <c r="AB8" s="86">
        <f t="shared" si="4"/>
        <v>24</v>
      </c>
      <c r="AC8" s="86" t="str">
        <f t="shared" si="4"/>
        <v> </v>
      </c>
      <c r="AD8" s="86">
        <f t="shared" si="4"/>
        <v>27</v>
      </c>
      <c r="AE8" s="86">
        <f t="shared" si="4"/>
        <v>27</v>
      </c>
      <c r="AF8" s="86">
        <f t="shared" si="4"/>
        <v>23</v>
      </c>
      <c r="AG8" s="86">
        <f t="shared" si="4"/>
        <v>25</v>
      </c>
      <c r="BA8" s="48" t="s">
        <v>34</v>
      </c>
      <c r="BB8" s="59">
        <f>SUM('SA 2018 FIA GT'!Q18-'SA 2018 FIA GT'!B18)</f>
        <v>0</v>
      </c>
      <c r="BC8" s="49" t="s">
        <v>26</v>
      </c>
      <c r="BD8" s="50" t="s">
        <v>35</v>
      </c>
      <c r="BE8" s="51" t="s">
        <v>36</v>
      </c>
      <c r="BF8" s="60" t="s">
        <v>37</v>
      </c>
      <c r="BH8" s="57">
        <f t="shared" si="5"/>
        <v>24</v>
      </c>
      <c r="BI8" s="57">
        <f t="shared" si="5"/>
        <v>0</v>
      </c>
      <c r="BJ8" s="57">
        <f t="shared" si="5"/>
        <v>27</v>
      </c>
      <c r="BK8" s="57">
        <f t="shared" si="5"/>
        <v>27</v>
      </c>
      <c r="BL8" s="57">
        <f t="shared" si="5"/>
        <v>23</v>
      </c>
      <c r="BM8" s="57">
        <f t="shared" si="5"/>
        <v>25</v>
      </c>
      <c r="BO8" s="57">
        <f t="shared" si="6"/>
        <v>0</v>
      </c>
      <c r="BP8" s="57">
        <f t="shared" si="6"/>
        <v>0</v>
      </c>
      <c r="BQ8" s="57">
        <f t="shared" si="6"/>
        <v>0</v>
      </c>
      <c r="BR8" s="57">
        <f t="shared" si="6"/>
        <v>0</v>
      </c>
      <c r="BS8" s="57">
        <f t="shared" si="6"/>
        <v>0</v>
      </c>
      <c r="BT8" s="57">
        <f t="shared" si="6"/>
        <v>0</v>
      </c>
      <c r="BV8" s="57">
        <f t="shared" si="7"/>
        <v>0</v>
      </c>
      <c r="BW8" s="57">
        <f t="shared" si="7"/>
        <v>0</v>
      </c>
      <c r="BX8" s="57">
        <f t="shared" si="7"/>
        <v>0</v>
      </c>
      <c r="BY8" s="57">
        <f t="shared" si="7"/>
        <v>0</v>
      </c>
      <c r="BZ8" s="57">
        <f t="shared" si="7"/>
        <v>0</v>
      </c>
      <c r="CA8" s="57">
        <f t="shared" si="7"/>
        <v>0</v>
      </c>
      <c r="CC8" s="57">
        <f t="shared" si="8"/>
        <v>0</v>
      </c>
      <c r="CD8" s="57">
        <f t="shared" si="8"/>
        <v>0</v>
      </c>
      <c r="CE8" s="57">
        <f t="shared" si="8"/>
        <v>0</v>
      </c>
      <c r="CF8" s="57">
        <f t="shared" si="8"/>
        <v>0</v>
      </c>
      <c r="CG8" s="57">
        <f t="shared" si="8"/>
        <v>0</v>
      </c>
      <c r="CH8" s="57">
        <f t="shared" si="8"/>
        <v>0</v>
      </c>
      <c r="CL8" s="57">
        <f t="shared" si="9"/>
        <v>24</v>
      </c>
      <c r="CM8" s="57">
        <f t="shared" si="9"/>
        <v>0</v>
      </c>
      <c r="CN8" s="57">
        <f t="shared" si="9"/>
        <v>27</v>
      </c>
      <c r="CO8" s="57">
        <f t="shared" si="9"/>
        <v>27</v>
      </c>
      <c r="CP8" s="57">
        <f t="shared" si="9"/>
        <v>23</v>
      </c>
      <c r="CQ8" s="57">
        <f t="shared" si="9"/>
        <v>25</v>
      </c>
    </row>
    <row r="9" spans="1:95" ht="18">
      <c r="A9" s="62"/>
      <c r="B9" s="77">
        <v>6</v>
      </c>
      <c r="C9" s="4" t="s">
        <v>44</v>
      </c>
      <c r="D9" s="47">
        <v>6</v>
      </c>
      <c r="E9" s="47">
        <v>9</v>
      </c>
      <c r="F9" s="189">
        <v>7</v>
      </c>
      <c r="G9" s="194">
        <v>7</v>
      </c>
      <c r="H9" s="189">
        <v>10</v>
      </c>
      <c r="I9" s="189">
        <v>8</v>
      </c>
      <c r="J9" s="75">
        <f t="shared" si="0"/>
        <v>139</v>
      </c>
      <c r="K9" s="75">
        <f t="shared" si="0"/>
        <v>23.166666666666668</v>
      </c>
      <c r="S9" s="86">
        <f t="shared" si="1"/>
        <v>25</v>
      </c>
      <c r="T9" s="86">
        <f t="shared" si="1"/>
        <v>22</v>
      </c>
      <c r="U9" s="86">
        <f t="shared" si="1"/>
        <v>24</v>
      </c>
      <c r="V9" s="86">
        <f t="shared" si="1"/>
        <v>24</v>
      </c>
      <c r="W9" s="86">
        <f t="shared" si="1"/>
        <v>21</v>
      </c>
      <c r="X9" s="86">
        <f t="shared" si="1"/>
        <v>23</v>
      </c>
      <c r="Y9" s="67">
        <f t="shared" si="2"/>
        <v>139</v>
      </c>
      <c r="Z9" s="88">
        <f t="shared" si="3"/>
        <v>23.166666666666668</v>
      </c>
      <c r="AA9" s="94"/>
      <c r="AB9" s="86">
        <f t="shared" si="4"/>
        <v>25</v>
      </c>
      <c r="AC9" s="86">
        <f t="shared" si="4"/>
        <v>22</v>
      </c>
      <c r="AD9" s="86">
        <f t="shared" si="4"/>
        <v>24</v>
      </c>
      <c r="AE9" s="86">
        <f t="shared" si="4"/>
        <v>24</v>
      </c>
      <c r="AF9" s="86">
        <f t="shared" si="4"/>
        <v>21</v>
      </c>
      <c r="AG9" s="86">
        <f t="shared" si="4"/>
        <v>23</v>
      </c>
      <c r="BA9" s="48" t="s">
        <v>34</v>
      </c>
      <c r="BB9" s="59">
        <f>SUM('SA 2018 FIA GT'!Q19-'SA 2018 FIA GT'!B19)</f>
        <v>0</v>
      </c>
      <c r="BC9" s="49" t="s">
        <v>26</v>
      </c>
      <c r="BD9" s="50" t="s">
        <v>35</v>
      </c>
      <c r="BE9" s="51" t="s">
        <v>36</v>
      </c>
      <c r="BF9" s="60" t="s">
        <v>37</v>
      </c>
      <c r="BH9" s="57">
        <f t="shared" si="5"/>
        <v>25</v>
      </c>
      <c r="BI9" s="57">
        <f t="shared" si="5"/>
        <v>0</v>
      </c>
      <c r="BJ9" s="57">
        <f t="shared" si="5"/>
        <v>24</v>
      </c>
      <c r="BK9" s="57">
        <f t="shared" si="5"/>
        <v>24</v>
      </c>
      <c r="BL9" s="57">
        <f t="shared" si="5"/>
        <v>0</v>
      </c>
      <c r="BM9" s="57">
        <f t="shared" si="5"/>
        <v>23</v>
      </c>
      <c r="BO9" s="57">
        <f t="shared" si="6"/>
        <v>0</v>
      </c>
      <c r="BP9" s="57">
        <f t="shared" si="6"/>
        <v>22</v>
      </c>
      <c r="BQ9" s="57">
        <f t="shared" si="6"/>
        <v>0</v>
      </c>
      <c r="BR9" s="57">
        <f t="shared" si="6"/>
        <v>0</v>
      </c>
      <c r="BS9" s="57">
        <f t="shared" si="6"/>
        <v>21</v>
      </c>
      <c r="BT9" s="57">
        <f t="shared" si="6"/>
        <v>0</v>
      </c>
      <c r="BV9" s="57">
        <f t="shared" si="7"/>
        <v>0</v>
      </c>
      <c r="BW9" s="57">
        <f t="shared" si="7"/>
        <v>0</v>
      </c>
      <c r="BX9" s="57">
        <f t="shared" si="7"/>
        <v>0</v>
      </c>
      <c r="BY9" s="57">
        <f t="shared" si="7"/>
        <v>0</v>
      </c>
      <c r="BZ9" s="57">
        <f t="shared" si="7"/>
        <v>0</v>
      </c>
      <c r="CA9" s="57">
        <f t="shared" si="7"/>
        <v>0</v>
      </c>
      <c r="CC9" s="57">
        <f t="shared" si="8"/>
        <v>0</v>
      </c>
      <c r="CD9" s="57">
        <f t="shared" si="8"/>
        <v>0</v>
      </c>
      <c r="CE9" s="57">
        <f t="shared" si="8"/>
        <v>0</v>
      </c>
      <c r="CF9" s="57">
        <f t="shared" si="8"/>
        <v>0</v>
      </c>
      <c r="CG9" s="57">
        <f t="shared" si="8"/>
        <v>0</v>
      </c>
      <c r="CH9" s="57">
        <f t="shared" si="8"/>
        <v>0</v>
      </c>
      <c r="CL9" s="57">
        <f t="shared" si="9"/>
        <v>25</v>
      </c>
      <c r="CM9" s="57">
        <f t="shared" si="9"/>
        <v>22</v>
      </c>
      <c r="CN9" s="57">
        <f t="shared" si="9"/>
        <v>24</v>
      </c>
      <c r="CO9" s="57">
        <f t="shared" si="9"/>
        <v>24</v>
      </c>
      <c r="CP9" s="57">
        <f t="shared" si="9"/>
        <v>21</v>
      </c>
      <c r="CQ9" s="57">
        <f t="shared" si="9"/>
        <v>23</v>
      </c>
    </row>
    <row r="10" spans="1:95" ht="18">
      <c r="A10" s="62"/>
      <c r="B10" s="77">
        <v>7</v>
      </c>
      <c r="C10" s="64" t="s">
        <v>43</v>
      </c>
      <c r="D10" s="46">
        <v>4</v>
      </c>
      <c r="E10" s="46"/>
      <c r="F10" s="189">
        <v>3</v>
      </c>
      <c r="G10" s="194">
        <v>3</v>
      </c>
      <c r="H10" s="189">
        <v>2</v>
      </c>
      <c r="I10" s="189">
        <v>3</v>
      </c>
      <c r="J10" s="75">
        <f t="shared" si="0"/>
        <v>140</v>
      </c>
      <c r="K10" s="75">
        <f t="shared" si="0"/>
        <v>28</v>
      </c>
      <c r="S10" s="86">
        <f t="shared" si="1"/>
        <v>27</v>
      </c>
      <c r="T10" s="86">
        <f t="shared" si="1"/>
        <v>0</v>
      </c>
      <c r="U10" s="86">
        <f t="shared" si="1"/>
        <v>28</v>
      </c>
      <c r="V10" s="86">
        <f t="shared" si="1"/>
        <v>28</v>
      </c>
      <c r="W10" s="86">
        <f t="shared" si="1"/>
        <v>29</v>
      </c>
      <c r="X10" s="86">
        <f t="shared" si="1"/>
        <v>28</v>
      </c>
      <c r="Y10" s="67">
        <f t="shared" si="2"/>
        <v>140</v>
      </c>
      <c r="Z10" s="88">
        <f t="shared" si="3"/>
        <v>28</v>
      </c>
      <c r="AA10" s="94"/>
      <c r="AB10" s="86">
        <f t="shared" si="4"/>
        <v>27</v>
      </c>
      <c r="AC10" s="86" t="str">
        <f t="shared" si="4"/>
        <v> </v>
      </c>
      <c r="AD10" s="86">
        <f t="shared" si="4"/>
        <v>28</v>
      </c>
      <c r="AE10" s="86">
        <f t="shared" si="4"/>
        <v>28</v>
      </c>
      <c r="AF10" s="86">
        <f t="shared" si="4"/>
        <v>29</v>
      </c>
      <c r="AG10" s="86">
        <f t="shared" si="4"/>
        <v>28</v>
      </c>
      <c r="BA10" s="48" t="s">
        <v>34</v>
      </c>
      <c r="BB10" s="59">
        <f>SUM('SA 2018 FIA GT'!Q20-'SA 2018 FIA GT'!B20)</f>
        <v>0</v>
      </c>
      <c r="BC10" s="49" t="s">
        <v>26</v>
      </c>
      <c r="BD10" s="50" t="s">
        <v>35</v>
      </c>
      <c r="BE10" s="51" t="s">
        <v>36</v>
      </c>
      <c r="BF10" s="60" t="s">
        <v>37</v>
      </c>
      <c r="BH10" s="57">
        <f t="shared" si="5"/>
        <v>27</v>
      </c>
      <c r="BI10" s="57">
        <f t="shared" si="5"/>
        <v>0</v>
      </c>
      <c r="BJ10" s="57">
        <f t="shared" si="5"/>
        <v>28</v>
      </c>
      <c r="BK10" s="57">
        <f t="shared" si="5"/>
        <v>28</v>
      </c>
      <c r="BL10" s="57">
        <f t="shared" si="5"/>
        <v>29</v>
      </c>
      <c r="BM10" s="57">
        <f t="shared" si="5"/>
        <v>28</v>
      </c>
      <c r="BO10" s="57">
        <f t="shared" si="6"/>
        <v>0</v>
      </c>
      <c r="BP10" s="57">
        <f t="shared" si="6"/>
        <v>0</v>
      </c>
      <c r="BQ10" s="57">
        <f t="shared" si="6"/>
        <v>0</v>
      </c>
      <c r="BR10" s="57">
        <f t="shared" si="6"/>
        <v>0</v>
      </c>
      <c r="BS10" s="57">
        <f t="shared" si="6"/>
        <v>0</v>
      </c>
      <c r="BT10" s="57">
        <f t="shared" si="6"/>
        <v>0</v>
      </c>
      <c r="BV10" s="57">
        <f t="shared" si="7"/>
        <v>0</v>
      </c>
      <c r="BW10" s="57">
        <f t="shared" si="7"/>
        <v>0</v>
      </c>
      <c r="BX10" s="57">
        <f t="shared" si="7"/>
        <v>0</v>
      </c>
      <c r="BY10" s="57">
        <f t="shared" si="7"/>
        <v>0</v>
      </c>
      <c r="BZ10" s="57">
        <f t="shared" si="7"/>
        <v>0</v>
      </c>
      <c r="CA10" s="57">
        <f t="shared" si="7"/>
        <v>0</v>
      </c>
      <c r="CC10" s="57">
        <f t="shared" si="8"/>
        <v>0</v>
      </c>
      <c r="CD10" s="57">
        <f t="shared" si="8"/>
        <v>0</v>
      </c>
      <c r="CE10" s="57">
        <f t="shared" si="8"/>
        <v>0</v>
      </c>
      <c r="CF10" s="57">
        <f t="shared" si="8"/>
        <v>0</v>
      </c>
      <c r="CG10" s="57">
        <f t="shared" si="8"/>
        <v>0</v>
      </c>
      <c r="CH10" s="57">
        <f t="shared" si="8"/>
        <v>0</v>
      </c>
      <c r="CL10" s="57">
        <f t="shared" si="9"/>
        <v>27</v>
      </c>
      <c r="CM10" s="57">
        <f t="shared" si="9"/>
        <v>0</v>
      </c>
      <c r="CN10" s="57">
        <f t="shared" si="9"/>
        <v>28</v>
      </c>
      <c r="CO10" s="57">
        <f t="shared" si="9"/>
        <v>28</v>
      </c>
      <c r="CP10" s="57">
        <f t="shared" si="9"/>
        <v>29</v>
      </c>
      <c r="CQ10" s="57">
        <f t="shared" si="9"/>
        <v>28</v>
      </c>
    </row>
    <row r="11" spans="1:95" ht="18">
      <c r="A11" s="62"/>
      <c r="B11" s="77">
        <v>8</v>
      </c>
      <c r="C11" s="4" t="s">
        <v>102</v>
      </c>
      <c r="D11" s="47">
        <v>9</v>
      </c>
      <c r="E11" s="47">
        <v>4</v>
      </c>
      <c r="F11" s="47"/>
      <c r="G11" s="194">
        <v>5</v>
      </c>
      <c r="H11" s="189">
        <v>6</v>
      </c>
      <c r="I11" s="189">
        <v>5</v>
      </c>
      <c r="J11" s="75">
        <f t="shared" si="0"/>
        <v>126</v>
      </c>
      <c r="K11" s="75">
        <f t="shared" si="0"/>
        <v>25.2</v>
      </c>
      <c r="S11" s="86">
        <f t="shared" si="1"/>
        <v>22</v>
      </c>
      <c r="T11" s="86">
        <f t="shared" si="1"/>
        <v>27</v>
      </c>
      <c r="U11" s="86">
        <f t="shared" si="1"/>
        <v>0</v>
      </c>
      <c r="V11" s="86">
        <f t="shared" si="1"/>
        <v>26</v>
      </c>
      <c r="W11" s="86">
        <f t="shared" si="1"/>
        <v>25</v>
      </c>
      <c r="X11" s="86">
        <f t="shared" si="1"/>
        <v>26</v>
      </c>
      <c r="Y11" s="67">
        <f t="shared" si="2"/>
        <v>126</v>
      </c>
      <c r="Z11" s="88">
        <f t="shared" si="3"/>
        <v>25.2</v>
      </c>
      <c r="AA11" s="94"/>
      <c r="AB11" s="86">
        <f t="shared" si="4"/>
        <v>22</v>
      </c>
      <c r="AC11" s="86">
        <f t="shared" si="4"/>
        <v>27</v>
      </c>
      <c r="AD11" s="86" t="str">
        <f t="shared" si="4"/>
        <v> </v>
      </c>
      <c r="AE11" s="86">
        <f t="shared" si="4"/>
        <v>26</v>
      </c>
      <c r="AF11" s="86">
        <f t="shared" si="4"/>
        <v>25</v>
      </c>
      <c r="AG11" s="86">
        <f t="shared" si="4"/>
        <v>26</v>
      </c>
      <c r="BA11" s="48" t="s">
        <v>34</v>
      </c>
      <c r="BB11" s="59">
        <f>SUM('SA 2018 FIA GT'!Q21-'SA 2018 FIA GT'!B21)</f>
        <v>1</v>
      </c>
      <c r="BC11" s="49" t="s">
        <v>26</v>
      </c>
      <c r="BD11" s="50" t="s">
        <v>35</v>
      </c>
      <c r="BE11" s="51" t="s">
        <v>36</v>
      </c>
      <c r="BF11" s="60" t="s">
        <v>37</v>
      </c>
      <c r="BH11" s="57">
        <f t="shared" si="5"/>
        <v>0</v>
      </c>
      <c r="BI11" s="57">
        <f t="shared" si="5"/>
        <v>27</v>
      </c>
      <c r="BJ11" s="57">
        <f t="shared" si="5"/>
        <v>0</v>
      </c>
      <c r="BK11" s="57">
        <f t="shared" si="5"/>
        <v>26</v>
      </c>
      <c r="BL11" s="57">
        <f t="shared" si="5"/>
        <v>25</v>
      </c>
      <c r="BM11" s="57">
        <f t="shared" si="5"/>
        <v>26</v>
      </c>
      <c r="BO11" s="57">
        <f t="shared" si="6"/>
        <v>22</v>
      </c>
      <c r="BP11" s="57">
        <f t="shared" si="6"/>
        <v>0</v>
      </c>
      <c r="BQ11" s="57">
        <f t="shared" si="6"/>
        <v>0</v>
      </c>
      <c r="BR11" s="57">
        <f t="shared" si="6"/>
        <v>0</v>
      </c>
      <c r="BS11" s="57">
        <f t="shared" si="6"/>
        <v>0</v>
      </c>
      <c r="BT11" s="57">
        <f t="shared" si="6"/>
        <v>0</v>
      </c>
      <c r="BV11" s="57">
        <f t="shared" si="7"/>
        <v>0</v>
      </c>
      <c r="BW11" s="57">
        <f t="shared" si="7"/>
        <v>0</v>
      </c>
      <c r="BX11" s="57">
        <f t="shared" si="7"/>
        <v>0</v>
      </c>
      <c r="BY11" s="57">
        <f t="shared" si="7"/>
        <v>0</v>
      </c>
      <c r="BZ11" s="57">
        <f t="shared" si="7"/>
        <v>0</v>
      </c>
      <c r="CA11" s="57">
        <f t="shared" si="7"/>
        <v>0</v>
      </c>
      <c r="CC11" s="57">
        <f t="shared" si="8"/>
        <v>0</v>
      </c>
      <c r="CD11" s="57">
        <f t="shared" si="8"/>
        <v>0</v>
      </c>
      <c r="CE11" s="57">
        <f t="shared" si="8"/>
        <v>0</v>
      </c>
      <c r="CF11" s="57">
        <f t="shared" si="8"/>
        <v>0</v>
      </c>
      <c r="CG11" s="57">
        <f t="shared" si="8"/>
        <v>0</v>
      </c>
      <c r="CH11" s="57">
        <f t="shared" si="8"/>
        <v>0</v>
      </c>
      <c r="CL11" s="57">
        <f t="shared" si="9"/>
        <v>22</v>
      </c>
      <c r="CM11" s="57">
        <f t="shared" si="9"/>
        <v>27</v>
      </c>
      <c r="CN11" s="57">
        <f t="shared" si="9"/>
        <v>0</v>
      </c>
      <c r="CO11" s="57">
        <f t="shared" si="9"/>
        <v>26</v>
      </c>
      <c r="CP11" s="57">
        <f t="shared" si="9"/>
        <v>25</v>
      </c>
      <c r="CQ11" s="57">
        <f t="shared" si="9"/>
        <v>26</v>
      </c>
    </row>
    <row r="12" spans="1:95" ht="18">
      <c r="A12" s="62"/>
      <c r="B12" s="77">
        <v>9</v>
      </c>
      <c r="C12" s="64" t="s">
        <v>113</v>
      </c>
      <c r="D12" s="46">
        <v>11</v>
      </c>
      <c r="E12" s="46">
        <v>5</v>
      </c>
      <c r="F12" s="46"/>
      <c r="G12" s="194">
        <v>9</v>
      </c>
      <c r="H12" s="189">
        <v>9</v>
      </c>
      <c r="I12" s="46"/>
      <c r="J12" s="75">
        <f t="shared" si="0"/>
        <v>90</v>
      </c>
      <c r="K12" s="75">
        <f t="shared" si="0"/>
        <v>22.5</v>
      </c>
      <c r="S12" s="86">
        <f t="shared" si="1"/>
        <v>20</v>
      </c>
      <c r="T12" s="86">
        <f t="shared" si="1"/>
        <v>26</v>
      </c>
      <c r="U12" s="86">
        <f t="shared" si="1"/>
        <v>0</v>
      </c>
      <c r="V12" s="86">
        <f t="shared" si="1"/>
        <v>22</v>
      </c>
      <c r="W12" s="86">
        <f t="shared" si="1"/>
        <v>22</v>
      </c>
      <c r="X12" s="86">
        <f t="shared" si="1"/>
        <v>0</v>
      </c>
      <c r="Y12" s="67">
        <f t="shared" si="2"/>
        <v>90</v>
      </c>
      <c r="Z12" s="88">
        <f t="shared" si="3"/>
        <v>22.5</v>
      </c>
      <c r="AA12" s="94"/>
      <c r="AB12" s="86">
        <f t="shared" si="4"/>
        <v>20</v>
      </c>
      <c r="AC12" s="86">
        <f t="shared" si="4"/>
        <v>26</v>
      </c>
      <c r="AD12" s="86" t="str">
        <f t="shared" si="4"/>
        <v> </v>
      </c>
      <c r="AE12" s="86">
        <f t="shared" si="4"/>
        <v>22</v>
      </c>
      <c r="AF12" s="86">
        <f t="shared" si="4"/>
        <v>22</v>
      </c>
      <c r="AG12" s="86" t="str">
        <f t="shared" si="4"/>
        <v> </v>
      </c>
      <c r="BA12" s="48" t="s">
        <v>34</v>
      </c>
      <c r="BB12" s="59">
        <f>SUM('SA 2018 FIA GT'!Q22-'SA 2018 FIA GT'!B22)</f>
        <v>-1</v>
      </c>
      <c r="BC12" s="49" t="s">
        <v>26</v>
      </c>
      <c r="BD12" s="50" t="s">
        <v>35</v>
      </c>
      <c r="BE12" s="51" t="s">
        <v>36</v>
      </c>
      <c r="BF12" s="60" t="s">
        <v>37</v>
      </c>
      <c r="BH12" s="57">
        <f t="shared" si="5"/>
        <v>0</v>
      </c>
      <c r="BI12" s="57">
        <f t="shared" si="5"/>
        <v>26</v>
      </c>
      <c r="BJ12" s="57">
        <f t="shared" si="5"/>
        <v>0</v>
      </c>
      <c r="BK12" s="57">
        <f t="shared" si="5"/>
        <v>0</v>
      </c>
      <c r="BL12" s="57">
        <f t="shared" si="5"/>
        <v>0</v>
      </c>
      <c r="BM12" s="57">
        <f t="shared" si="5"/>
        <v>0</v>
      </c>
      <c r="BO12" s="57">
        <f t="shared" si="6"/>
        <v>20</v>
      </c>
      <c r="BP12" s="57">
        <f t="shared" si="6"/>
        <v>0</v>
      </c>
      <c r="BQ12" s="57">
        <f t="shared" si="6"/>
        <v>0</v>
      </c>
      <c r="BR12" s="57">
        <f t="shared" si="6"/>
        <v>22</v>
      </c>
      <c r="BS12" s="57">
        <f t="shared" si="6"/>
        <v>22</v>
      </c>
      <c r="BT12" s="57">
        <f t="shared" si="6"/>
        <v>0</v>
      </c>
      <c r="BV12" s="57">
        <f t="shared" si="7"/>
        <v>0</v>
      </c>
      <c r="BW12" s="57">
        <f t="shared" si="7"/>
        <v>0</v>
      </c>
      <c r="BX12" s="57">
        <f t="shared" si="7"/>
        <v>0</v>
      </c>
      <c r="BY12" s="57">
        <f t="shared" si="7"/>
        <v>0</v>
      </c>
      <c r="BZ12" s="57">
        <f t="shared" si="7"/>
        <v>0</v>
      </c>
      <c r="CA12" s="57">
        <f t="shared" si="7"/>
        <v>0</v>
      </c>
      <c r="CC12" s="57">
        <f t="shared" si="8"/>
        <v>0</v>
      </c>
      <c r="CD12" s="57">
        <f t="shared" si="8"/>
        <v>0</v>
      </c>
      <c r="CE12" s="57">
        <f t="shared" si="8"/>
        <v>0</v>
      </c>
      <c r="CF12" s="57">
        <f t="shared" si="8"/>
        <v>0</v>
      </c>
      <c r="CG12" s="57">
        <f t="shared" si="8"/>
        <v>0</v>
      </c>
      <c r="CH12" s="57">
        <f t="shared" si="8"/>
        <v>0</v>
      </c>
      <c r="CL12" s="57">
        <f t="shared" si="9"/>
        <v>20</v>
      </c>
      <c r="CM12" s="57">
        <f t="shared" si="9"/>
        <v>26</v>
      </c>
      <c r="CN12" s="57">
        <f t="shared" si="9"/>
        <v>0</v>
      </c>
      <c r="CO12" s="57">
        <f t="shared" si="9"/>
        <v>22</v>
      </c>
      <c r="CP12" s="57">
        <f t="shared" si="9"/>
        <v>22</v>
      </c>
      <c r="CQ12" s="57">
        <f t="shared" si="9"/>
        <v>0</v>
      </c>
    </row>
    <row r="13" spans="1:95" ht="18">
      <c r="A13" s="62"/>
      <c r="B13" s="77">
        <v>10</v>
      </c>
      <c r="C13" s="4" t="s">
        <v>48</v>
      </c>
      <c r="D13" s="47">
        <v>8</v>
      </c>
      <c r="E13" s="47">
        <v>6</v>
      </c>
      <c r="F13" s="47"/>
      <c r="G13" s="194">
        <v>11</v>
      </c>
      <c r="H13" s="189">
        <v>11</v>
      </c>
      <c r="I13" s="189">
        <v>11</v>
      </c>
      <c r="J13" s="75">
        <f t="shared" si="0"/>
        <v>108</v>
      </c>
      <c r="K13" s="75">
        <f t="shared" si="0"/>
        <v>21.6</v>
      </c>
      <c r="S13" s="86">
        <f t="shared" si="1"/>
        <v>23</v>
      </c>
      <c r="T13" s="86">
        <f t="shared" si="1"/>
        <v>25</v>
      </c>
      <c r="U13" s="86">
        <f t="shared" si="1"/>
        <v>0</v>
      </c>
      <c r="V13" s="86">
        <f t="shared" si="1"/>
        <v>20</v>
      </c>
      <c r="W13" s="86">
        <f t="shared" si="1"/>
        <v>20</v>
      </c>
      <c r="X13" s="86">
        <f t="shared" si="1"/>
        <v>20</v>
      </c>
      <c r="Y13" s="67">
        <f t="shared" si="2"/>
        <v>108</v>
      </c>
      <c r="Z13" s="88">
        <f t="shared" si="3"/>
        <v>21.6</v>
      </c>
      <c r="AA13" s="94"/>
      <c r="AB13" s="86">
        <f t="shared" si="4"/>
        <v>23</v>
      </c>
      <c r="AC13" s="86">
        <f t="shared" si="4"/>
        <v>25</v>
      </c>
      <c r="AD13" s="86" t="str">
        <f t="shared" si="4"/>
        <v> </v>
      </c>
      <c r="AE13" s="86">
        <f t="shared" si="4"/>
        <v>20</v>
      </c>
      <c r="AF13" s="86">
        <f t="shared" si="4"/>
        <v>20</v>
      </c>
      <c r="AG13" s="86">
        <f t="shared" si="4"/>
        <v>20</v>
      </c>
      <c r="BA13" s="48" t="s">
        <v>34</v>
      </c>
      <c r="BB13" s="59">
        <f>SUM('SA 2018 FIA GT'!Q23-'SA 2018 FIA GT'!B23)</f>
        <v>0</v>
      </c>
      <c r="BC13" s="49" t="s">
        <v>26</v>
      </c>
      <c r="BD13" s="50" t="s">
        <v>35</v>
      </c>
      <c r="BE13" s="51" t="s">
        <v>36</v>
      </c>
      <c r="BF13" s="60" t="s">
        <v>37</v>
      </c>
      <c r="BH13" s="57">
        <f t="shared" si="5"/>
        <v>23</v>
      </c>
      <c r="BI13" s="57">
        <f t="shared" si="5"/>
        <v>25</v>
      </c>
      <c r="BJ13" s="57">
        <f t="shared" si="5"/>
        <v>0</v>
      </c>
      <c r="BK13" s="57">
        <f t="shared" si="5"/>
        <v>0</v>
      </c>
      <c r="BL13" s="57">
        <f t="shared" si="5"/>
        <v>0</v>
      </c>
      <c r="BM13" s="57">
        <f t="shared" si="5"/>
        <v>0</v>
      </c>
      <c r="BO13" s="57">
        <f t="shared" si="6"/>
        <v>0</v>
      </c>
      <c r="BP13" s="57">
        <f t="shared" si="6"/>
        <v>0</v>
      </c>
      <c r="BQ13" s="57">
        <f t="shared" si="6"/>
        <v>0</v>
      </c>
      <c r="BR13" s="57">
        <f t="shared" si="6"/>
        <v>20</v>
      </c>
      <c r="BS13" s="57">
        <f t="shared" si="6"/>
        <v>20</v>
      </c>
      <c r="BT13" s="57">
        <f t="shared" si="6"/>
        <v>20</v>
      </c>
      <c r="BV13" s="57">
        <f t="shared" si="7"/>
        <v>0</v>
      </c>
      <c r="BW13" s="57">
        <f t="shared" si="7"/>
        <v>0</v>
      </c>
      <c r="BX13" s="57">
        <f t="shared" si="7"/>
        <v>0</v>
      </c>
      <c r="BY13" s="57">
        <f t="shared" si="7"/>
        <v>0</v>
      </c>
      <c r="BZ13" s="57">
        <f t="shared" si="7"/>
        <v>0</v>
      </c>
      <c r="CA13" s="57">
        <f t="shared" si="7"/>
        <v>0</v>
      </c>
      <c r="CC13" s="57">
        <f t="shared" si="8"/>
        <v>0</v>
      </c>
      <c r="CD13" s="57">
        <f t="shared" si="8"/>
        <v>0</v>
      </c>
      <c r="CE13" s="57">
        <f t="shared" si="8"/>
        <v>0</v>
      </c>
      <c r="CF13" s="57">
        <f t="shared" si="8"/>
        <v>0</v>
      </c>
      <c r="CG13" s="57">
        <f t="shared" si="8"/>
        <v>0</v>
      </c>
      <c r="CH13" s="57">
        <f t="shared" si="8"/>
        <v>0</v>
      </c>
      <c r="CL13" s="57">
        <f t="shared" si="9"/>
        <v>23</v>
      </c>
      <c r="CM13" s="57">
        <f t="shared" si="9"/>
        <v>25</v>
      </c>
      <c r="CN13" s="57">
        <f t="shared" si="9"/>
        <v>0</v>
      </c>
      <c r="CO13" s="57">
        <f t="shared" si="9"/>
        <v>20</v>
      </c>
      <c r="CP13" s="57">
        <f t="shared" si="9"/>
        <v>20</v>
      </c>
      <c r="CQ13" s="57">
        <f t="shared" si="9"/>
        <v>20</v>
      </c>
    </row>
    <row r="14" spans="1:95" ht="18">
      <c r="A14" s="62"/>
      <c r="B14" s="77">
        <v>11</v>
      </c>
      <c r="C14" s="64" t="s">
        <v>50</v>
      </c>
      <c r="D14" s="46">
        <v>10</v>
      </c>
      <c r="E14" s="46">
        <v>10</v>
      </c>
      <c r="F14" s="189">
        <v>10</v>
      </c>
      <c r="G14" s="46"/>
      <c r="H14" s="46"/>
      <c r="I14" s="46"/>
      <c r="J14" s="75">
        <f t="shared" si="0"/>
        <v>63</v>
      </c>
      <c r="K14" s="75">
        <f t="shared" si="0"/>
        <v>21</v>
      </c>
      <c r="S14" s="86">
        <f t="shared" si="1"/>
        <v>21</v>
      </c>
      <c r="T14" s="86">
        <f t="shared" si="1"/>
        <v>21</v>
      </c>
      <c r="U14" s="86">
        <f t="shared" si="1"/>
        <v>21</v>
      </c>
      <c r="V14" s="86">
        <f t="shared" si="1"/>
        <v>0</v>
      </c>
      <c r="W14" s="86">
        <f t="shared" si="1"/>
        <v>0</v>
      </c>
      <c r="X14" s="86">
        <f t="shared" si="1"/>
        <v>0</v>
      </c>
      <c r="Y14" s="67">
        <f t="shared" si="2"/>
        <v>63</v>
      </c>
      <c r="Z14" s="88">
        <f t="shared" si="3"/>
        <v>21</v>
      </c>
      <c r="AA14" s="94"/>
      <c r="AB14" s="86">
        <f t="shared" si="4"/>
        <v>21</v>
      </c>
      <c r="AC14" s="86">
        <f t="shared" si="4"/>
        <v>21</v>
      </c>
      <c r="AD14" s="86">
        <f t="shared" si="4"/>
        <v>21</v>
      </c>
      <c r="AE14" s="86" t="str">
        <f t="shared" si="4"/>
        <v> </v>
      </c>
      <c r="AF14" s="86" t="str">
        <f t="shared" si="4"/>
        <v> </v>
      </c>
      <c r="AG14" s="86" t="str">
        <f t="shared" si="4"/>
        <v> </v>
      </c>
      <c r="BA14" s="48" t="s">
        <v>34</v>
      </c>
      <c r="BB14" s="59">
        <f>SUM('SA 2018 FIA GT'!Q24-'SA 2018 FIA GT'!B24)</f>
        <v>0</v>
      </c>
      <c r="BC14" s="49" t="s">
        <v>26</v>
      </c>
      <c r="BD14" s="50" t="s">
        <v>35</v>
      </c>
      <c r="BE14" s="51" t="s">
        <v>36</v>
      </c>
      <c r="BF14" s="60" t="s">
        <v>37</v>
      </c>
      <c r="BH14" s="57">
        <f t="shared" si="5"/>
        <v>0</v>
      </c>
      <c r="BI14" s="57">
        <f t="shared" si="5"/>
        <v>0</v>
      </c>
      <c r="BJ14" s="57">
        <f t="shared" si="5"/>
        <v>0</v>
      </c>
      <c r="BK14" s="57">
        <f t="shared" si="5"/>
        <v>0</v>
      </c>
      <c r="BL14" s="57">
        <f t="shared" si="5"/>
        <v>0</v>
      </c>
      <c r="BM14" s="57">
        <f t="shared" si="5"/>
        <v>0</v>
      </c>
      <c r="BO14" s="57">
        <f t="shared" si="6"/>
        <v>21</v>
      </c>
      <c r="BP14" s="57">
        <f t="shared" si="6"/>
        <v>21</v>
      </c>
      <c r="BQ14" s="57">
        <f t="shared" si="6"/>
        <v>21</v>
      </c>
      <c r="BR14" s="57">
        <f t="shared" si="6"/>
        <v>0</v>
      </c>
      <c r="BS14" s="57">
        <f t="shared" si="6"/>
        <v>0</v>
      </c>
      <c r="BT14" s="57">
        <f t="shared" si="6"/>
        <v>0</v>
      </c>
      <c r="BV14" s="57">
        <f t="shared" si="7"/>
        <v>0</v>
      </c>
      <c r="BW14" s="57">
        <f t="shared" si="7"/>
        <v>0</v>
      </c>
      <c r="BX14" s="57">
        <f t="shared" si="7"/>
        <v>0</v>
      </c>
      <c r="BY14" s="57">
        <f t="shared" si="7"/>
        <v>0</v>
      </c>
      <c r="BZ14" s="57">
        <f t="shared" si="7"/>
        <v>0</v>
      </c>
      <c r="CA14" s="57">
        <f t="shared" si="7"/>
        <v>0</v>
      </c>
      <c r="CC14" s="57">
        <f t="shared" si="8"/>
        <v>0</v>
      </c>
      <c r="CD14" s="57">
        <f t="shared" si="8"/>
        <v>0</v>
      </c>
      <c r="CE14" s="57">
        <f t="shared" si="8"/>
        <v>0</v>
      </c>
      <c r="CF14" s="57">
        <f t="shared" si="8"/>
        <v>0</v>
      </c>
      <c r="CG14" s="57">
        <f t="shared" si="8"/>
        <v>0</v>
      </c>
      <c r="CH14" s="57">
        <f t="shared" si="8"/>
        <v>0</v>
      </c>
      <c r="CL14" s="57">
        <f t="shared" si="9"/>
        <v>21</v>
      </c>
      <c r="CM14" s="57">
        <f t="shared" si="9"/>
        <v>21</v>
      </c>
      <c r="CN14" s="57">
        <f t="shared" si="9"/>
        <v>21</v>
      </c>
      <c r="CO14" s="57">
        <f t="shared" si="9"/>
        <v>0</v>
      </c>
      <c r="CP14" s="57">
        <f t="shared" si="9"/>
        <v>0</v>
      </c>
      <c r="CQ14" s="57">
        <f t="shared" si="9"/>
        <v>0</v>
      </c>
    </row>
    <row r="15" spans="1:95" ht="18">
      <c r="A15" s="62"/>
      <c r="B15" s="77">
        <v>12</v>
      </c>
      <c r="C15" s="4" t="s">
        <v>107</v>
      </c>
      <c r="D15" s="47"/>
      <c r="E15" s="47">
        <v>7</v>
      </c>
      <c r="F15" s="189">
        <v>6</v>
      </c>
      <c r="G15" s="47"/>
      <c r="H15" s="47"/>
      <c r="I15" s="47"/>
      <c r="J15" s="75">
        <f t="shared" si="0"/>
        <v>49</v>
      </c>
      <c r="K15" s="75">
        <f t="shared" si="0"/>
        <v>24.5</v>
      </c>
      <c r="S15" s="86">
        <f t="shared" si="1"/>
        <v>0</v>
      </c>
      <c r="T15" s="86">
        <f t="shared" si="1"/>
        <v>24</v>
      </c>
      <c r="U15" s="86">
        <f t="shared" si="1"/>
        <v>25</v>
      </c>
      <c r="V15" s="86">
        <f t="shared" si="1"/>
        <v>0</v>
      </c>
      <c r="W15" s="86">
        <f t="shared" si="1"/>
        <v>0</v>
      </c>
      <c r="X15" s="86">
        <f t="shared" si="1"/>
        <v>0</v>
      </c>
      <c r="Y15" s="67">
        <f t="shared" si="2"/>
        <v>49</v>
      </c>
      <c r="Z15" s="88">
        <f t="shared" si="3"/>
        <v>24.5</v>
      </c>
      <c r="AA15" s="94"/>
      <c r="AB15" s="86" t="str">
        <f t="shared" si="4"/>
        <v> </v>
      </c>
      <c r="AC15" s="86">
        <f t="shared" si="4"/>
        <v>24</v>
      </c>
      <c r="AD15" s="86">
        <f t="shared" si="4"/>
        <v>25</v>
      </c>
      <c r="AE15" s="86" t="str">
        <f t="shared" si="4"/>
        <v> </v>
      </c>
      <c r="AF15" s="86" t="str">
        <f t="shared" si="4"/>
        <v> </v>
      </c>
      <c r="AG15" s="86" t="str">
        <f t="shared" si="4"/>
        <v> </v>
      </c>
      <c r="BA15" s="48" t="s">
        <v>34</v>
      </c>
      <c r="BB15" s="59">
        <f>SUM('SA 2018 FIA GT'!Q25-'SA 2018 FIA GT'!B25)</f>
        <v>3</v>
      </c>
      <c r="BC15" s="49" t="s">
        <v>26</v>
      </c>
      <c r="BD15" s="50" t="s">
        <v>35</v>
      </c>
      <c r="BE15" s="51" t="s">
        <v>36</v>
      </c>
      <c r="BF15" s="60" t="s">
        <v>37</v>
      </c>
      <c r="BH15" s="57">
        <f t="shared" si="5"/>
        <v>0</v>
      </c>
      <c r="BI15" s="57">
        <f t="shared" si="5"/>
        <v>24</v>
      </c>
      <c r="BJ15" s="57">
        <f t="shared" si="5"/>
        <v>25</v>
      </c>
      <c r="BK15" s="57">
        <f t="shared" si="5"/>
        <v>0</v>
      </c>
      <c r="BL15" s="57">
        <f t="shared" si="5"/>
        <v>0</v>
      </c>
      <c r="BM15" s="57">
        <f t="shared" si="5"/>
        <v>0</v>
      </c>
      <c r="BO15" s="57">
        <f t="shared" si="6"/>
        <v>0</v>
      </c>
      <c r="BP15" s="57">
        <f t="shared" si="6"/>
        <v>0</v>
      </c>
      <c r="BQ15" s="57">
        <f t="shared" si="6"/>
        <v>0</v>
      </c>
      <c r="BR15" s="57">
        <f t="shared" si="6"/>
        <v>0</v>
      </c>
      <c r="BS15" s="57">
        <f t="shared" si="6"/>
        <v>0</v>
      </c>
      <c r="BT15" s="57">
        <f t="shared" si="6"/>
        <v>0</v>
      </c>
      <c r="BV15" s="57">
        <f t="shared" si="7"/>
        <v>0</v>
      </c>
      <c r="BW15" s="57">
        <f t="shared" si="7"/>
        <v>0</v>
      </c>
      <c r="BX15" s="57">
        <f t="shared" si="7"/>
        <v>0</v>
      </c>
      <c r="BY15" s="57">
        <f t="shared" si="7"/>
        <v>0</v>
      </c>
      <c r="BZ15" s="57">
        <f t="shared" si="7"/>
        <v>0</v>
      </c>
      <c r="CA15" s="57">
        <f t="shared" si="7"/>
        <v>0</v>
      </c>
      <c r="CC15" s="57">
        <f t="shared" si="8"/>
        <v>0</v>
      </c>
      <c r="CD15" s="57">
        <f t="shared" si="8"/>
        <v>0</v>
      </c>
      <c r="CE15" s="57">
        <f t="shared" si="8"/>
        <v>0</v>
      </c>
      <c r="CF15" s="57">
        <f t="shared" si="8"/>
        <v>0</v>
      </c>
      <c r="CG15" s="57">
        <f t="shared" si="8"/>
        <v>0</v>
      </c>
      <c r="CH15" s="57">
        <f t="shared" si="8"/>
        <v>0</v>
      </c>
      <c r="CL15" s="57">
        <f t="shared" si="9"/>
        <v>0</v>
      </c>
      <c r="CM15" s="57">
        <f t="shared" si="9"/>
        <v>24</v>
      </c>
      <c r="CN15" s="57">
        <f t="shared" si="9"/>
        <v>25</v>
      </c>
      <c r="CO15" s="57">
        <f t="shared" si="9"/>
        <v>0</v>
      </c>
      <c r="CP15" s="57">
        <f t="shared" si="9"/>
        <v>0</v>
      </c>
      <c r="CQ15" s="57">
        <f t="shared" si="9"/>
        <v>0</v>
      </c>
    </row>
    <row r="16" spans="1:95" ht="18">
      <c r="A16" s="62"/>
      <c r="B16" s="77">
        <v>13</v>
      </c>
      <c r="C16" s="64" t="s">
        <v>114</v>
      </c>
      <c r="D16" s="46"/>
      <c r="E16" s="46">
        <v>8</v>
      </c>
      <c r="F16" s="189">
        <v>8</v>
      </c>
      <c r="G16" s="46"/>
      <c r="H16" s="46"/>
      <c r="I16" s="46"/>
      <c r="J16" s="75">
        <f t="shared" si="0"/>
        <v>46</v>
      </c>
      <c r="K16" s="75">
        <f t="shared" si="0"/>
        <v>23</v>
      </c>
      <c r="S16" s="86">
        <f t="shared" si="1"/>
        <v>0</v>
      </c>
      <c r="T16" s="86">
        <f t="shared" si="1"/>
        <v>23</v>
      </c>
      <c r="U16" s="86">
        <f t="shared" si="1"/>
        <v>23</v>
      </c>
      <c r="V16" s="86">
        <f t="shared" si="1"/>
        <v>0</v>
      </c>
      <c r="W16" s="86">
        <f t="shared" si="1"/>
        <v>0</v>
      </c>
      <c r="X16" s="86">
        <f t="shared" si="1"/>
        <v>0</v>
      </c>
      <c r="Y16" s="67">
        <f t="shared" si="2"/>
        <v>46</v>
      </c>
      <c r="Z16" s="88">
        <f t="shared" si="3"/>
        <v>23</v>
      </c>
      <c r="AA16" s="94"/>
      <c r="AB16" s="86" t="str">
        <f t="shared" si="4"/>
        <v> </v>
      </c>
      <c r="AC16" s="86">
        <f t="shared" si="4"/>
        <v>23</v>
      </c>
      <c r="AD16" s="86">
        <f t="shared" si="4"/>
        <v>23</v>
      </c>
      <c r="AE16" s="86" t="str">
        <f t="shared" si="4"/>
        <v> </v>
      </c>
      <c r="AF16" s="86" t="str">
        <f t="shared" si="4"/>
        <v> </v>
      </c>
      <c r="AG16" s="86" t="str">
        <f t="shared" si="4"/>
        <v> </v>
      </c>
      <c r="BA16" s="48" t="s">
        <v>34</v>
      </c>
      <c r="BB16" s="59">
        <f>SUM('SA 2018 FIA GT'!Q26-'SA 2018 FIA GT'!B26)</f>
        <v>-1</v>
      </c>
      <c r="BC16" s="49" t="s">
        <v>26</v>
      </c>
      <c r="BD16" s="50" t="s">
        <v>35</v>
      </c>
      <c r="BE16" s="51" t="s">
        <v>36</v>
      </c>
      <c r="BF16" s="60" t="s">
        <v>37</v>
      </c>
      <c r="BH16" s="57">
        <f t="shared" si="5"/>
        <v>0</v>
      </c>
      <c r="BI16" s="57">
        <f t="shared" si="5"/>
        <v>23</v>
      </c>
      <c r="BJ16" s="57">
        <f t="shared" si="5"/>
        <v>23</v>
      </c>
      <c r="BK16" s="57">
        <f t="shared" si="5"/>
        <v>0</v>
      </c>
      <c r="BL16" s="57">
        <f t="shared" si="5"/>
        <v>0</v>
      </c>
      <c r="BM16" s="57">
        <f t="shared" si="5"/>
        <v>0</v>
      </c>
      <c r="BO16" s="57">
        <f t="shared" si="6"/>
        <v>0</v>
      </c>
      <c r="BP16" s="57">
        <f t="shared" si="6"/>
        <v>0</v>
      </c>
      <c r="BQ16" s="57">
        <f t="shared" si="6"/>
        <v>0</v>
      </c>
      <c r="BR16" s="57">
        <f t="shared" si="6"/>
        <v>0</v>
      </c>
      <c r="BS16" s="57">
        <f t="shared" si="6"/>
        <v>0</v>
      </c>
      <c r="BT16" s="57">
        <f t="shared" si="6"/>
        <v>0</v>
      </c>
      <c r="BV16" s="57">
        <f t="shared" si="7"/>
        <v>0</v>
      </c>
      <c r="BW16" s="57">
        <f t="shared" si="7"/>
        <v>0</v>
      </c>
      <c r="BX16" s="57">
        <f t="shared" si="7"/>
        <v>0</v>
      </c>
      <c r="BY16" s="57">
        <f t="shared" si="7"/>
        <v>0</v>
      </c>
      <c r="BZ16" s="57">
        <f t="shared" si="7"/>
        <v>0</v>
      </c>
      <c r="CA16" s="57">
        <f t="shared" si="7"/>
        <v>0</v>
      </c>
      <c r="CC16" s="57">
        <f t="shared" si="8"/>
        <v>0</v>
      </c>
      <c r="CD16" s="57">
        <f t="shared" si="8"/>
        <v>0</v>
      </c>
      <c r="CE16" s="57">
        <f t="shared" si="8"/>
        <v>0</v>
      </c>
      <c r="CF16" s="57">
        <f t="shared" si="8"/>
        <v>0</v>
      </c>
      <c r="CG16" s="57">
        <f t="shared" si="8"/>
        <v>0</v>
      </c>
      <c r="CH16" s="57">
        <f t="shared" si="8"/>
        <v>0</v>
      </c>
      <c r="CL16" s="57">
        <f t="shared" si="9"/>
        <v>0</v>
      </c>
      <c r="CM16" s="57">
        <f t="shared" si="9"/>
        <v>23</v>
      </c>
      <c r="CN16" s="57">
        <f t="shared" si="9"/>
        <v>23</v>
      </c>
      <c r="CO16" s="57">
        <f t="shared" si="9"/>
        <v>0</v>
      </c>
      <c r="CP16" s="57">
        <f t="shared" si="9"/>
        <v>0</v>
      </c>
      <c r="CQ16" s="57">
        <f t="shared" si="9"/>
        <v>0</v>
      </c>
    </row>
    <row r="17" spans="1:95" ht="18">
      <c r="A17" s="62"/>
      <c r="B17" s="77">
        <v>14</v>
      </c>
      <c r="C17" s="4" t="s">
        <v>109</v>
      </c>
      <c r="D17" s="47"/>
      <c r="E17" s="47"/>
      <c r="F17" s="189">
        <v>9</v>
      </c>
      <c r="G17" s="47"/>
      <c r="H17" s="47"/>
      <c r="I17" s="47"/>
      <c r="J17" s="75">
        <f t="shared" si="0"/>
        <v>22</v>
      </c>
      <c r="K17" s="75">
        <f t="shared" si="0"/>
        <v>22</v>
      </c>
      <c r="S17" s="86">
        <f t="shared" si="1"/>
        <v>0</v>
      </c>
      <c r="T17" s="86">
        <f t="shared" si="1"/>
        <v>0</v>
      </c>
      <c r="U17" s="86">
        <f t="shared" si="1"/>
        <v>22</v>
      </c>
      <c r="V17" s="86">
        <f t="shared" si="1"/>
        <v>0</v>
      </c>
      <c r="W17" s="86">
        <f t="shared" si="1"/>
        <v>0</v>
      </c>
      <c r="X17" s="86">
        <f t="shared" si="1"/>
        <v>0</v>
      </c>
      <c r="Y17" s="67">
        <f t="shared" si="2"/>
        <v>22</v>
      </c>
      <c r="Z17" s="88">
        <f t="shared" si="3"/>
        <v>22</v>
      </c>
      <c r="AA17" s="94"/>
      <c r="AB17" s="86" t="str">
        <f t="shared" si="4"/>
        <v> </v>
      </c>
      <c r="AC17" s="86" t="str">
        <f t="shared" si="4"/>
        <v> </v>
      </c>
      <c r="AD17" s="86">
        <f t="shared" si="4"/>
        <v>22</v>
      </c>
      <c r="AE17" s="86" t="str">
        <f t="shared" si="4"/>
        <v> </v>
      </c>
      <c r="AF17" s="86" t="str">
        <f t="shared" si="4"/>
        <v> </v>
      </c>
      <c r="AG17" s="86" t="str">
        <f t="shared" si="4"/>
        <v> </v>
      </c>
      <c r="BA17" s="48" t="s">
        <v>34</v>
      </c>
      <c r="BB17" s="59">
        <f>SUM('SA 2018 FIA GT'!Q27-'SA 2018 FIA GT'!B27)</f>
        <v>-1</v>
      </c>
      <c r="BC17" s="49" t="s">
        <v>26</v>
      </c>
      <c r="BD17" s="50" t="s">
        <v>35</v>
      </c>
      <c r="BE17" s="51" t="s">
        <v>36</v>
      </c>
      <c r="BF17" s="60" t="s">
        <v>37</v>
      </c>
      <c r="BH17" s="57">
        <f t="shared" si="5"/>
        <v>0</v>
      </c>
      <c r="BI17" s="57">
        <f t="shared" si="5"/>
        <v>0</v>
      </c>
      <c r="BJ17" s="57">
        <f t="shared" si="5"/>
        <v>0</v>
      </c>
      <c r="BK17" s="57">
        <f t="shared" si="5"/>
        <v>0</v>
      </c>
      <c r="BL17" s="57">
        <f t="shared" si="5"/>
        <v>0</v>
      </c>
      <c r="BM17" s="57">
        <f t="shared" si="5"/>
        <v>0</v>
      </c>
      <c r="BO17" s="57">
        <f t="shared" si="6"/>
        <v>0</v>
      </c>
      <c r="BP17" s="57">
        <f t="shared" si="6"/>
        <v>0</v>
      </c>
      <c r="BQ17" s="57">
        <f t="shared" si="6"/>
        <v>22</v>
      </c>
      <c r="BR17" s="57">
        <f t="shared" si="6"/>
        <v>0</v>
      </c>
      <c r="BS17" s="57">
        <f t="shared" si="6"/>
        <v>0</v>
      </c>
      <c r="BT17" s="57">
        <f t="shared" si="6"/>
        <v>0</v>
      </c>
      <c r="BV17" s="57">
        <f t="shared" si="7"/>
        <v>0</v>
      </c>
      <c r="BW17" s="57">
        <f t="shared" si="7"/>
        <v>0</v>
      </c>
      <c r="BX17" s="57">
        <f t="shared" si="7"/>
        <v>0</v>
      </c>
      <c r="BY17" s="57">
        <f t="shared" si="7"/>
        <v>0</v>
      </c>
      <c r="BZ17" s="57">
        <f t="shared" si="7"/>
        <v>0</v>
      </c>
      <c r="CA17" s="57">
        <f t="shared" si="7"/>
        <v>0</v>
      </c>
      <c r="CC17" s="57">
        <f t="shared" si="8"/>
        <v>0</v>
      </c>
      <c r="CD17" s="57">
        <f t="shared" si="8"/>
        <v>0</v>
      </c>
      <c r="CE17" s="57">
        <f t="shared" si="8"/>
        <v>0</v>
      </c>
      <c r="CF17" s="57">
        <f t="shared" si="8"/>
        <v>0</v>
      </c>
      <c r="CG17" s="57">
        <f t="shared" si="8"/>
        <v>0</v>
      </c>
      <c r="CH17" s="57">
        <f t="shared" si="8"/>
        <v>0</v>
      </c>
      <c r="CL17" s="57">
        <f t="shared" si="9"/>
        <v>0</v>
      </c>
      <c r="CM17" s="57">
        <f t="shared" si="9"/>
        <v>0</v>
      </c>
      <c r="CN17" s="57">
        <f t="shared" si="9"/>
        <v>22</v>
      </c>
      <c r="CO17" s="57">
        <f t="shared" si="9"/>
        <v>0</v>
      </c>
      <c r="CP17" s="57">
        <f t="shared" si="9"/>
        <v>0</v>
      </c>
      <c r="CQ17" s="57">
        <f t="shared" si="9"/>
        <v>0</v>
      </c>
    </row>
    <row r="18" spans="1:95" ht="18">
      <c r="A18" s="62"/>
      <c r="B18" s="77">
        <v>15</v>
      </c>
      <c r="C18" s="64" t="s">
        <v>58</v>
      </c>
      <c r="D18" s="46"/>
      <c r="E18" s="46"/>
      <c r="F18" s="46"/>
      <c r="G18" s="194">
        <v>2</v>
      </c>
      <c r="H18" s="189">
        <v>1</v>
      </c>
      <c r="I18" s="46"/>
      <c r="J18" s="75">
        <f t="shared" si="0"/>
        <v>59</v>
      </c>
      <c r="K18" s="75">
        <f t="shared" si="0"/>
        <v>29.5</v>
      </c>
      <c r="S18" s="86">
        <f t="shared" si="1"/>
        <v>0</v>
      </c>
      <c r="T18" s="86">
        <f t="shared" si="1"/>
        <v>0</v>
      </c>
      <c r="U18" s="86">
        <f t="shared" si="1"/>
        <v>0</v>
      </c>
      <c r="V18" s="86">
        <f t="shared" si="1"/>
        <v>29</v>
      </c>
      <c r="W18" s="86">
        <f t="shared" si="1"/>
        <v>30</v>
      </c>
      <c r="X18" s="86">
        <f t="shared" si="1"/>
        <v>0</v>
      </c>
      <c r="Y18" s="67">
        <f t="shared" si="2"/>
        <v>59</v>
      </c>
      <c r="Z18" s="88">
        <f t="shared" si="3"/>
        <v>29.5</v>
      </c>
      <c r="AA18" s="94"/>
      <c r="AB18" s="86" t="str">
        <f t="shared" si="4"/>
        <v> </v>
      </c>
      <c r="AC18" s="86" t="str">
        <f t="shared" si="4"/>
        <v> </v>
      </c>
      <c r="AD18" s="86" t="str">
        <f t="shared" si="4"/>
        <v> </v>
      </c>
      <c r="AE18" s="86">
        <f t="shared" si="4"/>
        <v>29</v>
      </c>
      <c r="AF18" s="86">
        <f t="shared" si="4"/>
        <v>30</v>
      </c>
      <c r="AG18" s="86" t="str">
        <f t="shared" si="4"/>
        <v> </v>
      </c>
      <c r="BA18" s="48" t="s">
        <v>34</v>
      </c>
      <c r="BB18" s="59">
        <f>SUM('SA 2018 FIA GT'!Q28-'SA 2018 FIA GT'!B28)</f>
        <v>-1</v>
      </c>
      <c r="BC18" s="49" t="s">
        <v>26</v>
      </c>
      <c r="BD18" s="50" t="s">
        <v>35</v>
      </c>
      <c r="BE18" s="51" t="s">
        <v>36</v>
      </c>
      <c r="BF18" s="60" t="s">
        <v>37</v>
      </c>
      <c r="BH18" s="57">
        <f t="shared" si="5"/>
        <v>0</v>
      </c>
      <c r="BI18" s="57">
        <f t="shared" si="5"/>
        <v>0</v>
      </c>
      <c r="BJ18" s="57">
        <f t="shared" si="5"/>
        <v>0</v>
      </c>
      <c r="BK18" s="57">
        <f t="shared" si="5"/>
        <v>29</v>
      </c>
      <c r="BL18" s="57">
        <f t="shared" si="5"/>
        <v>30</v>
      </c>
      <c r="BM18" s="57">
        <f t="shared" si="5"/>
        <v>0</v>
      </c>
      <c r="BO18" s="57">
        <f t="shared" si="6"/>
        <v>0</v>
      </c>
      <c r="BP18" s="57">
        <f t="shared" si="6"/>
        <v>0</v>
      </c>
      <c r="BQ18" s="57">
        <f t="shared" si="6"/>
        <v>0</v>
      </c>
      <c r="BR18" s="57">
        <f t="shared" si="6"/>
        <v>0</v>
      </c>
      <c r="BS18" s="57">
        <f t="shared" si="6"/>
        <v>0</v>
      </c>
      <c r="BT18" s="57">
        <f t="shared" si="6"/>
        <v>0</v>
      </c>
      <c r="BV18" s="57">
        <f t="shared" si="7"/>
        <v>0</v>
      </c>
      <c r="BW18" s="57">
        <f t="shared" si="7"/>
        <v>0</v>
      </c>
      <c r="BX18" s="57">
        <f t="shared" si="7"/>
        <v>0</v>
      </c>
      <c r="BY18" s="57">
        <f t="shared" si="7"/>
        <v>0</v>
      </c>
      <c r="BZ18" s="57">
        <f t="shared" si="7"/>
        <v>0</v>
      </c>
      <c r="CA18" s="57">
        <f t="shared" si="7"/>
        <v>0</v>
      </c>
      <c r="CC18" s="57">
        <f t="shared" si="8"/>
        <v>0</v>
      </c>
      <c r="CD18" s="57">
        <f t="shared" si="8"/>
        <v>0</v>
      </c>
      <c r="CE18" s="57">
        <f t="shared" si="8"/>
        <v>0</v>
      </c>
      <c r="CF18" s="57">
        <f t="shared" si="8"/>
        <v>0</v>
      </c>
      <c r="CG18" s="57">
        <f t="shared" si="8"/>
        <v>0</v>
      </c>
      <c r="CH18" s="57">
        <f t="shared" si="8"/>
        <v>0</v>
      </c>
      <c r="CL18" s="57">
        <f t="shared" si="9"/>
        <v>0</v>
      </c>
      <c r="CM18" s="57">
        <f t="shared" si="9"/>
        <v>0</v>
      </c>
      <c r="CN18" s="57">
        <f t="shared" si="9"/>
        <v>0</v>
      </c>
      <c r="CO18" s="57">
        <f t="shared" si="9"/>
        <v>29</v>
      </c>
      <c r="CP18" s="57">
        <f t="shared" si="9"/>
        <v>30</v>
      </c>
      <c r="CQ18" s="57">
        <f t="shared" si="9"/>
        <v>0</v>
      </c>
    </row>
    <row r="19" spans="1:95" ht="18">
      <c r="A19" s="62"/>
      <c r="B19" s="77">
        <v>16</v>
      </c>
      <c r="C19" s="4" t="s">
        <v>115</v>
      </c>
      <c r="D19" s="47"/>
      <c r="E19" s="47"/>
      <c r="F19" s="47"/>
      <c r="G19" s="194">
        <v>10</v>
      </c>
      <c r="H19" s="189">
        <v>13</v>
      </c>
      <c r="I19" s="189">
        <v>9</v>
      </c>
      <c r="J19" s="75">
        <f t="shared" si="0"/>
        <v>61</v>
      </c>
      <c r="K19" s="75">
        <f t="shared" si="0"/>
        <v>20.333333333333332</v>
      </c>
      <c r="S19" s="86">
        <f t="shared" si="1"/>
        <v>0</v>
      </c>
      <c r="T19" s="86">
        <f t="shared" si="1"/>
        <v>0</v>
      </c>
      <c r="U19" s="86">
        <f t="shared" si="1"/>
        <v>0</v>
      </c>
      <c r="V19" s="86">
        <f t="shared" si="1"/>
        <v>21</v>
      </c>
      <c r="W19" s="86">
        <f t="shared" si="1"/>
        <v>18</v>
      </c>
      <c r="X19" s="86">
        <f t="shared" si="1"/>
        <v>22</v>
      </c>
      <c r="Y19" s="67">
        <f t="shared" si="2"/>
        <v>61</v>
      </c>
      <c r="Z19" s="88">
        <f t="shared" si="3"/>
        <v>20.333333333333332</v>
      </c>
      <c r="AA19" s="94"/>
      <c r="AB19" s="86" t="str">
        <f t="shared" si="4"/>
        <v> </v>
      </c>
      <c r="AC19" s="86" t="str">
        <f t="shared" si="4"/>
        <v> </v>
      </c>
      <c r="AD19" s="86" t="str">
        <f t="shared" si="4"/>
        <v> </v>
      </c>
      <c r="AE19" s="86">
        <f t="shared" si="4"/>
        <v>21</v>
      </c>
      <c r="AF19" s="86">
        <f t="shared" si="4"/>
        <v>18</v>
      </c>
      <c r="AG19" s="86">
        <f t="shared" si="4"/>
        <v>22</v>
      </c>
      <c r="BA19" s="48" t="s">
        <v>34</v>
      </c>
      <c r="BB19" s="59">
        <f>SUM('SA 2018 FIA GT'!Q29-'SA 2018 FIA GT'!B29)</f>
        <v>4</v>
      </c>
      <c r="BC19" s="49" t="s">
        <v>26</v>
      </c>
      <c r="BD19" s="50" t="s">
        <v>35</v>
      </c>
      <c r="BE19" s="51" t="s">
        <v>36</v>
      </c>
      <c r="BF19" s="60" t="s">
        <v>37</v>
      </c>
      <c r="BH19" s="57">
        <f t="shared" si="5"/>
        <v>0</v>
      </c>
      <c r="BI19" s="57">
        <f t="shared" si="5"/>
        <v>0</v>
      </c>
      <c r="BJ19" s="57">
        <f t="shared" si="5"/>
        <v>0</v>
      </c>
      <c r="BK19" s="57">
        <f t="shared" si="5"/>
        <v>0</v>
      </c>
      <c r="BL19" s="57">
        <f t="shared" si="5"/>
        <v>0</v>
      </c>
      <c r="BM19" s="57">
        <f t="shared" si="5"/>
        <v>0</v>
      </c>
      <c r="BO19" s="57">
        <f t="shared" si="6"/>
        <v>0</v>
      </c>
      <c r="BP19" s="57">
        <f t="shared" si="6"/>
        <v>0</v>
      </c>
      <c r="BQ19" s="57">
        <f t="shared" si="6"/>
        <v>0</v>
      </c>
      <c r="BR19" s="57">
        <f t="shared" si="6"/>
        <v>21</v>
      </c>
      <c r="BS19" s="57">
        <f t="shared" si="6"/>
        <v>18</v>
      </c>
      <c r="BT19" s="57">
        <f t="shared" si="6"/>
        <v>22</v>
      </c>
      <c r="BV19" s="57">
        <f t="shared" si="7"/>
        <v>0</v>
      </c>
      <c r="BW19" s="57">
        <f t="shared" si="7"/>
        <v>0</v>
      </c>
      <c r="BX19" s="57">
        <f t="shared" si="7"/>
        <v>0</v>
      </c>
      <c r="BY19" s="57">
        <f t="shared" si="7"/>
        <v>0</v>
      </c>
      <c r="BZ19" s="57">
        <f t="shared" si="7"/>
        <v>0</v>
      </c>
      <c r="CA19" s="57">
        <f t="shared" si="7"/>
        <v>0</v>
      </c>
      <c r="CC19" s="57">
        <f t="shared" si="8"/>
        <v>0</v>
      </c>
      <c r="CD19" s="57">
        <f t="shared" si="8"/>
        <v>0</v>
      </c>
      <c r="CE19" s="57">
        <f t="shared" si="8"/>
        <v>0</v>
      </c>
      <c r="CF19" s="57">
        <f t="shared" si="8"/>
        <v>0</v>
      </c>
      <c r="CG19" s="57">
        <f t="shared" si="8"/>
        <v>0</v>
      </c>
      <c r="CH19" s="57">
        <f t="shared" si="8"/>
        <v>0</v>
      </c>
      <c r="CL19" s="57">
        <f t="shared" si="9"/>
        <v>0</v>
      </c>
      <c r="CM19" s="57">
        <f t="shared" si="9"/>
        <v>0</v>
      </c>
      <c r="CN19" s="57">
        <f t="shared" si="9"/>
        <v>0</v>
      </c>
      <c r="CO19" s="57">
        <f t="shared" si="9"/>
        <v>21</v>
      </c>
      <c r="CP19" s="57">
        <f t="shared" si="9"/>
        <v>18</v>
      </c>
      <c r="CQ19" s="57">
        <f t="shared" si="9"/>
        <v>22</v>
      </c>
    </row>
    <row r="20" spans="1:95" ht="18">
      <c r="A20" s="62"/>
      <c r="B20" s="77">
        <v>17</v>
      </c>
      <c r="C20" s="64" t="s">
        <v>142</v>
      </c>
      <c r="D20" s="46"/>
      <c r="E20" s="46"/>
      <c r="F20" s="46"/>
      <c r="G20" s="194">
        <v>12</v>
      </c>
      <c r="H20" s="46"/>
      <c r="I20" s="46"/>
      <c r="J20" s="75">
        <f t="shared" si="0"/>
        <v>19</v>
      </c>
      <c r="K20" s="75">
        <f t="shared" si="0"/>
        <v>19</v>
      </c>
      <c r="S20" s="86">
        <f aca="true" t="shared" si="10" ref="S20:X53">IF(CL20&gt;0,CL20,0)</f>
        <v>0</v>
      </c>
      <c r="T20" s="86">
        <f t="shared" si="10"/>
        <v>0</v>
      </c>
      <c r="U20" s="86">
        <f t="shared" si="10"/>
        <v>0</v>
      </c>
      <c r="V20" s="86">
        <f t="shared" si="10"/>
        <v>19</v>
      </c>
      <c r="W20" s="86">
        <f t="shared" si="10"/>
        <v>0</v>
      </c>
      <c r="X20" s="86">
        <f t="shared" si="10"/>
        <v>0</v>
      </c>
      <c r="Y20" s="67">
        <f t="shared" si="2"/>
        <v>19</v>
      </c>
      <c r="Z20" s="88">
        <f t="shared" si="3"/>
        <v>19</v>
      </c>
      <c r="AA20" s="94"/>
      <c r="AB20" s="86" t="str">
        <f t="shared" si="4"/>
        <v> </v>
      </c>
      <c r="AC20" s="86" t="str">
        <f t="shared" si="4"/>
        <v> </v>
      </c>
      <c r="AD20" s="86" t="str">
        <f t="shared" si="4"/>
        <v> </v>
      </c>
      <c r="AE20" s="86">
        <f t="shared" si="4"/>
        <v>19</v>
      </c>
      <c r="AF20" s="86" t="str">
        <f t="shared" si="4"/>
        <v> </v>
      </c>
      <c r="AG20" s="86" t="str">
        <f t="shared" si="4"/>
        <v> </v>
      </c>
      <c r="BA20" s="48" t="s">
        <v>34</v>
      </c>
      <c r="BB20" s="59">
        <f>SUM('SA 2018 FIA GT'!Q30-'SA 2018 FIA GT'!B30)</f>
        <v>0</v>
      </c>
      <c r="BC20" s="49" t="s">
        <v>26</v>
      </c>
      <c r="BD20" s="50" t="s">
        <v>35</v>
      </c>
      <c r="BE20" s="51" t="s">
        <v>36</v>
      </c>
      <c r="BF20" s="60" t="s">
        <v>37</v>
      </c>
      <c r="BH20" s="57">
        <f t="shared" si="5"/>
        <v>0</v>
      </c>
      <c r="BI20" s="57">
        <f t="shared" si="5"/>
        <v>0</v>
      </c>
      <c r="BJ20" s="57">
        <f t="shared" si="5"/>
        <v>0</v>
      </c>
      <c r="BK20" s="57">
        <f t="shared" si="5"/>
        <v>0</v>
      </c>
      <c r="BL20" s="57">
        <f t="shared" si="5"/>
        <v>0</v>
      </c>
      <c r="BM20" s="57">
        <f t="shared" si="5"/>
        <v>0</v>
      </c>
      <c r="BO20" s="57">
        <f t="shared" si="6"/>
        <v>0</v>
      </c>
      <c r="BP20" s="57">
        <f t="shared" si="6"/>
        <v>0</v>
      </c>
      <c r="BQ20" s="57">
        <f t="shared" si="6"/>
        <v>0</v>
      </c>
      <c r="BR20" s="57">
        <f t="shared" si="6"/>
        <v>19</v>
      </c>
      <c r="BS20" s="57">
        <f t="shared" si="6"/>
        <v>0</v>
      </c>
      <c r="BT20" s="57">
        <f t="shared" si="6"/>
        <v>0</v>
      </c>
      <c r="BV20" s="57">
        <f t="shared" si="7"/>
        <v>0</v>
      </c>
      <c r="BW20" s="57">
        <f t="shared" si="7"/>
        <v>0</v>
      </c>
      <c r="BX20" s="57">
        <f t="shared" si="7"/>
        <v>0</v>
      </c>
      <c r="BY20" s="57">
        <f t="shared" si="7"/>
        <v>0</v>
      </c>
      <c r="BZ20" s="57">
        <f t="shared" si="7"/>
        <v>0</v>
      </c>
      <c r="CA20" s="57">
        <f t="shared" si="7"/>
        <v>0</v>
      </c>
      <c r="CC20" s="57">
        <f t="shared" si="8"/>
        <v>0</v>
      </c>
      <c r="CD20" s="57">
        <f t="shared" si="8"/>
        <v>0</v>
      </c>
      <c r="CE20" s="57">
        <f t="shared" si="8"/>
        <v>0</v>
      </c>
      <c r="CF20" s="57">
        <f t="shared" si="8"/>
        <v>0</v>
      </c>
      <c r="CG20" s="57">
        <f t="shared" si="8"/>
        <v>0</v>
      </c>
      <c r="CH20" s="57">
        <f t="shared" si="8"/>
        <v>0</v>
      </c>
      <c r="CL20" s="57">
        <f t="shared" si="9"/>
        <v>0</v>
      </c>
      <c r="CM20" s="57">
        <f t="shared" si="9"/>
        <v>0</v>
      </c>
      <c r="CN20" s="57">
        <f t="shared" si="9"/>
        <v>0</v>
      </c>
      <c r="CO20" s="57">
        <f t="shared" si="9"/>
        <v>19</v>
      </c>
      <c r="CP20" s="57">
        <f t="shared" si="9"/>
        <v>0</v>
      </c>
      <c r="CQ20" s="57">
        <f t="shared" si="9"/>
        <v>0</v>
      </c>
    </row>
    <row r="21" spans="1:95" ht="18">
      <c r="A21" s="62"/>
      <c r="B21" s="77">
        <v>18</v>
      </c>
      <c r="C21" s="4" t="s">
        <v>112</v>
      </c>
      <c r="D21" s="47"/>
      <c r="E21" s="47"/>
      <c r="F21" s="47"/>
      <c r="G21" s="47"/>
      <c r="H21" s="189">
        <v>15</v>
      </c>
      <c r="I21" s="189">
        <v>7</v>
      </c>
      <c r="J21" s="75">
        <f t="shared" si="0"/>
        <v>40</v>
      </c>
      <c r="K21" s="75">
        <f t="shared" si="0"/>
        <v>20</v>
      </c>
      <c r="S21" s="86">
        <f t="shared" si="10"/>
        <v>0</v>
      </c>
      <c r="T21" s="86">
        <f t="shared" si="10"/>
        <v>0</v>
      </c>
      <c r="U21" s="86">
        <f t="shared" si="10"/>
        <v>0</v>
      </c>
      <c r="V21" s="86">
        <f t="shared" si="10"/>
        <v>0</v>
      </c>
      <c r="W21" s="86">
        <f t="shared" si="10"/>
        <v>16</v>
      </c>
      <c r="X21" s="86">
        <f t="shared" si="10"/>
        <v>24</v>
      </c>
      <c r="Y21" s="67">
        <f t="shared" si="2"/>
        <v>40</v>
      </c>
      <c r="Z21" s="88">
        <f t="shared" si="3"/>
        <v>20</v>
      </c>
      <c r="AA21" s="94"/>
      <c r="AB21" s="86" t="str">
        <f t="shared" si="4"/>
        <v> </v>
      </c>
      <c r="AC21" s="86" t="str">
        <f t="shared" si="4"/>
        <v> </v>
      </c>
      <c r="AD21" s="86" t="str">
        <f t="shared" si="4"/>
        <v> </v>
      </c>
      <c r="AE21" s="86" t="str">
        <f t="shared" si="4"/>
        <v> </v>
      </c>
      <c r="AF21" s="86">
        <f t="shared" si="4"/>
        <v>16</v>
      </c>
      <c r="AG21" s="86">
        <f t="shared" si="4"/>
        <v>24</v>
      </c>
      <c r="BA21" s="48" t="s">
        <v>34</v>
      </c>
      <c r="BB21" s="59">
        <f>SUM('SA 2018 FIA GT'!Q31-'SA 2018 FIA GT'!B31)</f>
        <v>-2</v>
      </c>
      <c r="BC21" s="49" t="s">
        <v>26</v>
      </c>
      <c r="BD21" s="50" t="s">
        <v>35</v>
      </c>
      <c r="BE21" s="51" t="s">
        <v>36</v>
      </c>
      <c r="BF21" s="60" t="s">
        <v>37</v>
      </c>
      <c r="BH21" s="57">
        <f t="shared" si="5"/>
        <v>0</v>
      </c>
      <c r="BI21" s="57">
        <f t="shared" si="5"/>
        <v>0</v>
      </c>
      <c r="BJ21" s="57">
        <f t="shared" si="5"/>
        <v>0</v>
      </c>
      <c r="BK21" s="57">
        <f t="shared" si="5"/>
        <v>0</v>
      </c>
      <c r="BL21" s="57">
        <f t="shared" si="5"/>
        <v>0</v>
      </c>
      <c r="BM21" s="57">
        <f t="shared" si="5"/>
        <v>24</v>
      </c>
      <c r="BO21" s="57">
        <f t="shared" si="6"/>
        <v>0</v>
      </c>
      <c r="BP21" s="57">
        <f t="shared" si="6"/>
        <v>0</v>
      </c>
      <c r="BQ21" s="57">
        <f t="shared" si="6"/>
        <v>0</v>
      </c>
      <c r="BR21" s="57">
        <f t="shared" si="6"/>
        <v>0</v>
      </c>
      <c r="BS21" s="57">
        <f t="shared" si="6"/>
        <v>16</v>
      </c>
      <c r="BT21" s="57">
        <f t="shared" si="6"/>
        <v>0</v>
      </c>
      <c r="BV21" s="57">
        <f t="shared" si="7"/>
        <v>0</v>
      </c>
      <c r="BW21" s="57">
        <f t="shared" si="7"/>
        <v>0</v>
      </c>
      <c r="BX21" s="57">
        <f t="shared" si="7"/>
        <v>0</v>
      </c>
      <c r="BY21" s="57">
        <f t="shared" si="7"/>
        <v>0</v>
      </c>
      <c r="BZ21" s="57">
        <f t="shared" si="7"/>
        <v>0</v>
      </c>
      <c r="CA21" s="57">
        <f t="shared" si="7"/>
        <v>0</v>
      </c>
      <c r="CC21" s="57">
        <f t="shared" si="8"/>
        <v>0</v>
      </c>
      <c r="CD21" s="57">
        <f t="shared" si="8"/>
        <v>0</v>
      </c>
      <c r="CE21" s="57">
        <f t="shared" si="8"/>
        <v>0</v>
      </c>
      <c r="CF21" s="57">
        <f t="shared" si="8"/>
        <v>0</v>
      </c>
      <c r="CG21" s="57">
        <f t="shared" si="8"/>
        <v>0</v>
      </c>
      <c r="CH21" s="57">
        <f t="shared" si="8"/>
        <v>0</v>
      </c>
      <c r="CL21" s="57">
        <f t="shared" si="9"/>
        <v>0</v>
      </c>
      <c r="CM21" s="57">
        <f t="shared" si="9"/>
        <v>0</v>
      </c>
      <c r="CN21" s="57">
        <f t="shared" si="9"/>
        <v>0</v>
      </c>
      <c r="CO21" s="57">
        <f t="shared" si="9"/>
        <v>0</v>
      </c>
      <c r="CP21" s="57">
        <f t="shared" si="9"/>
        <v>16</v>
      </c>
      <c r="CQ21" s="57">
        <f t="shared" si="9"/>
        <v>24</v>
      </c>
    </row>
    <row r="22" spans="1:95" ht="18">
      <c r="A22" s="62"/>
      <c r="B22" s="77">
        <v>19</v>
      </c>
      <c r="C22" s="64" t="s">
        <v>111</v>
      </c>
      <c r="D22" s="46"/>
      <c r="E22" s="46"/>
      <c r="F22" s="46"/>
      <c r="G22" s="46"/>
      <c r="H22" s="189">
        <v>12</v>
      </c>
      <c r="I22" s="189">
        <v>10</v>
      </c>
      <c r="J22" s="75">
        <f t="shared" si="0"/>
        <v>40</v>
      </c>
      <c r="K22" s="75">
        <f t="shared" si="0"/>
        <v>20</v>
      </c>
      <c r="S22" s="86">
        <f t="shared" si="10"/>
        <v>0</v>
      </c>
      <c r="T22" s="86">
        <f t="shared" si="10"/>
        <v>0</v>
      </c>
      <c r="U22" s="86">
        <f t="shared" si="10"/>
        <v>0</v>
      </c>
      <c r="V22" s="86">
        <f t="shared" si="10"/>
        <v>0</v>
      </c>
      <c r="W22" s="86">
        <f t="shared" si="10"/>
        <v>19</v>
      </c>
      <c r="X22" s="86">
        <f t="shared" si="10"/>
        <v>21</v>
      </c>
      <c r="Y22" s="67">
        <f t="shared" si="2"/>
        <v>40</v>
      </c>
      <c r="Z22" s="88">
        <f t="shared" si="3"/>
        <v>20</v>
      </c>
      <c r="AA22" s="94"/>
      <c r="AB22" s="86" t="str">
        <f t="shared" si="4"/>
        <v> </v>
      </c>
      <c r="AC22" s="86" t="str">
        <f t="shared" si="4"/>
        <v> </v>
      </c>
      <c r="AD22" s="86" t="str">
        <f t="shared" si="4"/>
        <v> </v>
      </c>
      <c r="AE22" s="86" t="str">
        <f t="shared" si="4"/>
        <v> </v>
      </c>
      <c r="AF22" s="86">
        <f t="shared" si="4"/>
        <v>19</v>
      </c>
      <c r="AG22" s="86">
        <f t="shared" si="4"/>
        <v>21</v>
      </c>
      <c r="BA22" s="48" t="s">
        <v>34</v>
      </c>
      <c r="BB22" s="59">
        <f>SUM('SA 2018 FIA GT'!Q32-'SA 2018 FIA GT'!B32)</f>
        <v>-2</v>
      </c>
      <c r="BC22" s="49" t="s">
        <v>26</v>
      </c>
      <c r="BD22" s="50" t="s">
        <v>35</v>
      </c>
      <c r="BE22" s="51" t="s">
        <v>36</v>
      </c>
      <c r="BF22" s="60" t="s">
        <v>37</v>
      </c>
      <c r="BH22" s="57">
        <f t="shared" si="5"/>
        <v>0</v>
      </c>
      <c r="BI22" s="57">
        <f t="shared" si="5"/>
        <v>0</v>
      </c>
      <c r="BJ22" s="57">
        <f t="shared" si="5"/>
        <v>0</v>
      </c>
      <c r="BK22" s="57">
        <f t="shared" si="5"/>
        <v>0</v>
      </c>
      <c r="BL22" s="57">
        <f t="shared" si="5"/>
        <v>0</v>
      </c>
      <c r="BM22" s="57">
        <f t="shared" si="5"/>
        <v>0</v>
      </c>
      <c r="BO22" s="57">
        <f t="shared" si="6"/>
        <v>0</v>
      </c>
      <c r="BP22" s="57">
        <f t="shared" si="6"/>
        <v>0</v>
      </c>
      <c r="BQ22" s="57">
        <f t="shared" si="6"/>
        <v>0</v>
      </c>
      <c r="BR22" s="57">
        <f t="shared" si="6"/>
        <v>0</v>
      </c>
      <c r="BS22" s="57">
        <f t="shared" si="6"/>
        <v>19</v>
      </c>
      <c r="BT22" s="57">
        <f t="shared" si="6"/>
        <v>21</v>
      </c>
      <c r="BV22" s="57">
        <f t="shared" si="7"/>
        <v>0</v>
      </c>
      <c r="BW22" s="57">
        <f t="shared" si="7"/>
        <v>0</v>
      </c>
      <c r="BX22" s="57">
        <f t="shared" si="7"/>
        <v>0</v>
      </c>
      <c r="BY22" s="57">
        <f t="shared" si="7"/>
        <v>0</v>
      </c>
      <c r="BZ22" s="57">
        <f t="shared" si="7"/>
        <v>0</v>
      </c>
      <c r="CA22" s="57">
        <f t="shared" si="7"/>
        <v>0</v>
      </c>
      <c r="CC22" s="57">
        <f t="shared" si="8"/>
        <v>0</v>
      </c>
      <c r="CD22" s="57">
        <f t="shared" si="8"/>
        <v>0</v>
      </c>
      <c r="CE22" s="57">
        <f t="shared" si="8"/>
        <v>0</v>
      </c>
      <c r="CF22" s="57">
        <f t="shared" si="8"/>
        <v>0</v>
      </c>
      <c r="CG22" s="57">
        <f t="shared" si="8"/>
        <v>0</v>
      </c>
      <c r="CH22" s="57">
        <f t="shared" si="8"/>
        <v>0</v>
      </c>
      <c r="CL22" s="57">
        <f t="shared" si="9"/>
        <v>0</v>
      </c>
      <c r="CM22" s="57">
        <f t="shared" si="9"/>
        <v>0</v>
      </c>
      <c r="CN22" s="57">
        <f t="shared" si="9"/>
        <v>0</v>
      </c>
      <c r="CO22" s="57">
        <f t="shared" si="9"/>
        <v>0</v>
      </c>
      <c r="CP22" s="57">
        <f t="shared" si="9"/>
        <v>19</v>
      </c>
      <c r="CQ22" s="57">
        <f t="shared" si="9"/>
        <v>21</v>
      </c>
    </row>
    <row r="23" spans="1:95" ht="18">
      <c r="A23" s="62"/>
      <c r="B23" s="77">
        <v>20</v>
      </c>
      <c r="C23" s="4" t="s">
        <v>47</v>
      </c>
      <c r="D23" s="47"/>
      <c r="E23" s="47"/>
      <c r="F23" s="47"/>
      <c r="G23" s="47"/>
      <c r="H23" s="189">
        <v>14</v>
      </c>
      <c r="I23" s="47"/>
      <c r="J23" s="75">
        <f t="shared" si="0"/>
        <v>17</v>
      </c>
      <c r="K23" s="75">
        <f t="shared" si="0"/>
        <v>17</v>
      </c>
      <c r="S23" s="86">
        <f t="shared" si="10"/>
        <v>0</v>
      </c>
      <c r="T23" s="86">
        <f t="shared" si="10"/>
        <v>0</v>
      </c>
      <c r="U23" s="86">
        <f t="shared" si="10"/>
        <v>0</v>
      </c>
      <c r="V23" s="86">
        <f t="shared" si="10"/>
        <v>0</v>
      </c>
      <c r="W23" s="86">
        <f t="shared" si="10"/>
        <v>17</v>
      </c>
      <c r="X23" s="86">
        <f t="shared" si="10"/>
        <v>0</v>
      </c>
      <c r="Y23" s="67">
        <f t="shared" si="2"/>
        <v>17</v>
      </c>
      <c r="Z23" s="88">
        <f t="shared" si="3"/>
        <v>17</v>
      </c>
      <c r="AA23" s="94"/>
      <c r="AB23" s="86" t="str">
        <f t="shared" si="4"/>
        <v> </v>
      </c>
      <c r="AC23" s="86" t="str">
        <f t="shared" si="4"/>
        <v> </v>
      </c>
      <c r="AD23" s="86" t="str">
        <f t="shared" si="4"/>
        <v> </v>
      </c>
      <c r="AE23" s="86" t="str">
        <f t="shared" si="4"/>
        <v> </v>
      </c>
      <c r="AF23" s="86">
        <f t="shared" si="4"/>
        <v>17</v>
      </c>
      <c r="AG23" s="86" t="str">
        <f t="shared" si="4"/>
        <v> </v>
      </c>
      <c r="BA23" s="48" t="s">
        <v>34</v>
      </c>
      <c r="BB23" s="59">
        <f>SUM('SA 2018 FIA GT'!Q33-'SA 2018 FIA GT'!B33)</f>
        <v>-1</v>
      </c>
      <c r="BC23" s="49" t="s">
        <v>26</v>
      </c>
      <c r="BD23" s="50" t="s">
        <v>35</v>
      </c>
      <c r="BE23" s="51" t="s">
        <v>36</v>
      </c>
      <c r="BF23" s="60" t="s">
        <v>37</v>
      </c>
      <c r="BH23" s="57">
        <f t="shared" si="5"/>
        <v>0</v>
      </c>
      <c r="BI23" s="57">
        <f t="shared" si="5"/>
        <v>0</v>
      </c>
      <c r="BJ23" s="57">
        <f t="shared" si="5"/>
        <v>0</v>
      </c>
      <c r="BK23" s="57">
        <f t="shared" si="5"/>
        <v>0</v>
      </c>
      <c r="BL23" s="57">
        <f t="shared" si="5"/>
        <v>0</v>
      </c>
      <c r="BM23" s="57">
        <f t="shared" si="5"/>
        <v>0</v>
      </c>
      <c r="BO23" s="57">
        <f t="shared" si="6"/>
        <v>0</v>
      </c>
      <c r="BP23" s="57">
        <f t="shared" si="6"/>
        <v>0</v>
      </c>
      <c r="BQ23" s="57">
        <f t="shared" si="6"/>
        <v>0</v>
      </c>
      <c r="BR23" s="57">
        <f t="shared" si="6"/>
        <v>0</v>
      </c>
      <c r="BS23" s="57">
        <f t="shared" si="6"/>
        <v>17</v>
      </c>
      <c r="BT23" s="57">
        <f t="shared" si="6"/>
        <v>0</v>
      </c>
      <c r="BV23" s="57">
        <f t="shared" si="7"/>
        <v>0</v>
      </c>
      <c r="BW23" s="57">
        <f t="shared" si="7"/>
        <v>0</v>
      </c>
      <c r="BX23" s="57">
        <f t="shared" si="7"/>
        <v>0</v>
      </c>
      <c r="BY23" s="57">
        <f t="shared" si="7"/>
        <v>0</v>
      </c>
      <c r="BZ23" s="57">
        <f t="shared" si="7"/>
        <v>0</v>
      </c>
      <c r="CA23" s="57">
        <f t="shared" si="7"/>
        <v>0</v>
      </c>
      <c r="CC23" s="57">
        <f t="shared" si="8"/>
        <v>0</v>
      </c>
      <c r="CD23" s="57">
        <f t="shared" si="8"/>
        <v>0</v>
      </c>
      <c r="CE23" s="57">
        <f t="shared" si="8"/>
        <v>0</v>
      </c>
      <c r="CF23" s="57">
        <f t="shared" si="8"/>
        <v>0</v>
      </c>
      <c r="CG23" s="57">
        <f t="shared" si="8"/>
        <v>0</v>
      </c>
      <c r="CH23" s="57">
        <f t="shared" si="8"/>
        <v>0</v>
      </c>
      <c r="CL23" s="57">
        <f t="shared" si="9"/>
        <v>0</v>
      </c>
      <c r="CM23" s="57">
        <f t="shared" si="9"/>
        <v>0</v>
      </c>
      <c r="CN23" s="57">
        <f t="shared" si="9"/>
        <v>0</v>
      </c>
      <c r="CO23" s="57">
        <f t="shared" si="9"/>
        <v>0</v>
      </c>
      <c r="CP23" s="57">
        <f t="shared" si="9"/>
        <v>17</v>
      </c>
      <c r="CQ23" s="57">
        <f t="shared" si="9"/>
        <v>0</v>
      </c>
    </row>
    <row r="24" spans="1:95" ht="18">
      <c r="A24" s="62"/>
      <c r="B24" s="77">
        <v>21</v>
      </c>
      <c r="C24" s="64">
        <v>21</v>
      </c>
      <c r="D24" s="46"/>
      <c r="E24" s="46"/>
      <c r="F24" s="46"/>
      <c r="G24" s="46"/>
      <c r="H24" s="46"/>
      <c r="I24" s="46"/>
      <c r="J24" s="75">
        <f t="shared" si="0"/>
        <v>0</v>
      </c>
      <c r="K24" s="75" t="e">
        <f t="shared" si="0"/>
        <v>#DIV/0!</v>
      </c>
      <c r="S24" s="86">
        <f t="shared" si="10"/>
        <v>0</v>
      </c>
      <c r="T24" s="86">
        <f t="shared" si="10"/>
        <v>0</v>
      </c>
      <c r="U24" s="86">
        <f t="shared" si="10"/>
        <v>0</v>
      </c>
      <c r="V24" s="86">
        <f t="shared" si="10"/>
        <v>0</v>
      </c>
      <c r="W24" s="86">
        <f t="shared" si="10"/>
        <v>0</v>
      </c>
      <c r="X24" s="86">
        <f t="shared" si="10"/>
        <v>0</v>
      </c>
      <c r="Y24" s="67">
        <f t="shared" si="2"/>
        <v>0</v>
      </c>
      <c r="Z24" s="88" t="e">
        <f t="shared" si="3"/>
        <v>#DIV/0!</v>
      </c>
      <c r="AA24" s="94"/>
      <c r="AB24" s="86" t="str">
        <f t="shared" si="4"/>
        <v> </v>
      </c>
      <c r="AC24" s="86" t="str">
        <f t="shared" si="4"/>
        <v> </v>
      </c>
      <c r="AD24" s="86" t="str">
        <f t="shared" si="4"/>
        <v> </v>
      </c>
      <c r="AE24" s="86" t="str">
        <f t="shared" si="4"/>
        <v> </v>
      </c>
      <c r="AF24" s="86" t="str">
        <f t="shared" si="4"/>
        <v> </v>
      </c>
      <c r="AG24" s="86" t="str">
        <f t="shared" si="4"/>
        <v> </v>
      </c>
      <c r="BA24" s="48" t="s">
        <v>34</v>
      </c>
      <c r="BB24" s="59" t="e">
        <f>SUM('SA 2018 FIA GT'!#REF!-'SA 2018 FIA GT'!#REF!)</f>
        <v>#REF!</v>
      </c>
      <c r="BC24" s="49" t="s">
        <v>26</v>
      </c>
      <c r="BD24" s="50" t="s">
        <v>35</v>
      </c>
      <c r="BE24" s="51" t="s">
        <v>36</v>
      </c>
      <c r="BF24" s="60" t="s">
        <v>37</v>
      </c>
      <c r="BH24" s="57">
        <f t="shared" si="5"/>
        <v>0</v>
      </c>
      <c r="BI24" s="57">
        <f t="shared" si="5"/>
        <v>0</v>
      </c>
      <c r="BJ24" s="57">
        <f t="shared" si="5"/>
        <v>0</v>
      </c>
      <c r="BK24" s="57">
        <f t="shared" si="5"/>
        <v>0</v>
      </c>
      <c r="BL24" s="57">
        <f t="shared" si="5"/>
        <v>0</v>
      </c>
      <c r="BM24" s="57">
        <f t="shared" si="5"/>
        <v>0</v>
      </c>
      <c r="BO24" s="57">
        <f t="shared" si="6"/>
        <v>0</v>
      </c>
      <c r="BP24" s="57">
        <f t="shared" si="6"/>
        <v>0</v>
      </c>
      <c r="BQ24" s="57">
        <f t="shared" si="6"/>
        <v>0</v>
      </c>
      <c r="BR24" s="57">
        <f t="shared" si="6"/>
        <v>0</v>
      </c>
      <c r="BS24" s="57">
        <f t="shared" si="6"/>
        <v>0</v>
      </c>
      <c r="BT24" s="57">
        <f t="shared" si="6"/>
        <v>0</v>
      </c>
      <c r="BV24" s="57">
        <f t="shared" si="7"/>
        <v>0</v>
      </c>
      <c r="BW24" s="57">
        <f t="shared" si="7"/>
        <v>0</v>
      </c>
      <c r="BX24" s="57">
        <f t="shared" si="7"/>
        <v>0</v>
      </c>
      <c r="BY24" s="57">
        <f t="shared" si="7"/>
        <v>0</v>
      </c>
      <c r="BZ24" s="57">
        <f t="shared" si="7"/>
        <v>0</v>
      </c>
      <c r="CA24" s="57">
        <f t="shared" si="7"/>
        <v>0</v>
      </c>
      <c r="CC24" s="57">
        <f t="shared" si="8"/>
        <v>0</v>
      </c>
      <c r="CD24" s="57">
        <f t="shared" si="8"/>
        <v>0</v>
      </c>
      <c r="CE24" s="57">
        <f t="shared" si="8"/>
        <v>0</v>
      </c>
      <c r="CF24" s="57">
        <f t="shared" si="8"/>
        <v>0</v>
      </c>
      <c r="CG24" s="57">
        <f t="shared" si="8"/>
        <v>0</v>
      </c>
      <c r="CH24" s="57">
        <f t="shared" si="8"/>
        <v>0</v>
      </c>
      <c r="CL24" s="57">
        <f t="shared" si="9"/>
        <v>0</v>
      </c>
      <c r="CM24" s="57">
        <f t="shared" si="9"/>
        <v>0</v>
      </c>
      <c r="CN24" s="57">
        <f t="shared" si="9"/>
        <v>0</v>
      </c>
      <c r="CO24" s="57">
        <f t="shared" si="9"/>
        <v>0</v>
      </c>
      <c r="CP24" s="57">
        <f t="shared" si="9"/>
        <v>0</v>
      </c>
      <c r="CQ24" s="57">
        <f t="shared" si="9"/>
        <v>0</v>
      </c>
    </row>
    <row r="25" spans="1:95" ht="18">
      <c r="A25" s="62"/>
      <c r="B25" s="77">
        <v>22</v>
      </c>
      <c r="C25" s="4">
        <v>22</v>
      </c>
      <c r="D25" s="47"/>
      <c r="E25" s="47"/>
      <c r="F25" s="47"/>
      <c r="G25" s="47"/>
      <c r="H25" s="47"/>
      <c r="I25" s="47"/>
      <c r="J25" s="75">
        <f t="shared" si="0"/>
        <v>0</v>
      </c>
      <c r="K25" s="75" t="e">
        <f t="shared" si="0"/>
        <v>#DIV/0!</v>
      </c>
      <c r="S25" s="86">
        <f t="shared" si="10"/>
        <v>0</v>
      </c>
      <c r="T25" s="86">
        <f t="shared" si="10"/>
        <v>0</v>
      </c>
      <c r="U25" s="86">
        <f t="shared" si="10"/>
        <v>0</v>
      </c>
      <c r="V25" s="86">
        <f t="shared" si="10"/>
        <v>0</v>
      </c>
      <c r="W25" s="86">
        <f t="shared" si="10"/>
        <v>0</v>
      </c>
      <c r="X25" s="86">
        <f t="shared" si="10"/>
        <v>0</v>
      </c>
      <c r="Y25" s="67">
        <f t="shared" si="2"/>
        <v>0</v>
      </c>
      <c r="Z25" s="88" t="e">
        <f t="shared" si="3"/>
        <v>#DIV/0!</v>
      </c>
      <c r="AA25" s="94"/>
      <c r="AB25" s="86" t="str">
        <f t="shared" si="4"/>
        <v> </v>
      </c>
      <c r="AC25" s="86" t="str">
        <f t="shared" si="4"/>
        <v> </v>
      </c>
      <c r="AD25" s="86" t="str">
        <f t="shared" si="4"/>
        <v> </v>
      </c>
      <c r="AE25" s="86" t="str">
        <f t="shared" si="4"/>
        <v> </v>
      </c>
      <c r="AF25" s="86" t="str">
        <f t="shared" si="4"/>
        <v> </v>
      </c>
      <c r="AG25" s="86" t="str">
        <f t="shared" si="4"/>
        <v> </v>
      </c>
      <c r="BA25" s="48" t="s">
        <v>34</v>
      </c>
      <c r="BB25" s="59" t="e">
        <f>SUM('SA 2018 FIA GT'!#REF!-'SA 2018 FIA GT'!#REF!)</f>
        <v>#REF!</v>
      </c>
      <c r="BC25" s="49" t="s">
        <v>26</v>
      </c>
      <c r="BD25" s="50" t="s">
        <v>35</v>
      </c>
      <c r="BE25" s="51" t="s">
        <v>36</v>
      </c>
      <c r="BF25" s="60" t="s">
        <v>37</v>
      </c>
      <c r="BH25" s="57">
        <f t="shared" si="5"/>
        <v>0</v>
      </c>
      <c r="BI25" s="57">
        <f t="shared" si="5"/>
        <v>0</v>
      </c>
      <c r="BJ25" s="57">
        <f t="shared" si="5"/>
        <v>0</v>
      </c>
      <c r="BK25" s="57">
        <f t="shared" si="5"/>
        <v>0</v>
      </c>
      <c r="BL25" s="57">
        <f t="shared" si="5"/>
        <v>0</v>
      </c>
      <c r="BM25" s="57">
        <f t="shared" si="5"/>
        <v>0</v>
      </c>
      <c r="BO25" s="57">
        <f t="shared" si="6"/>
        <v>0</v>
      </c>
      <c r="BP25" s="57">
        <f t="shared" si="6"/>
        <v>0</v>
      </c>
      <c r="BQ25" s="57">
        <f t="shared" si="6"/>
        <v>0</v>
      </c>
      <c r="BR25" s="57">
        <f t="shared" si="6"/>
        <v>0</v>
      </c>
      <c r="BS25" s="57">
        <f t="shared" si="6"/>
        <v>0</v>
      </c>
      <c r="BT25" s="57">
        <f t="shared" si="6"/>
        <v>0</v>
      </c>
      <c r="BV25" s="57">
        <f t="shared" si="7"/>
        <v>0</v>
      </c>
      <c r="BW25" s="57">
        <f t="shared" si="7"/>
        <v>0</v>
      </c>
      <c r="BX25" s="57">
        <f t="shared" si="7"/>
        <v>0</v>
      </c>
      <c r="BY25" s="57">
        <f t="shared" si="7"/>
        <v>0</v>
      </c>
      <c r="BZ25" s="57">
        <f t="shared" si="7"/>
        <v>0</v>
      </c>
      <c r="CA25" s="57">
        <f t="shared" si="7"/>
        <v>0</v>
      </c>
      <c r="CC25" s="57">
        <f t="shared" si="8"/>
        <v>0</v>
      </c>
      <c r="CD25" s="57">
        <f t="shared" si="8"/>
        <v>0</v>
      </c>
      <c r="CE25" s="57">
        <f t="shared" si="8"/>
        <v>0</v>
      </c>
      <c r="CF25" s="57">
        <f t="shared" si="8"/>
        <v>0</v>
      </c>
      <c r="CG25" s="57">
        <f t="shared" si="8"/>
        <v>0</v>
      </c>
      <c r="CH25" s="57">
        <f t="shared" si="8"/>
        <v>0</v>
      </c>
      <c r="CL25" s="57">
        <f t="shared" si="9"/>
        <v>0</v>
      </c>
      <c r="CM25" s="57">
        <f t="shared" si="9"/>
        <v>0</v>
      </c>
      <c r="CN25" s="57">
        <f t="shared" si="9"/>
        <v>0</v>
      </c>
      <c r="CO25" s="57">
        <f t="shared" si="9"/>
        <v>0</v>
      </c>
      <c r="CP25" s="57">
        <f t="shared" si="9"/>
        <v>0</v>
      </c>
      <c r="CQ25" s="57">
        <f t="shared" si="9"/>
        <v>0</v>
      </c>
    </row>
    <row r="26" spans="1:95" ht="18">
      <c r="A26" s="62"/>
      <c r="B26" s="77">
        <v>23</v>
      </c>
      <c r="C26" s="64">
        <v>23</v>
      </c>
      <c r="D26" s="46"/>
      <c r="E26" s="46"/>
      <c r="F26" s="46"/>
      <c r="G26" s="46"/>
      <c r="H26" s="46"/>
      <c r="I26" s="46"/>
      <c r="J26" s="75">
        <f t="shared" si="0"/>
        <v>0</v>
      </c>
      <c r="K26" s="75" t="e">
        <f t="shared" si="0"/>
        <v>#DIV/0!</v>
      </c>
      <c r="S26" s="86">
        <f t="shared" si="10"/>
        <v>0</v>
      </c>
      <c r="T26" s="86">
        <f t="shared" si="10"/>
        <v>0</v>
      </c>
      <c r="U26" s="86">
        <f t="shared" si="10"/>
        <v>0</v>
      </c>
      <c r="V26" s="86">
        <f t="shared" si="10"/>
        <v>0</v>
      </c>
      <c r="W26" s="86">
        <f t="shared" si="10"/>
        <v>0</v>
      </c>
      <c r="X26" s="86">
        <f t="shared" si="10"/>
        <v>0</v>
      </c>
      <c r="Y26" s="67">
        <f t="shared" si="2"/>
        <v>0</v>
      </c>
      <c r="Z26" s="88" t="e">
        <f t="shared" si="3"/>
        <v>#DIV/0!</v>
      </c>
      <c r="AA26" s="94"/>
      <c r="AB26" s="86" t="str">
        <f t="shared" si="4"/>
        <v> </v>
      </c>
      <c r="AC26" s="86" t="str">
        <f t="shared" si="4"/>
        <v> </v>
      </c>
      <c r="AD26" s="86" t="str">
        <f t="shared" si="4"/>
        <v> </v>
      </c>
      <c r="AE26" s="86" t="str">
        <f t="shared" si="4"/>
        <v> </v>
      </c>
      <c r="AF26" s="86" t="str">
        <f t="shared" si="4"/>
        <v> </v>
      </c>
      <c r="AG26" s="86" t="str">
        <f t="shared" si="4"/>
        <v> </v>
      </c>
      <c r="BA26" s="48" t="s">
        <v>34</v>
      </c>
      <c r="BB26" s="59" t="e">
        <f>SUM('SA 2018 FIA GT'!#REF!-'SA 2018 FIA GT'!#REF!)</f>
        <v>#REF!</v>
      </c>
      <c r="BC26" s="49" t="s">
        <v>26</v>
      </c>
      <c r="BD26" s="50" t="s">
        <v>35</v>
      </c>
      <c r="BE26" s="51" t="s">
        <v>36</v>
      </c>
      <c r="BF26" s="60" t="s">
        <v>37</v>
      </c>
      <c r="BH26" s="57">
        <f t="shared" si="5"/>
        <v>0</v>
      </c>
      <c r="BI26" s="57">
        <f t="shared" si="5"/>
        <v>0</v>
      </c>
      <c r="BJ26" s="57">
        <f t="shared" si="5"/>
        <v>0</v>
      </c>
      <c r="BK26" s="57">
        <f t="shared" si="5"/>
        <v>0</v>
      </c>
      <c r="BL26" s="57">
        <f t="shared" si="5"/>
        <v>0</v>
      </c>
      <c r="BM26" s="57">
        <f t="shared" si="5"/>
        <v>0</v>
      </c>
      <c r="BO26" s="57">
        <f t="shared" si="6"/>
        <v>0</v>
      </c>
      <c r="BP26" s="57">
        <f t="shared" si="6"/>
        <v>0</v>
      </c>
      <c r="BQ26" s="57">
        <f t="shared" si="6"/>
        <v>0</v>
      </c>
      <c r="BR26" s="57">
        <f t="shared" si="6"/>
        <v>0</v>
      </c>
      <c r="BS26" s="57">
        <f t="shared" si="6"/>
        <v>0</v>
      </c>
      <c r="BT26" s="57">
        <f t="shared" si="6"/>
        <v>0</v>
      </c>
      <c r="BV26" s="57">
        <f t="shared" si="7"/>
        <v>0</v>
      </c>
      <c r="BW26" s="57">
        <f t="shared" si="7"/>
        <v>0</v>
      </c>
      <c r="BX26" s="57">
        <f t="shared" si="7"/>
        <v>0</v>
      </c>
      <c r="BY26" s="57">
        <f t="shared" si="7"/>
        <v>0</v>
      </c>
      <c r="BZ26" s="57">
        <f t="shared" si="7"/>
        <v>0</v>
      </c>
      <c r="CA26" s="57">
        <f t="shared" si="7"/>
        <v>0</v>
      </c>
      <c r="CC26" s="57">
        <f t="shared" si="8"/>
        <v>0</v>
      </c>
      <c r="CD26" s="57">
        <f t="shared" si="8"/>
        <v>0</v>
      </c>
      <c r="CE26" s="57">
        <f t="shared" si="8"/>
        <v>0</v>
      </c>
      <c r="CF26" s="57">
        <f t="shared" si="8"/>
        <v>0</v>
      </c>
      <c r="CG26" s="57">
        <f t="shared" si="8"/>
        <v>0</v>
      </c>
      <c r="CH26" s="57">
        <f t="shared" si="8"/>
        <v>0</v>
      </c>
      <c r="CL26" s="57">
        <f t="shared" si="9"/>
        <v>0</v>
      </c>
      <c r="CM26" s="57">
        <f t="shared" si="9"/>
        <v>0</v>
      </c>
      <c r="CN26" s="57">
        <f t="shared" si="9"/>
        <v>0</v>
      </c>
      <c r="CO26" s="57">
        <f t="shared" si="9"/>
        <v>0</v>
      </c>
      <c r="CP26" s="57">
        <f t="shared" si="9"/>
        <v>0</v>
      </c>
      <c r="CQ26" s="57">
        <f t="shared" si="9"/>
        <v>0</v>
      </c>
    </row>
    <row r="27" spans="1:95" ht="18">
      <c r="A27" s="62"/>
      <c r="B27" s="77">
        <v>24</v>
      </c>
      <c r="C27" s="4">
        <v>24</v>
      </c>
      <c r="D27" s="47"/>
      <c r="E27" s="47"/>
      <c r="F27" s="47"/>
      <c r="G27" s="47"/>
      <c r="H27" s="47"/>
      <c r="I27" s="47"/>
      <c r="J27" s="75">
        <f t="shared" si="0"/>
        <v>0</v>
      </c>
      <c r="K27" s="75" t="e">
        <f t="shared" si="0"/>
        <v>#DIV/0!</v>
      </c>
      <c r="S27" s="86">
        <f t="shared" si="10"/>
        <v>0</v>
      </c>
      <c r="T27" s="86">
        <f t="shared" si="10"/>
        <v>0</v>
      </c>
      <c r="U27" s="86">
        <f t="shared" si="10"/>
        <v>0</v>
      </c>
      <c r="V27" s="86">
        <f t="shared" si="10"/>
        <v>0</v>
      </c>
      <c r="W27" s="86">
        <f t="shared" si="10"/>
        <v>0</v>
      </c>
      <c r="X27" s="86">
        <f t="shared" si="10"/>
        <v>0</v>
      </c>
      <c r="Y27" s="67">
        <f t="shared" si="2"/>
        <v>0</v>
      </c>
      <c r="Z27" s="88" t="e">
        <f t="shared" si="3"/>
        <v>#DIV/0!</v>
      </c>
      <c r="AA27" s="94"/>
      <c r="AB27" s="86" t="str">
        <f t="shared" si="4"/>
        <v> </v>
      </c>
      <c r="AC27" s="86" t="str">
        <f t="shared" si="4"/>
        <v> </v>
      </c>
      <c r="AD27" s="86" t="str">
        <f t="shared" si="4"/>
        <v> </v>
      </c>
      <c r="AE27" s="86" t="str">
        <f t="shared" si="4"/>
        <v> </v>
      </c>
      <c r="AF27" s="86" t="str">
        <f t="shared" si="4"/>
        <v> </v>
      </c>
      <c r="AG27" s="86" t="str">
        <f t="shared" si="4"/>
        <v> </v>
      </c>
      <c r="BA27" s="48" t="s">
        <v>34</v>
      </c>
      <c r="BB27" s="59" t="e">
        <f>SUM('SA 2018 FIA GT'!#REF!-'SA 2018 FIA GT'!#REF!)</f>
        <v>#REF!</v>
      </c>
      <c r="BC27" s="49" t="s">
        <v>26</v>
      </c>
      <c r="BD27" s="50" t="s">
        <v>35</v>
      </c>
      <c r="BE27" s="51" t="s">
        <v>36</v>
      </c>
      <c r="BF27" s="60" t="s">
        <v>37</v>
      </c>
      <c r="BH27" s="57">
        <f t="shared" si="5"/>
        <v>0</v>
      </c>
      <c r="BI27" s="57">
        <f t="shared" si="5"/>
        <v>0</v>
      </c>
      <c r="BJ27" s="57">
        <f t="shared" si="5"/>
        <v>0</v>
      </c>
      <c r="BK27" s="57">
        <f t="shared" si="5"/>
        <v>0</v>
      </c>
      <c r="BL27" s="57">
        <f t="shared" si="5"/>
        <v>0</v>
      </c>
      <c r="BM27" s="57">
        <f t="shared" si="5"/>
        <v>0</v>
      </c>
      <c r="BO27" s="57">
        <f t="shared" si="6"/>
        <v>0</v>
      </c>
      <c r="BP27" s="57">
        <f t="shared" si="6"/>
        <v>0</v>
      </c>
      <c r="BQ27" s="57">
        <f t="shared" si="6"/>
        <v>0</v>
      </c>
      <c r="BR27" s="57">
        <f t="shared" si="6"/>
        <v>0</v>
      </c>
      <c r="BS27" s="57">
        <f t="shared" si="6"/>
        <v>0</v>
      </c>
      <c r="BT27" s="57">
        <f t="shared" si="6"/>
        <v>0</v>
      </c>
      <c r="BV27" s="57">
        <f t="shared" si="7"/>
        <v>0</v>
      </c>
      <c r="BW27" s="57">
        <f t="shared" si="7"/>
        <v>0</v>
      </c>
      <c r="BX27" s="57">
        <f t="shared" si="7"/>
        <v>0</v>
      </c>
      <c r="BY27" s="57">
        <f t="shared" si="7"/>
        <v>0</v>
      </c>
      <c r="BZ27" s="57">
        <f t="shared" si="7"/>
        <v>0</v>
      </c>
      <c r="CA27" s="57">
        <f t="shared" si="7"/>
        <v>0</v>
      </c>
      <c r="CC27" s="57">
        <f t="shared" si="8"/>
        <v>0</v>
      </c>
      <c r="CD27" s="57">
        <f t="shared" si="8"/>
        <v>0</v>
      </c>
      <c r="CE27" s="57">
        <f t="shared" si="8"/>
        <v>0</v>
      </c>
      <c r="CF27" s="57">
        <f t="shared" si="8"/>
        <v>0</v>
      </c>
      <c r="CG27" s="57">
        <f t="shared" si="8"/>
        <v>0</v>
      </c>
      <c r="CH27" s="57">
        <f t="shared" si="8"/>
        <v>0</v>
      </c>
      <c r="CL27" s="57">
        <f t="shared" si="9"/>
        <v>0</v>
      </c>
      <c r="CM27" s="57">
        <f t="shared" si="9"/>
        <v>0</v>
      </c>
      <c r="CN27" s="57">
        <f t="shared" si="9"/>
        <v>0</v>
      </c>
      <c r="CO27" s="57">
        <f t="shared" si="9"/>
        <v>0</v>
      </c>
      <c r="CP27" s="57">
        <f t="shared" si="9"/>
        <v>0</v>
      </c>
      <c r="CQ27" s="57">
        <f t="shared" si="9"/>
        <v>0</v>
      </c>
    </row>
    <row r="28" spans="1:95" ht="18">
      <c r="A28" s="62"/>
      <c r="B28" s="77">
        <v>25</v>
      </c>
      <c r="C28" s="64">
        <v>25</v>
      </c>
      <c r="D28" s="46"/>
      <c r="E28" s="46"/>
      <c r="F28" s="46"/>
      <c r="G28" s="46"/>
      <c r="H28" s="46"/>
      <c r="I28" s="46"/>
      <c r="J28" s="75">
        <f t="shared" si="0"/>
        <v>0</v>
      </c>
      <c r="K28" s="75" t="e">
        <f t="shared" si="0"/>
        <v>#DIV/0!</v>
      </c>
      <c r="S28" s="86">
        <f t="shared" si="10"/>
        <v>0</v>
      </c>
      <c r="T28" s="86">
        <f t="shared" si="10"/>
        <v>0</v>
      </c>
      <c r="U28" s="86">
        <f t="shared" si="10"/>
        <v>0</v>
      </c>
      <c r="V28" s="86">
        <f t="shared" si="10"/>
        <v>0</v>
      </c>
      <c r="W28" s="86">
        <f t="shared" si="10"/>
        <v>0</v>
      </c>
      <c r="X28" s="86">
        <f t="shared" si="10"/>
        <v>0</v>
      </c>
      <c r="Y28" s="67">
        <f t="shared" si="2"/>
        <v>0</v>
      </c>
      <c r="Z28" s="88" t="e">
        <f t="shared" si="3"/>
        <v>#DIV/0!</v>
      </c>
      <c r="AA28" s="94"/>
      <c r="AB28" s="86" t="str">
        <f t="shared" si="4"/>
        <v> </v>
      </c>
      <c r="AC28" s="86" t="str">
        <f t="shared" si="4"/>
        <v> </v>
      </c>
      <c r="AD28" s="86" t="str">
        <f t="shared" si="4"/>
        <v> </v>
      </c>
      <c r="AE28" s="86" t="str">
        <f t="shared" si="4"/>
        <v> </v>
      </c>
      <c r="AF28" s="86" t="str">
        <f t="shared" si="4"/>
        <v> </v>
      </c>
      <c r="AG28" s="86" t="str">
        <f t="shared" si="4"/>
        <v> </v>
      </c>
      <c r="BA28" s="48" t="s">
        <v>34</v>
      </c>
      <c r="BB28" s="59" t="e">
        <f>SUM('SA 2018 FIA GT'!#REF!-'SA 2018 FIA GT'!#REF!)</f>
        <v>#REF!</v>
      </c>
      <c r="BC28" s="49" t="s">
        <v>26</v>
      </c>
      <c r="BD28" s="50" t="s">
        <v>35</v>
      </c>
      <c r="BE28" s="51" t="s">
        <v>36</v>
      </c>
      <c r="BF28" s="60" t="s">
        <v>37</v>
      </c>
      <c r="BH28" s="57">
        <f t="shared" si="5"/>
        <v>0</v>
      </c>
      <c r="BI28" s="57">
        <f t="shared" si="5"/>
        <v>0</v>
      </c>
      <c r="BJ28" s="57">
        <f t="shared" si="5"/>
        <v>0</v>
      </c>
      <c r="BK28" s="57">
        <f t="shared" si="5"/>
        <v>0</v>
      </c>
      <c r="BL28" s="57">
        <f t="shared" si="5"/>
        <v>0</v>
      </c>
      <c r="BM28" s="57">
        <f t="shared" si="5"/>
        <v>0</v>
      </c>
      <c r="BO28" s="57">
        <f t="shared" si="6"/>
        <v>0</v>
      </c>
      <c r="BP28" s="57">
        <f t="shared" si="6"/>
        <v>0</v>
      </c>
      <c r="BQ28" s="57">
        <f t="shared" si="6"/>
        <v>0</v>
      </c>
      <c r="BR28" s="57">
        <f t="shared" si="6"/>
        <v>0</v>
      </c>
      <c r="BS28" s="57">
        <f t="shared" si="6"/>
        <v>0</v>
      </c>
      <c r="BT28" s="57">
        <f t="shared" si="6"/>
        <v>0</v>
      </c>
      <c r="BV28" s="57">
        <f t="shared" si="7"/>
        <v>0</v>
      </c>
      <c r="BW28" s="57">
        <f t="shared" si="7"/>
        <v>0</v>
      </c>
      <c r="BX28" s="57">
        <f t="shared" si="7"/>
        <v>0</v>
      </c>
      <c r="BY28" s="57">
        <f t="shared" si="7"/>
        <v>0</v>
      </c>
      <c r="BZ28" s="57">
        <f t="shared" si="7"/>
        <v>0</v>
      </c>
      <c r="CA28" s="57">
        <f t="shared" si="7"/>
        <v>0</v>
      </c>
      <c r="CC28" s="57">
        <f t="shared" si="8"/>
        <v>0</v>
      </c>
      <c r="CD28" s="57">
        <f t="shared" si="8"/>
        <v>0</v>
      </c>
      <c r="CE28" s="57">
        <f t="shared" si="8"/>
        <v>0</v>
      </c>
      <c r="CF28" s="57">
        <f t="shared" si="8"/>
        <v>0</v>
      </c>
      <c r="CG28" s="57">
        <f t="shared" si="8"/>
        <v>0</v>
      </c>
      <c r="CH28" s="57">
        <f t="shared" si="8"/>
        <v>0</v>
      </c>
      <c r="CL28" s="57">
        <f t="shared" si="9"/>
        <v>0</v>
      </c>
      <c r="CM28" s="57">
        <f t="shared" si="9"/>
        <v>0</v>
      </c>
      <c r="CN28" s="57">
        <f t="shared" si="9"/>
        <v>0</v>
      </c>
      <c r="CO28" s="57">
        <f t="shared" si="9"/>
        <v>0</v>
      </c>
      <c r="CP28" s="57">
        <f t="shared" si="9"/>
        <v>0</v>
      </c>
      <c r="CQ28" s="57">
        <f t="shared" si="9"/>
        <v>0</v>
      </c>
    </row>
    <row r="29" spans="1:95" ht="18">
      <c r="A29" s="62"/>
      <c r="B29" s="77">
        <v>26</v>
      </c>
      <c r="C29" s="4">
        <v>26</v>
      </c>
      <c r="D29" s="47"/>
      <c r="E29" s="47"/>
      <c r="F29" s="47"/>
      <c r="G29" s="47"/>
      <c r="H29" s="47"/>
      <c r="I29" s="47"/>
      <c r="J29" s="75">
        <f t="shared" si="0"/>
        <v>0</v>
      </c>
      <c r="K29" s="75" t="e">
        <f t="shared" si="0"/>
        <v>#DIV/0!</v>
      </c>
      <c r="S29" s="86">
        <f t="shared" si="10"/>
        <v>0</v>
      </c>
      <c r="T29" s="86">
        <f t="shared" si="10"/>
        <v>0</v>
      </c>
      <c r="U29" s="86">
        <f t="shared" si="10"/>
        <v>0</v>
      </c>
      <c r="V29" s="86">
        <f t="shared" si="10"/>
        <v>0</v>
      </c>
      <c r="W29" s="86">
        <f t="shared" si="10"/>
        <v>0</v>
      </c>
      <c r="X29" s="86">
        <f t="shared" si="10"/>
        <v>0</v>
      </c>
      <c r="Y29" s="67">
        <f t="shared" si="2"/>
        <v>0</v>
      </c>
      <c r="Z29" s="88" t="e">
        <f t="shared" si="3"/>
        <v>#DIV/0!</v>
      </c>
      <c r="AA29" s="94"/>
      <c r="AB29" s="86" t="str">
        <f t="shared" si="4"/>
        <v> </v>
      </c>
      <c r="AC29" s="86" t="str">
        <f t="shared" si="4"/>
        <v> </v>
      </c>
      <c r="AD29" s="86" t="str">
        <f t="shared" si="4"/>
        <v> </v>
      </c>
      <c r="AE29" s="86" t="str">
        <f t="shared" si="4"/>
        <v> </v>
      </c>
      <c r="AF29" s="86" t="str">
        <f t="shared" si="4"/>
        <v> </v>
      </c>
      <c r="AG29" s="86" t="str">
        <f t="shared" si="4"/>
        <v> </v>
      </c>
      <c r="BA29" s="48" t="s">
        <v>34</v>
      </c>
      <c r="BB29" s="59" t="e">
        <f>SUM('SA 2018 FIA GT'!#REF!-'SA 2018 FIA GT'!#REF!)</f>
        <v>#REF!</v>
      </c>
      <c r="BC29" s="49" t="s">
        <v>26</v>
      </c>
      <c r="BD29" s="50" t="s">
        <v>35</v>
      </c>
      <c r="BE29" s="51" t="s">
        <v>36</v>
      </c>
      <c r="BF29" s="60" t="s">
        <v>37</v>
      </c>
      <c r="BH29" s="57">
        <f t="shared" si="5"/>
        <v>0</v>
      </c>
      <c r="BI29" s="57">
        <f t="shared" si="5"/>
        <v>0</v>
      </c>
      <c r="BJ29" s="57">
        <f t="shared" si="5"/>
        <v>0</v>
      </c>
      <c r="BK29" s="57">
        <f t="shared" si="5"/>
        <v>0</v>
      </c>
      <c r="BL29" s="57">
        <f t="shared" si="5"/>
        <v>0</v>
      </c>
      <c r="BM29" s="57">
        <f t="shared" si="5"/>
        <v>0</v>
      </c>
      <c r="BO29" s="57">
        <f t="shared" si="6"/>
        <v>0</v>
      </c>
      <c r="BP29" s="57">
        <f t="shared" si="6"/>
        <v>0</v>
      </c>
      <c r="BQ29" s="57">
        <f t="shared" si="6"/>
        <v>0</v>
      </c>
      <c r="BR29" s="57">
        <f t="shared" si="6"/>
        <v>0</v>
      </c>
      <c r="BS29" s="57">
        <f t="shared" si="6"/>
        <v>0</v>
      </c>
      <c r="BT29" s="57">
        <f t="shared" si="6"/>
        <v>0</v>
      </c>
      <c r="BV29" s="57">
        <f t="shared" si="7"/>
        <v>0</v>
      </c>
      <c r="BW29" s="57">
        <f t="shared" si="7"/>
        <v>0</v>
      </c>
      <c r="BX29" s="57">
        <f t="shared" si="7"/>
        <v>0</v>
      </c>
      <c r="BY29" s="57">
        <f t="shared" si="7"/>
        <v>0</v>
      </c>
      <c r="BZ29" s="57">
        <f t="shared" si="7"/>
        <v>0</v>
      </c>
      <c r="CA29" s="57">
        <f t="shared" si="7"/>
        <v>0</v>
      </c>
      <c r="CC29" s="57">
        <f t="shared" si="8"/>
        <v>0</v>
      </c>
      <c r="CD29" s="57">
        <f t="shared" si="8"/>
        <v>0</v>
      </c>
      <c r="CE29" s="57">
        <f t="shared" si="8"/>
        <v>0</v>
      </c>
      <c r="CF29" s="57">
        <f t="shared" si="8"/>
        <v>0</v>
      </c>
      <c r="CG29" s="57">
        <f t="shared" si="8"/>
        <v>0</v>
      </c>
      <c r="CH29" s="57">
        <f t="shared" si="8"/>
        <v>0</v>
      </c>
      <c r="CL29" s="57">
        <f t="shared" si="9"/>
        <v>0</v>
      </c>
      <c r="CM29" s="57">
        <f t="shared" si="9"/>
        <v>0</v>
      </c>
      <c r="CN29" s="57">
        <f t="shared" si="9"/>
        <v>0</v>
      </c>
      <c r="CO29" s="57">
        <f t="shared" si="9"/>
        <v>0</v>
      </c>
      <c r="CP29" s="57">
        <f t="shared" si="9"/>
        <v>0</v>
      </c>
      <c r="CQ29" s="57">
        <f t="shared" si="9"/>
        <v>0</v>
      </c>
    </row>
    <row r="30" spans="1:95" ht="18">
      <c r="A30" s="62"/>
      <c r="B30" s="77">
        <v>27</v>
      </c>
      <c r="C30" s="64">
        <v>27</v>
      </c>
      <c r="D30" s="46"/>
      <c r="E30" s="46"/>
      <c r="F30" s="46"/>
      <c r="G30" s="46"/>
      <c r="H30" s="46"/>
      <c r="I30" s="46"/>
      <c r="J30" s="75">
        <f t="shared" si="0"/>
        <v>0</v>
      </c>
      <c r="K30" s="75" t="e">
        <f t="shared" si="0"/>
        <v>#DIV/0!</v>
      </c>
      <c r="S30" s="86">
        <f t="shared" si="10"/>
        <v>0</v>
      </c>
      <c r="T30" s="86">
        <f t="shared" si="10"/>
        <v>0</v>
      </c>
      <c r="U30" s="86">
        <f t="shared" si="10"/>
        <v>0</v>
      </c>
      <c r="V30" s="86">
        <f t="shared" si="10"/>
        <v>0</v>
      </c>
      <c r="W30" s="86">
        <f t="shared" si="10"/>
        <v>0</v>
      </c>
      <c r="X30" s="86">
        <f t="shared" si="10"/>
        <v>0</v>
      </c>
      <c r="Y30" s="67">
        <f t="shared" si="2"/>
        <v>0</v>
      </c>
      <c r="Z30" s="88" t="e">
        <f t="shared" si="3"/>
        <v>#DIV/0!</v>
      </c>
      <c r="AA30" s="94"/>
      <c r="AB30" s="86" t="str">
        <f t="shared" si="4"/>
        <v> </v>
      </c>
      <c r="AC30" s="86" t="str">
        <f t="shared" si="4"/>
        <v> </v>
      </c>
      <c r="AD30" s="86" t="str">
        <f t="shared" si="4"/>
        <v> </v>
      </c>
      <c r="AE30" s="86" t="str">
        <f t="shared" si="4"/>
        <v> </v>
      </c>
      <c r="AF30" s="86" t="str">
        <f t="shared" si="4"/>
        <v> </v>
      </c>
      <c r="AG30" s="86" t="str">
        <f t="shared" si="4"/>
        <v> </v>
      </c>
      <c r="BA30" s="48" t="s">
        <v>34</v>
      </c>
      <c r="BB30" s="59" t="e">
        <f>SUM('SA 2018 FIA GT'!#REF!-'SA 2018 FIA GT'!#REF!)</f>
        <v>#REF!</v>
      </c>
      <c r="BC30" s="49" t="s">
        <v>26</v>
      </c>
      <c r="BD30" s="50" t="s">
        <v>35</v>
      </c>
      <c r="BE30" s="51" t="s">
        <v>36</v>
      </c>
      <c r="BF30" s="60" t="s">
        <v>37</v>
      </c>
      <c r="BH30" s="57">
        <f t="shared" si="5"/>
        <v>0</v>
      </c>
      <c r="BI30" s="57">
        <f t="shared" si="5"/>
        <v>0</v>
      </c>
      <c r="BJ30" s="57">
        <f t="shared" si="5"/>
        <v>0</v>
      </c>
      <c r="BK30" s="57">
        <f t="shared" si="5"/>
        <v>0</v>
      </c>
      <c r="BL30" s="57">
        <f t="shared" si="5"/>
        <v>0</v>
      </c>
      <c r="BM30" s="57">
        <f t="shared" si="5"/>
        <v>0</v>
      </c>
      <c r="BO30" s="57">
        <f t="shared" si="6"/>
        <v>0</v>
      </c>
      <c r="BP30" s="57">
        <f t="shared" si="6"/>
        <v>0</v>
      </c>
      <c r="BQ30" s="57">
        <f t="shared" si="6"/>
        <v>0</v>
      </c>
      <c r="BR30" s="57">
        <f t="shared" si="6"/>
        <v>0</v>
      </c>
      <c r="BS30" s="57">
        <f t="shared" si="6"/>
        <v>0</v>
      </c>
      <c r="BT30" s="57">
        <f t="shared" si="6"/>
        <v>0</v>
      </c>
      <c r="BV30" s="57">
        <f t="shared" si="7"/>
        <v>0</v>
      </c>
      <c r="BW30" s="57">
        <f t="shared" si="7"/>
        <v>0</v>
      </c>
      <c r="BX30" s="57">
        <f t="shared" si="7"/>
        <v>0</v>
      </c>
      <c r="BY30" s="57">
        <f t="shared" si="7"/>
        <v>0</v>
      </c>
      <c r="BZ30" s="57">
        <f t="shared" si="7"/>
        <v>0</v>
      </c>
      <c r="CA30" s="57">
        <f t="shared" si="7"/>
        <v>0</v>
      </c>
      <c r="CC30" s="57">
        <f t="shared" si="8"/>
        <v>0</v>
      </c>
      <c r="CD30" s="57">
        <f t="shared" si="8"/>
        <v>0</v>
      </c>
      <c r="CE30" s="57">
        <f t="shared" si="8"/>
        <v>0</v>
      </c>
      <c r="CF30" s="57">
        <f t="shared" si="8"/>
        <v>0</v>
      </c>
      <c r="CG30" s="57">
        <f t="shared" si="8"/>
        <v>0</v>
      </c>
      <c r="CH30" s="57">
        <f t="shared" si="8"/>
        <v>0</v>
      </c>
      <c r="CL30" s="57">
        <f t="shared" si="9"/>
        <v>0</v>
      </c>
      <c r="CM30" s="57">
        <f t="shared" si="9"/>
        <v>0</v>
      </c>
      <c r="CN30" s="57">
        <f t="shared" si="9"/>
        <v>0</v>
      </c>
      <c r="CO30" s="57">
        <f t="shared" si="9"/>
        <v>0</v>
      </c>
      <c r="CP30" s="57">
        <f t="shared" si="9"/>
        <v>0</v>
      </c>
      <c r="CQ30" s="57">
        <f t="shared" si="9"/>
        <v>0</v>
      </c>
    </row>
    <row r="31" spans="1:95" ht="18">
      <c r="A31" s="62"/>
      <c r="B31" s="77">
        <v>28</v>
      </c>
      <c r="C31" s="4">
        <v>28</v>
      </c>
      <c r="D31" s="47"/>
      <c r="E31" s="47"/>
      <c r="F31" s="47"/>
      <c r="G31" s="47"/>
      <c r="H31" s="47"/>
      <c r="I31" s="47"/>
      <c r="J31" s="75">
        <f t="shared" si="0"/>
        <v>0</v>
      </c>
      <c r="K31" s="75" t="e">
        <f t="shared" si="0"/>
        <v>#DIV/0!</v>
      </c>
      <c r="S31" s="86">
        <f t="shared" si="10"/>
        <v>0</v>
      </c>
      <c r="T31" s="86">
        <f t="shared" si="10"/>
        <v>0</v>
      </c>
      <c r="U31" s="86">
        <f t="shared" si="10"/>
        <v>0</v>
      </c>
      <c r="V31" s="86">
        <f t="shared" si="10"/>
        <v>0</v>
      </c>
      <c r="W31" s="86">
        <f t="shared" si="10"/>
        <v>0</v>
      </c>
      <c r="X31" s="86">
        <f t="shared" si="10"/>
        <v>0</v>
      </c>
      <c r="Y31" s="67">
        <f t="shared" si="2"/>
        <v>0</v>
      </c>
      <c r="Z31" s="88" t="e">
        <f t="shared" si="3"/>
        <v>#DIV/0!</v>
      </c>
      <c r="AA31" s="94"/>
      <c r="AB31" s="86" t="str">
        <f t="shared" si="4"/>
        <v> </v>
      </c>
      <c r="AC31" s="86" t="str">
        <f t="shared" si="4"/>
        <v> </v>
      </c>
      <c r="AD31" s="86" t="str">
        <f t="shared" si="4"/>
        <v> </v>
      </c>
      <c r="AE31" s="86" t="str">
        <f t="shared" si="4"/>
        <v> </v>
      </c>
      <c r="AF31" s="86" t="str">
        <f t="shared" si="4"/>
        <v> </v>
      </c>
      <c r="AG31" s="86" t="str">
        <f t="shared" si="4"/>
        <v> </v>
      </c>
      <c r="BA31" s="48" t="s">
        <v>34</v>
      </c>
      <c r="BB31" s="59" t="e">
        <f>SUM('SA 2018 FIA GT'!#REF!-'SA 2018 FIA GT'!#REF!)</f>
        <v>#REF!</v>
      </c>
      <c r="BC31" s="49" t="s">
        <v>26</v>
      </c>
      <c r="BD31" s="50" t="s">
        <v>35</v>
      </c>
      <c r="BE31" s="51" t="s">
        <v>36</v>
      </c>
      <c r="BF31" s="60" t="s">
        <v>37</v>
      </c>
      <c r="BH31" s="57">
        <f t="shared" si="5"/>
        <v>0</v>
      </c>
      <c r="BI31" s="57">
        <f t="shared" si="5"/>
        <v>0</v>
      </c>
      <c r="BJ31" s="57">
        <f t="shared" si="5"/>
        <v>0</v>
      </c>
      <c r="BK31" s="57">
        <f t="shared" si="5"/>
        <v>0</v>
      </c>
      <c r="BL31" s="57">
        <f t="shared" si="5"/>
        <v>0</v>
      </c>
      <c r="BM31" s="57">
        <f t="shared" si="5"/>
        <v>0</v>
      </c>
      <c r="BO31" s="57">
        <f t="shared" si="6"/>
        <v>0</v>
      </c>
      <c r="BP31" s="57">
        <f t="shared" si="6"/>
        <v>0</v>
      </c>
      <c r="BQ31" s="57">
        <f t="shared" si="6"/>
        <v>0</v>
      </c>
      <c r="BR31" s="57">
        <f t="shared" si="6"/>
        <v>0</v>
      </c>
      <c r="BS31" s="57">
        <f t="shared" si="6"/>
        <v>0</v>
      </c>
      <c r="BT31" s="57">
        <f t="shared" si="6"/>
        <v>0</v>
      </c>
      <c r="BV31" s="57">
        <f t="shared" si="7"/>
        <v>0</v>
      </c>
      <c r="BW31" s="57">
        <f t="shared" si="7"/>
        <v>0</v>
      </c>
      <c r="BX31" s="57">
        <f t="shared" si="7"/>
        <v>0</v>
      </c>
      <c r="BY31" s="57">
        <f t="shared" si="7"/>
        <v>0</v>
      </c>
      <c r="BZ31" s="57">
        <f t="shared" si="7"/>
        <v>0</v>
      </c>
      <c r="CA31" s="57">
        <f t="shared" si="7"/>
        <v>0</v>
      </c>
      <c r="CC31" s="57">
        <f t="shared" si="8"/>
        <v>0</v>
      </c>
      <c r="CD31" s="57">
        <f t="shared" si="8"/>
        <v>0</v>
      </c>
      <c r="CE31" s="57">
        <f t="shared" si="8"/>
        <v>0</v>
      </c>
      <c r="CF31" s="57">
        <f t="shared" si="8"/>
        <v>0</v>
      </c>
      <c r="CG31" s="57">
        <f t="shared" si="8"/>
        <v>0</v>
      </c>
      <c r="CH31" s="57">
        <f t="shared" si="8"/>
        <v>0</v>
      </c>
      <c r="CL31" s="57">
        <f t="shared" si="9"/>
        <v>0</v>
      </c>
      <c r="CM31" s="57">
        <f t="shared" si="9"/>
        <v>0</v>
      </c>
      <c r="CN31" s="57">
        <f t="shared" si="9"/>
        <v>0</v>
      </c>
      <c r="CO31" s="57">
        <f t="shared" si="9"/>
        <v>0</v>
      </c>
      <c r="CP31" s="57">
        <f t="shared" si="9"/>
        <v>0</v>
      </c>
      <c r="CQ31" s="57">
        <f t="shared" si="9"/>
        <v>0</v>
      </c>
    </row>
    <row r="32" spans="1:95" ht="18">
      <c r="A32" s="62"/>
      <c r="B32" s="77">
        <v>29</v>
      </c>
      <c r="C32" s="64">
        <v>29</v>
      </c>
      <c r="D32" s="46"/>
      <c r="E32" s="46"/>
      <c r="F32" s="46"/>
      <c r="G32" s="46"/>
      <c r="H32" s="46"/>
      <c r="I32" s="46"/>
      <c r="J32" s="75">
        <f t="shared" si="0"/>
        <v>0</v>
      </c>
      <c r="K32" s="75" t="e">
        <f t="shared" si="0"/>
        <v>#DIV/0!</v>
      </c>
      <c r="S32" s="86">
        <f t="shared" si="10"/>
        <v>0</v>
      </c>
      <c r="T32" s="86">
        <f t="shared" si="10"/>
        <v>0</v>
      </c>
      <c r="U32" s="86">
        <f t="shared" si="10"/>
        <v>0</v>
      </c>
      <c r="V32" s="86">
        <f t="shared" si="10"/>
        <v>0</v>
      </c>
      <c r="W32" s="86">
        <f t="shared" si="10"/>
        <v>0</v>
      </c>
      <c r="X32" s="86">
        <f t="shared" si="10"/>
        <v>0</v>
      </c>
      <c r="Y32" s="67">
        <f t="shared" si="2"/>
        <v>0</v>
      </c>
      <c r="Z32" s="88" t="e">
        <f t="shared" si="3"/>
        <v>#DIV/0!</v>
      </c>
      <c r="AA32" s="94"/>
      <c r="AB32" s="86" t="str">
        <f t="shared" si="4"/>
        <v> </v>
      </c>
      <c r="AC32" s="86" t="str">
        <f t="shared" si="4"/>
        <v> </v>
      </c>
      <c r="AD32" s="86" t="str">
        <f t="shared" si="4"/>
        <v> </v>
      </c>
      <c r="AE32" s="86" t="str">
        <f t="shared" si="4"/>
        <v> </v>
      </c>
      <c r="AF32" s="86" t="str">
        <f t="shared" si="4"/>
        <v> </v>
      </c>
      <c r="AG32" s="86" t="str">
        <f t="shared" si="4"/>
        <v> </v>
      </c>
      <c r="BA32" s="48" t="s">
        <v>34</v>
      </c>
      <c r="BB32" s="59" t="e">
        <f>SUM('SA 2018 FIA GT'!#REF!-'SA 2018 FIA GT'!#REF!)</f>
        <v>#REF!</v>
      </c>
      <c r="BC32" s="49" t="s">
        <v>26</v>
      </c>
      <c r="BD32" s="50" t="s">
        <v>35</v>
      </c>
      <c r="BE32" s="51" t="s">
        <v>36</v>
      </c>
      <c r="BF32" s="60" t="s">
        <v>37</v>
      </c>
      <c r="BH32" s="57">
        <f t="shared" si="5"/>
        <v>0</v>
      </c>
      <c r="BI32" s="57">
        <f t="shared" si="5"/>
        <v>0</v>
      </c>
      <c r="BJ32" s="57">
        <f t="shared" si="5"/>
        <v>0</v>
      </c>
      <c r="BK32" s="57">
        <f t="shared" si="5"/>
        <v>0</v>
      </c>
      <c r="BL32" s="57">
        <f t="shared" si="5"/>
        <v>0</v>
      </c>
      <c r="BM32" s="57">
        <f t="shared" si="5"/>
        <v>0</v>
      </c>
      <c r="BO32" s="57">
        <f t="shared" si="6"/>
        <v>0</v>
      </c>
      <c r="BP32" s="57">
        <f t="shared" si="6"/>
        <v>0</v>
      </c>
      <c r="BQ32" s="57">
        <f t="shared" si="6"/>
        <v>0</v>
      </c>
      <c r="BR32" s="57">
        <f t="shared" si="6"/>
        <v>0</v>
      </c>
      <c r="BS32" s="57">
        <f t="shared" si="6"/>
        <v>0</v>
      </c>
      <c r="BT32" s="57">
        <f t="shared" si="6"/>
        <v>0</v>
      </c>
      <c r="BV32" s="57">
        <f t="shared" si="7"/>
        <v>0</v>
      </c>
      <c r="BW32" s="57">
        <f t="shared" si="7"/>
        <v>0</v>
      </c>
      <c r="BX32" s="57">
        <f t="shared" si="7"/>
        <v>0</v>
      </c>
      <c r="BY32" s="57">
        <f t="shared" si="7"/>
        <v>0</v>
      </c>
      <c r="BZ32" s="57">
        <f t="shared" si="7"/>
        <v>0</v>
      </c>
      <c r="CA32" s="57">
        <f t="shared" si="7"/>
        <v>0</v>
      </c>
      <c r="CC32" s="57">
        <f t="shared" si="8"/>
        <v>0</v>
      </c>
      <c r="CD32" s="57">
        <f t="shared" si="8"/>
        <v>0</v>
      </c>
      <c r="CE32" s="57">
        <f t="shared" si="8"/>
        <v>0</v>
      </c>
      <c r="CF32" s="57">
        <f t="shared" si="8"/>
        <v>0</v>
      </c>
      <c r="CG32" s="57">
        <f t="shared" si="8"/>
        <v>0</v>
      </c>
      <c r="CH32" s="57">
        <f t="shared" si="8"/>
        <v>0</v>
      </c>
      <c r="CL32" s="57">
        <f t="shared" si="9"/>
        <v>0</v>
      </c>
      <c r="CM32" s="57">
        <f t="shared" si="9"/>
        <v>0</v>
      </c>
      <c r="CN32" s="57">
        <f t="shared" si="9"/>
        <v>0</v>
      </c>
      <c r="CO32" s="57">
        <f t="shared" si="9"/>
        <v>0</v>
      </c>
      <c r="CP32" s="57">
        <f t="shared" si="9"/>
        <v>0</v>
      </c>
      <c r="CQ32" s="57">
        <f t="shared" si="9"/>
        <v>0</v>
      </c>
    </row>
    <row r="33" spans="1:95" ht="18">
      <c r="A33" s="62"/>
      <c r="B33" s="77">
        <v>30</v>
      </c>
      <c r="C33" s="4">
        <v>30</v>
      </c>
      <c r="D33" s="47"/>
      <c r="E33" s="47"/>
      <c r="F33" s="47"/>
      <c r="G33" s="47"/>
      <c r="H33" s="47"/>
      <c r="I33" s="47"/>
      <c r="J33" s="75">
        <f t="shared" si="0"/>
        <v>0</v>
      </c>
      <c r="K33" s="75" t="e">
        <f t="shared" si="0"/>
        <v>#DIV/0!</v>
      </c>
      <c r="S33" s="86">
        <f t="shared" si="10"/>
        <v>0</v>
      </c>
      <c r="T33" s="86">
        <f t="shared" si="10"/>
        <v>0</v>
      </c>
      <c r="U33" s="86">
        <f t="shared" si="10"/>
        <v>0</v>
      </c>
      <c r="V33" s="86">
        <f t="shared" si="10"/>
        <v>0</v>
      </c>
      <c r="W33" s="86">
        <f t="shared" si="10"/>
        <v>0</v>
      </c>
      <c r="X33" s="86">
        <f t="shared" si="10"/>
        <v>0</v>
      </c>
      <c r="Y33" s="67">
        <f t="shared" si="2"/>
        <v>0</v>
      </c>
      <c r="Z33" s="88" t="e">
        <f t="shared" si="3"/>
        <v>#DIV/0!</v>
      </c>
      <c r="AA33" s="94"/>
      <c r="AB33" s="86" t="str">
        <f t="shared" si="4"/>
        <v> </v>
      </c>
      <c r="AC33" s="86" t="str">
        <f t="shared" si="4"/>
        <v> </v>
      </c>
      <c r="AD33" s="86" t="str">
        <f t="shared" si="4"/>
        <v> </v>
      </c>
      <c r="AE33" s="86" t="str">
        <f t="shared" si="4"/>
        <v> </v>
      </c>
      <c r="AF33" s="86" t="str">
        <f t="shared" si="4"/>
        <v> </v>
      </c>
      <c r="AG33" s="86" t="str">
        <f t="shared" si="4"/>
        <v> </v>
      </c>
      <c r="BA33" s="48" t="s">
        <v>34</v>
      </c>
      <c r="BB33" s="59" t="e">
        <f>SUM('SA 2018 FIA GT'!#REF!-'SA 2018 FIA GT'!#REF!)</f>
        <v>#REF!</v>
      </c>
      <c r="BC33" s="49" t="s">
        <v>26</v>
      </c>
      <c r="BD33" s="50" t="s">
        <v>35</v>
      </c>
      <c r="BE33" s="51" t="s">
        <v>36</v>
      </c>
      <c r="BF33" s="60" t="s">
        <v>37</v>
      </c>
      <c r="BH33" s="57">
        <f t="shared" si="5"/>
        <v>0</v>
      </c>
      <c r="BI33" s="57">
        <f t="shared" si="5"/>
        <v>0</v>
      </c>
      <c r="BJ33" s="57">
        <f t="shared" si="5"/>
        <v>0</v>
      </c>
      <c r="BK33" s="57">
        <f t="shared" si="5"/>
        <v>0</v>
      </c>
      <c r="BL33" s="57">
        <f t="shared" si="5"/>
        <v>0</v>
      </c>
      <c r="BM33" s="57">
        <f t="shared" si="5"/>
        <v>0</v>
      </c>
      <c r="BO33" s="57">
        <f t="shared" si="6"/>
        <v>0</v>
      </c>
      <c r="BP33" s="57">
        <f t="shared" si="6"/>
        <v>0</v>
      </c>
      <c r="BQ33" s="57">
        <f t="shared" si="6"/>
        <v>0</v>
      </c>
      <c r="BR33" s="57">
        <f t="shared" si="6"/>
        <v>0</v>
      </c>
      <c r="BS33" s="57">
        <f t="shared" si="6"/>
        <v>0</v>
      </c>
      <c r="BT33" s="57">
        <f t="shared" si="6"/>
        <v>0</v>
      </c>
      <c r="BV33" s="57">
        <f t="shared" si="7"/>
        <v>0</v>
      </c>
      <c r="BW33" s="57">
        <f t="shared" si="7"/>
        <v>0</v>
      </c>
      <c r="BX33" s="57">
        <f t="shared" si="7"/>
        <v>0</v>
      </c>
      <c r="BY33" s="57">
        <f t="shared" si="7"/>
        <v>0</v>
      </c>
      <c r="BZ33" s="57">
        <f t="shared" si="7"/>
        <v>0</v>
      </c>
      <c r="CA33" s="57">
        <f t="shared" si="7"/>
        <v>0</v>
      </c>
      <c r="CC33" s="57">
        <f t="shared" si="8"/>
        <v>0</v>
      </c>
      <c r="CD33" s="57">
        <f t="shared" si="8"/>
        <v>0</v>
      </c>
      <c r="CE33" s="57">
        <f t="shared" si="8"/>
        <v>0</v>
      </c>
      <c r="CF33" s="57">
        <f t="shared" si="8"/>
        <v>0</v>
      </c>
      <c r="CG33" s="57">
        <f t="shared" si="8"/>
        <v>0</v>
      </c>
      <c r="CH33" s="57">
        <f t="shared" si="8"/>
        <v>0</v>
      </c>
      <c r="CL33" s="57">
        <f t="shared" si="9"/>
        <v>0</v>
      </c>
      <c r="CM33" s="57">
        <f t="shared" si="9"/>
        <v>0</v>
      </c>
      <c r="CN33" s="57">
        <f t="shared" si="9"/>
        <v>0</v>
      </c>
      <c r="CO33" s="57">
        <f t="shared" si="9"/>
        <v>0</v>
      </c>
      <c r="CP33" s="57">
        <f t="shared" si="9"/>
        <v>0</v>
      </c>
      <c r="CQ33" s="57">
        <f t="shared" si="9"/>
        <v>0</v>
      </c>
    </row>
    <row r="34" spans="1:95" ht="18">
      <c r="A34" s="62"/>
      <c r="B34" s="77">
        <v>31</v>
      </c>
      <c r="C34" s="64">
        <v>31</v>
      </c>
      <c r="D34" s="46"/>
      <c r="E34" s="46"/>
      <c r="F34" s="46"/>
      <c r="G34" s="46"/>
      <c r="H34" s="46"/>
      <c r="I34" s="46"/>
      <c r="J34" s="75">
        <f t="shared" si="0"/>
        <v>0</v>
      </c>
      <c r="K34" s="75" t="e">
        <f t="shared" si="0"/>
        <v>#DIV/0!</v>
      </c>
      <c r="S34" s="86">
        <f t="shared" si="10"/>
        <v>0</v>
      </c>
      <c r="T34" s="86">
        <f t="shared" si="10"/>
        <v>0</v>
      </c>
      <c r="U34" s="86">
        <f t="shared" si="10"/>
        <v>0</v>
      </c>
      <c r="V34" s="86">
        <f t="shared" si="10"/>
        <v>0</v>
      </c>
      <c r="W34" s="86">
        <f t="shared" si="10"/>
        <v>0</v>
      </c>
      <c r="X34" s="86">
        <f t="shared" si="10"/>
        <v>0</v>
      </c>
      <c r="Y34" s="67">
        <f t="shared" si="2"/>
        <v>0</v>
      </c>
      <c r="Z34" s="88" t="e">
        <f t="shared" si="3"/>
        <v>#DIV/0!</v>
      </c>
      <c r="AA34" s="94"/>
      <c r="AB34" s="86" t="str">
        <f t="shared" si="4"/>
        <v> </v>
      </c>
      <c r="AC34" s="86" t="str">
        <f t="shared" si="4"/>
        <v> </v>
      </c>
      <c r="AD34" s="86" t="str">
        <f t="shared" si="4"/>
        <v> </v>
      </c>
      <c r="AE34" s="86" t="str">
        <f t="shared" si="4"/>
        <v> </v>
      </c>
      <c r="AF34" s="86" t="str">
        <f t="shared" si="4"/>
        <v> </v>
      </c>
      <c r="AG34" s="86" t="str">
        <f t="shared" si="4"/>
        <v> </v>
      </c>
      <c r="BA34" s="48" t="s">
        <v>34</v>
      </c>
      <c r="BB34" s="59" t="e">
        <f>SUM('SA 2018 FIA GT'!#REF!-'SA 2018 FIA GT'!#REF!)</f>
        <v>#REF!</v>
      </c>
      <c r="BC34" s="49" t="s">
        <v>26</v>
      </c>
      <c r="BD34" s="50" t="s">
        <v>35</v>
      </c>
      <c r="BE34" s="51" t="s">
        <v>36</v>
      </c>
      <c r="BF34" s="60" t="s">
        <v>37</v>
      </c>
      <c r="BH34" s="57">
        <f t="shared" si="5"/>
        <v>0</v>
      </c>
      <c r="BI34" s="57">
        <f t="shared" si="5"/>
        <v>0</v>
      </c>
      <c r="BJ34" s="57">
        <f t="shared" si="5"/>
        <v>0</v>
      </c>
      <c r="BK34" s="57">
        <f t="shared" si="5"/>
        <v>0</v>
      </c>
      <c r="BL34" s="57">
        <f t="shared" si="5"/>
        <v>0</v>
      </c>
      <c r="BM34" s="57">
        <f t="shared" si="5"/>
        <v>0</v>
      </c>
      <c r="BO34" s="57">
        <f t="shared" si="6"/>
        <v>0</v>
      </c>
      <c r="BP34" s="57">
        <f t="shared" si="6"/>
        <v>0</v>
      </c>
      <c r="BQ34" s="57">
        <f t="shared" si="6"/>
        <v>0</v>
      </c>
      <c r="BR34" s="57">
        <f t="shared" si="6"/>
        <v>0</v>
      </c>
      <c r="BS34" s="57">
        <f t="shared" si="6"/>
        <v>0</v>
      </c>
      <c r="BT34" s="57">
        <f t="shared" si="6"/>
        <v>0</v>
      </c>
      <c r="BV34" s="57">
        <f t="shared" si="7"/>
        <v>0</v>
      </c>
      <c r="BW34" s="57">
        <f t="shared" si="7"/>
        <v>0</v>
      </c>
      <c r="BX34" s="57">
        <f t="shared" si="7"/>
        <v>0</v>
      </c>
      <c r="BY34" s="57">
        <f t="shared" si="7"/>
        <v>0</v>
      </c>
      <c r="BZ34" s="57">
        <f t="shared" si="7"/>
        <v>0</v>
      </c>
      <c r="CA34" s="57">
        <f t="shared" si="7"/>
        <v>0</v>
      </c>
      <c r="CC34" s="57">
        <f t="shared" si="8"/>
        <v>0</v>
      </c>
      <c r="CD34" s="57">
        <f t="shared" si="8"/>
        <v>0</v>
      </c>
      <c r="CE34" s="57">
        <f t="shared" si="8"/>
        <v>0</v>
      </c>
      <c r="CF34" s="57">
        <f t="shared" si="8"/>
        <v>0</v>
      </c>
      <c r="CG34" s="57">
        <f t="shared" si="8"/>
        <v>0</v>
      </c>
      <c r="CH34" s="57">
        <f t="shared" si="8"/>
        <v>0</v>
      </c>
      <c r="CL34" s="57">
        <f t="shared" si="9"/>
        <v>0</v>
      </c>
      <c r="CM34" s="57">
        <f t="shared" si="9"/>
        <v>0</v>
      </c>
      <c r="CN34" s="57">
        <f t="shared" si="9"/>
        <v>0</v>
      </c>
      <c r="CO34" s="57">
        <f t="shared" si="9"/>
        <v>0</v>
      </c>
      <c r="CP34" s="57">
        <f t="shared" si="9"/>
        <v>0</v>
      </c>
      <c r="CQ34" s="57">
        <f t="shared" si="9"/>
        <v>0</v>
      </c>
    </row>
    <row r="35" spans="1:95" ht="18">
      <c r="A35" s="62"/>
      <c r="B35" s="77">
        <v>32</v>
      </c>
      <c r="C35" s="4">
        <v>32</v>
      </c>
      <c r="D35" s="47"/>
      <c r="E35" s="47"/>
      <c r="F35" s="47"/>
      <c r="G35" s="47"/>
      <c r="H35" s="47"/>
      <c r="I35" s="47"/>
      <c r="J35" s="75">
        <f aca="true" t="shared" si="11" ref="J35:K53">Y35</f>
        <v>0</v>
      </c>
      <c r="K35" s="75" t="e">
        <f t="shared" si="11"/>
        <v>#DIV/0!</v>
      </c>
      <c r="S35" s="86">
        <f t="shared" si="10"/>
        <v>0</v>
      </c>
      <c r="T35" s="86">
        <f t="shared" si="10"/>
        <v>0</v>
      </c>
      <c r="U35" s="86">
        <f t="shared" si="10"/>
        <v>0</v>
      </c>
      <c r="V35" s="86">
        <f t="shared" si="10"/>
        <v>0</v>
      </c>
      <c r="W35" s="86">
        <f t="shared" si="10"/>
        <v>0</v>
      </c>
      <c r="X35" s="86">
        <f t="shared" si="10"/>
        <v>0</v>
      </c>
      <c r="Y35" s="67">
        <f t="shared" si="2"/>
        <v>0</v>
      </c>
      <c r="Z35" s="88" t="e">
        <f t="shared" si="3"/>
        <v>#DIV/0!</v>
      </c>
      <c r="AA35" s="94"/>
      <c r="AB35" s="86" t="str">
        <f t="shared" si="4"/>
        <v> </v>
      </c>
      <c r="AC35" s="86" t="str">
        <f t="shared" si="4"/>
        <v> </v>
      </c>
      <c r="AD35" s="86" t="str">
        <f t="shared" si="4"/>
        <v> </v>
      </c>
      <c r="AE35" s="86" t="str">
        <f t="shared" si="4"/>
        <v> </v>
      </c>
      <c r="AF35" s="86" t="str">
        <f t="shared" si="4"/>
        <v> </v>
      </c>
      <c r="AG35" s="86" t="str">
        <f t="shared" si="4"/>
        <v> </v>
      </c>
      <c r="BA35" s="48" t="s">
        <v>34</v>
      </c>
      <c r="BB35" s="59" t="e">
        <f>SUM('SA 2018 FIA GT'!#REF!-'SA 2018 FIA GT'!#REF!)</f>
        <v>#REF!</v>
      </c>
      <c r="BC35" s="49" t="s">
        <v>26</v>
      </c>
      <c r="BD35" s="50" t="s">
        <v>35</v>
      </c>
      <c r="BE35" s="51" t="s">
        <v>36</v>
      </c>
      <c r="BF35" s="60" t="s">
        <v>37</v>
      </c>
      <c r="BH35" s="57">
        <f t="shared" si="5"/>
        <v>0</v>
      </c>
      <c r="BI35" s="57">
        <f t="shared" si="5"/>
        <v>0</v>
      </c>
      <c r="BJ35" s="57">
        <f t="shared" si="5"/>
        <v>0</v>
      </c>
      <c r="BK35" s="57">
        <f t="shared" si="5"/>
        <v>0</v>
      </c>
      <c r="BL35" s="57">
        <f t="shared" si="5"/>
        <v>0</v>
      </c>
      <c r="BM35" s="57">
        <f t="shared" si="5"/>
        <v>0</v>
      </c>
      <c r="BO35" s="57">
        <f t="shared" si="6"/>
        <v>0</v>
      </c>
      <c r="BP35" s="57">
        <f t="shared" si="6"/>
        <v>0</v>
      </c>
      <c r="BQ35" s="57">
        <f t="shared" si="6"/>
        <v>0</v>
      </c>
      <c r="BR35" s="57">
        <f t="shared" si="6"/>
        <v>0</v>
      </c>
      <c r="BS35" s="57">
        <f t="shared" si="6"/>
        <v>0</v>
      </c>
      <c r="BT35" s="57">
        <f t="shared" si="6"/>
        <v>0</v>
      </c>
      <c r="BV35" s="57">
        <f t="shared" si="7"/>
        <v>0</v>
      </c>
      <c r="BW35" s="57">
        <f t="shared" si="7"/>
        <v>0</v>
      </c>
      <c r="BX35" s="57">
        <f t="shared" si="7"/>
        <v>0</v>
      </c>
      <c r="BY35" s="57">
        <f t="shared" si="7"/>
        <v>0</v>
      </c>
      <c r="BZ35" s="57">
        <f t="shared" si="7"/>
        <v>0</v>
      </c>
      <c r="CA35" s="57">
        <f t="shared" si="7"/>
        <v>0</v>
      </c>
      <c r="CC35" s="57">
        <f t="shared" si="8"/>
        <v>0</v>
      </c>
      <c r="CD35" s="57">
        <f t="shared" si="8"/>
        <v>0</v>
      </c>
      <c r="CE35" s="57">
        <f t="shared" si="8"/>
        <v>0</v>
      </c>
      <c r="CF35" s="57">
        <f t="shared" si="8"/>
        <v>0</v>
      </c>
      <c r="CG35" s="57">
        <f t="shared" si="8"/>
        <v>0</v>
      </c>
      <c r="CH35" s="57">
        <f t="shared" si="8"/>
        <v>0</v>
      </c>
      <c r="CL35" s="57">
        <f t="shared" si="9"/>
        <v>0</v>
      </c>
      <c r="CM35" s="57">
        <f t="shared" si="9"/>
        <v>0</v>
      </c>
      <c r="CN35" s="57">
        <f t="shared" si="9"/>
        <v>0</v>
      </c>
      <c r="CO35" s="57">
        <f t="shared" si="9"/>
        <v>0</v>
      </c>
      <c r="CP35" s="57">
        <f t="shared" si="9"/>
        <v>0</v>
      </c>
      <c r="CQ35" s="57">
        <f t="shared" si="9"/>
        <v>0</v>
      </c>
    </row>
    <row r="36" spans="1:95" ht="18">
      <c r="A36" s="62"/>
      <c r="B36" s="77">
        <v>33</v>
      </c>
      <c r="C36" s="64">
        <v>33</v>
      </c>
      <c r="D36" s="46"/>
      <c r="E36" s="46"/>
      <c r="F36" s="46"/>
      <c r="G36" s="46"/>
      <c r="H36" s="46"/>
      <c r="I36" s="46"/>
      <c r="J36" s="75">
        <f t="shared" si="11"/>
        <v>0</v>
      </c>
      <c r="K36" s="75" t="e">
        <f t="shared" si="11"/>
        <v>#DIV/0!</v>
      </c>
      <c r="S36" s="86">
        <f t="shared" si="10"/>
        <v>0</v>
      </c>
      <c r="T36" s="86">
        <f t="shared" si="10"/>
        <v>0</v>
      </c>
      <c r="U36" s="86">
        <f t="shared" si="10"/>
        <v>0</v>
      </c>
      <c r="V36" s="86">
        <f t="shared" si="10"/>
        <v>0</v>
      </c>
      <c r="W36" s="86">
        <f t="shared" si="10"/>
        <v>0</v>
      </c>
      <c r="X36" s="86">
        <f t="shared" si="10"/>
        <v>0</v>
      </c>
      <c r="Y36" s="67">
        <f t="shared" si="2"/>
        <v>0</v>
      </c>
      <c r="Z36" s="88" t="e">
        <f t="shared" si="3"/>
        <v>#DIV/0!</v>
      </c>
      <c r="AA36" s="94"/>
      <c r="AB36" s="86" t="str">
        <f aca="true" t="shared" si="12" ref="AB36:AG53">IF(S36&gt;0,S36," ")</f>
        <v> </v>
      </c>
      <c r="AC36" s="86" t="str">
        <f t="shared" si="12"/>
        <v> </v>
      </c>
      <c r="AD36" s="86" t="str">
        <f t="shared" si="12"/>
        <v> </v>
      </c>
      <c r="AE36" s="86" t="str">
        <f t="shared" si="12"/>
        <v> </v>
      </c>
      <c r="AF36" s="86" t="str">
        <f t="shared" si="12"/>
        <v> </v>
      </c>
      <c r="AG36" s="86" t="str">
        <f t="shared" si="12"/>
        <v> </v>
      </c>
      <c r="BA36" s="48" t="s">
        <v>34</v>
      </c>
      <c r="BB36" s="59" t="e">
        <f>SUM('SA 2018 FIA GT'!#REF!-'SA 2018 FIA GT'!#REF!)</f>
        <v>#REF!</v>
      </c>
      <c r="BC36" s="49" t="s">
        <v>26</v>
      </c>
      <c r="BD36" s="50" t="s">
        <v>35</v>
      </c>
      <c r="BE36" s="51" t="s">
        <v>36</v>
      </c>
      <c r="BF36" s="60" t="s">
        <v>37</v>
      </c>
      <c r="BH36" s="57">
        <f aca="true" t="shared" si="13" ref="BH36:BM53">IF(D36=1,30,IF(D36=2,29,IF(D36=3,28,IF(D36=4,27,IF(D36=5,26,IF(D36=6,25,IF(D36=7,24,IF(D36=8,23,0))))))))</f>
        <v>0</v>
      </c>
      <c r="BI36" s="57">
        <f t="shared" si="13"/>
        <v>0</v>
      </c>
      <c r="BJ36" s="57">
        <f t="shared" si="13"/>
        <v>0</v>
      </c>
      <c r="BK36" s="57">
        <f t="shared" si="13"/>
        <v>0</v>
      </c>
      <c r="BL36" s="57">
        <f t="shared" si="13"/>
        <v>0</v>
      </c>
      <c r="BM36" s="57">
        <f t="shared" si="13"/>
        <v>0</v>
      </c>
      <c r="BO36" s="57">
        <f aca="true" t="shared" si="14" ref="BO36:BT53">IF(D36=9,22,IF(D36=10,21,IF(D36=11,20,IF(D36=12,19,IF(D36=13,18,IF(D36=14,17,IF(D36=15,16,IF(D36=16,15,0))))))))</f>
        <v>0</v>
      </c>
      <c r="BP36" s="57">
        <f t="shared" si="14"/>
        <v>0</v>
      </c>
      <c r="BQ36" s="57">
        <f t="shared" si="14"/>
        <v>0</v>
      </c>
      <c r="BR36" s="57">
        <f t="shared" si="14"/>
        <v>0</v>
      </c>
      <c r="BS36" s="57">
        <f t="shared" si="14"/>
        <v>0</v>
      </c>
      <c r="BT36" s="57">
        <f t="shared" si="14"/>
        <v>0</v>
      </c>
      <c r="BV36" s="57">
        <f aca="true" t="shared" si="15" ref="BV36:CA53">IF(D36=17,14,IF(D36=18,13,IF(D36=19,12,IF(D36=20,11,IF(D36=21,10,IF(D36=22,9,IF(D36=23,8,IF(D36=24,7,0))))))))</f>
        <v>0</v>
      </c>
      <c r="BW36" s="57">
        <f t="shared" si="15"/>
        <v>0</v>
      </c>
      <c r="BX36" s="57">
        <f t="shared" si="15"/>
        <v>0</v>
      </c>
      <c r="BY36" s="57">
        <f t="shared" si="15"/>
        <v>0</v>
      </c>
      <c r="BZ36" s="57">
        <f t="shared" si="15"/>
        <v>0</v>
      </c>
      <c r="CA36" s="57">
        <f t="shared" si="15"/>
        <v>0</v>
      </c>
      <c r="CC36" s="57">
        <f aca="true" t="shared" si="16" ref="CC36:CH53">IF(D36=25,6,IF(D36=26,5,IF(D36=27,4,IF(D36=28,3,IF(D36=29,2,IF(D36=30,1,0))))))</f>
        <v>0</v>
      </c>
      <c r="CD36" s="57">
        <f t="shared" si="16"/>
        <v>0</v>
      </c>
      <c r="CE36" s="57">
        <f t="shared" si="16"/>
        <v>0</v>
      </c>
      <c r="CF36" s="57">
        <f t="shared" si="16"/>
        <v>0</v>
      </c>
      <c r="CG36" s="57">
        <f t="shared" si="16"/>
        <v>0</v>
      </c>
      <c r="CH36" s="57">
        <f t="shared" si="16"/>
        <v>0</v>
      </c>
      <c r="CL36" s="57">
        <f aca="true" t="shared" si="17" ref="CL36:CQ53">SUM(BH36+BO36+BV36+CC36)</f>
        <v>0</v>
      </c>
      <c r="CM36" s="57">
        <f t="shared" si="17"/>
        <v>0</v>
      </c>
      <c r="CN36" s="57">
        <f t="shared" si="17"/>
        <v>0</v>
      </c>
      <c r="CO36" s="57">
        <f t="shared" si="17"/>
        <v>0</v>
      </c>
      <c r="CP36" s="57">
        <f t="shared" si="17"/>
        <v>0</v>
      </c>
      <c r="CQ36" s="57">
        <f t="shared" si="17"/>
        <v>0</v>
      </c>
    </row>
    <row r="37" spans="1:95" ht="18">
      <c r="A37" s="62"/>
      <c r="B37" s="77">
        <v>34</v>
      </c>
      <c r="C37" s="4">
        <v>34</v>
      </c>
      <c r="D37" s="47"/>
      <c r="E37" s="47"/>
      <c r="F37" s="47"/>
      <c r="G37" s="47"/>
      <c r="H37" s="47"/>
      <c r="I37" s="47"/>
      <c r="J37" s="75">
        <f t="shared" si="11"/>
        <v>0</v>
      </c>
      <c r="K37" s="75" t="e">
        <f t="shared" si="11"/>
        <v>#DIV/0!</v>
      </c>
      <c r="S37" s="86">
        <f t="shared" si="10"/>
        <v>0</v>
      </c>
      <c r="T37" s="86">
        <f t="shared" si="10"/>
        <v>0</v>
      </c>
      <c r="U37" s="86">
        <f t="shared" si="10"/>
        <v>0</v>
      </c>
      <c r="V37" s="86">
        <f t="shared" si="10"/>
        <v>0</v>
      </c>
      <c r="W37" s="86">
        <f t="shared" si="10"/>
        <v>0</v>
      </c>
      <c r="X37" s="86">
        <f t="shared" si="10"/>
        <v>0</v>
      </c>
      <c r="Y37" s="67">
        <f t="shared" si="2"/>
        <v>0</v>
      </c>
      <c r="Z37" s="88" t="e">
        <f t="shared" si="3"/>
        <v>#DIV/0!</v>
      </c>
      <c r="AA37" s="94"/>
      <c r="AB37" s="86" t="str">
        <f t="shared" si="12"/>
        <v> </v>
      </c>
      <c r="AC37" s="86" t="str">
        <f t="shared" si="12"/>
        <v> </v>
      </c>
      <c r="AD37" s="86" t="str">
        <f t="shared" si="12"/>
        <v> </v>
      </c>
      <c r="AE37" s="86" t="str">
        <f t="shared" si="12"/>
        <v> </v>
      </c>
      <c r="AF37" s="86" t="str">
        <f t="shared" si="12"/>
        <v> </v>
      </c>
      <c r="AG37" s="86" t="str">
        <f t="shared" si="12"/>
        <v> </v>
      </c>
      <c r="BA37" s="48" t="s">
        <v>34</v>
      </c>
      <c r="BB37" s="59" t="e">
        <f>SUM('SA 2018 FIA GT'!#REF!-'SA 2018 FIA GT'!#REF!)</f>
        <v>#REF!</v>
      </c>
      <c r="BC37" s="49" t="s">
        <v>26</v>
      </c>
      <c r="BD37" s="50" t="s">
        <v>35</v>
      </c>
      <c r="BE37" s="51" t="s">
        <v>36</v>
      </c>
      <c r="BF37" s="60" t="s">
        <v>37</v>
      </c>
      <c r="BH37" s="57">
        <f t="shared" si="13"/>
        <v>0</v>
      </c>
      <c r="BI37" s="57">
        <f t="shared" si="13"/>
        <v>0</v>
      </c>
      <c r="BJ37" s="57">
        <f t="shared" si="13"/>
        <v>0</v>
      </c>
      <c r="BK37" s="57">
        <f t="shared" si="13"/>
        <v>0</v>
      </c>
      <c r="BL37" s="57">
        <f t="shared" si="13"/>
        <v>0</v>
      </c>
      <c r="BM37" s="57">
        <f t="shared" si="13"/>
        <v>0</v>
      </c>
      <c r="BO37" s="57">
        <f t="shared" si="14"/>
        <v>0</v>
      </c>
      <c r="BP37" s="57">
        <f t="shared" si="14"/>
        <v>0</v>
      </c>
      <c r="BQ37" s="57">
        <f t="shared" si="14"/>
        <v>0</v>
      </c>
      <c r="BR37" s="57">
        <f t="shared" si="14"/>
        <v>0</v>
      </c>
      <c r="BS37" s="57">
        <f t="shared" si="14"/>
        <v>0</v>
      </c>
      <c r="BT37" s="57">
        <f t="shared" si="14"/>
        <v>0</v>
      </c>
      <c r="BV37" s="57">
        <f t="shared" si="15"/>
        <v>0</v>
      </c>
      <c r="BW37" s="57">
        <f t="shared" si="15"/>
        <v>0</v>
      </c>
      <c r="BX37" s="57">
        <f t="shared" si="15"/>
        <v>0</v>
      </c>
      <c r="BY37" s="57">
        <f t="shared" si="15"/>
        <v>0</v>
      </c>
      <c r="BZ37" s="57">
        <f t="shared" si="15"/>
        <v>0</v>
      </c>
      <c r="CA37" s="57">
        <f t="shared" si="15"/>
        <v>0</v>
      </c>
      <c r="CC37" s="57">
        <f t="shared" si="16"/>
        <v>0</v>
      </c>
      <c r="CD37" s="57">
        <f t="shared" si="16"/>
        <v>0</v>
      </c>
      <c r="CE37" s="57">
        <f t="shared" si="16"/>
        <v>0</v>
      </c>
      <c r="CF37" s="57">
        <f t="shared" si="16"/>
        <v>0</v>
      </c>
      <c r="CG37" s="57">
        <f t="shared" si="16"/>
        <v>0</v>
      </c>
      <c r="CH37" s="57">
        <f t="shared" si="16"/>
        <v>0</v>
      </c>
      <c r="CL37" s="57">
        <f t="shared" si="17"/>
        <v>0</v>
      </c>
      <c r="CM37" s="57">
        <f t="shared" si="17"/>
        <v>0</v>
      </c>
      <c r="CN37" s="57">
        <f t="shared" si="17"/>
        <v>0</v>
      </c>
      <c r="CO37" s="57">
        <f t="shared" si="17"/>
        <v>0</v>
      </c>
      <c r="CP37" s="57">
        <f t="shared" si="17"/>
        <v>0</v>
      </c>
      <c r="CQ37" s="57">
        <f t="shared" si="17"/>
        <v>0</v>
      </c>
    </row>
    <row r="38" spans="1:95" ht="18">
      <c r="A38" s="62"/>
      <c r="B38" s="77">
        <v>35</v>
      </c>
      <c r="C38" s="64">
        <v>35</v>
      </c>
      <c r="D38" s="46"/>
      <c r="E38" s="46"/>
      <c r="F38" s="46"/>
      <c r="G38" s="46"/>
      <c r="H38" s="46"/>
      <c r="I38" s="46"/>
      <c r="J38" s="75">
        <f t="shared" si="11"/>
        <v>0</v>
      </c>
      <c r="K38" s="75" t="e">
        <f t="shared" si="11"/>
        <v>#DIV/0!</v>
      </c>
      <c r="S38" s="86">
        <f t="shared" si="10"/>
        <v>0</v>
      </c>
      <c r="T38" s="86">
        <f t="shared" si="10"/>
        <v>0</v>
      </c>
      <c r="U38" s="86">
        <f t="shared" si="10"/>
        <v>0</v>
      </c>
      <c r="V38" s="86">
        <f t="shared" si="10"/>
        <v>0</v>
      </c>
      <c r="W38" s="86">
        <f t="shared" si="10"/>
        <v>0</v>
      </c>
      <c r="X38" s="86">
        <f t="shared" si="10"/>
        <v>0</v>
      </c>
      <c r="Y38" s="67">
        <f t="shared" si="2"/>
        <v>0</v>
      </c>
      <c r="Z38" s="88" t="e">
        <f t="shared" si="3"/>
        <v>#DIV/0!</v>
      </c>
      <c r="AA38" s="94"/>
      <c r="AB38" s="86" t="str">
        <f t="shared" si="12"/>
        <v> </v>
      </c>
      <c r="AC38" s="86" t="str">
        <f t="shared" si="12"/>
        <v> </v>
      </c>
      <c r="AD38" s="86" t="str">
        <f t="shared" si="12"/>
        <v> </v>
      </c>
      <c r="AE38" s="86" t="str">
        <f t="shared" si="12"/>
        <v> </v>
      </c>
      <c r="AF38" s="86" t="str">
        <f t="shared" si="12"/>
        <v> </v>
      </c>
      <c r="AG38" s="86" t="str">
        <f t="shared" si="12"/>
        <v> </v>
      </c>
      <c r="BA38" s="48" t="s">
        <v>34</v>
      </c>
      <c r="BB38" s="59" t="e">
        <f>SUM('SA 2018 FIA GT'!#REF!-'SA 2018 FIA GT'!#REF!)</f>
        <v>#REF!</v>
      </c>
      <c r="BC38" s="49" t="s">
        <v>26</v>
      </c>
      <c r="BD38" s="50" t="s">
        <v>35</v>
      </c>
      <c r="BE38" s="51" t="s">
        <v>36</v>
      </c>
      <c r="BF38" s="60" t="s">
        <v>37</v>
      </c>
      <c r="BH38" s="57">
        <f t="shared" si="13"/>
        <v>0</v>
      </c>
      <c r="BI38" s="57">
        <f t="shared" si="13"/>
        <v>0</v>
      </c>
      <c r="BJ38" s="57">
        <f t="shared" si="13"/>
        <v>0</v>
      </c>
      <c r="BK38" s="57">
        <f t="shared" si="13"/>
        <v>0</v>
      </c>
      <c r="BL38" s="57">
        <f t="shared" si="13"/>
        <v>0</v>
      </c>
      <c r="BM38" s="57">
        <f t="shared" si="13"/>
        <v>0</v>
      </c>
      <c r="BO38" s="57">
        <f t="shared" si="14"/>
        <v>0</v>
      </c>
      <c r="BP38" s="57">
        <f t="shared" si="14"/>
        <v>0</v>
      </c>
      <c r="BQ38" s="57">
        <f t="shared" si="14"/>
        <v>0</v>
      </c>
      <c r="BR38" s="57">
        <f t="shared" si="14"/>
        <v>0</v>
      </c>
      <c r="BS38" s="57">
        <f t="shared" si="14"/>
        <v>0</v>
      </c>
      <c r="BT38" s="57">
        <f t="shared" si="14"/>
        <v>0</v>
      </c>
      <c r="BV38" s="57">
        <f t="shared" si="15"/>
        <v>0</v>
      </c>
      <c r="BW38" s="57">
        <f t="shared" si="15"/>
        <v>0</v>
      </c>
      <c r="BX38" s="57">
        <f t="shared" si="15"/>
        <v>0</v>
      </c>
      <c r="BY38" s="57">
        <f t="shared" si="15"/>
        <v>0</v>
      </c>
      <c r="BZ38" s="57">
        <f t="shared" si="15"/>
        <v>0</v>
      </c>
      <c r="CA38" s="57">
        <f t="shared" si="15"/>
        <v>0</v>
      </c>
      <c r="CC38" s="57">
        <f t="shared" si="16"/>
        <v>0</v>
      </c>
      <c r="CD38" s="57">
        <f t="shared" si="16"/>
        <v>0</v>
      </c>
      <c r="CE38" s="57">
        <f t="shared" si="16"/>
        <v>0</v>
      </c>
      <c r="CF38" s="57">
        <f t="shared" si="16"/>
        <v>0</v>
      </c>
      <c r="CG38" s="57">
        <f t="shared" si="16"/>
        <v>0</v>
      </c>
      <c r="CH38" s="57">
        <f t="shared" si="16"/>
        <v>0</v>
      </c>
      <c r="CL38" s="57">
        <f t="shared" si="17"/>
        <v>0</v>
      </c>
      <c r="CM38" s="57">
        <f t="shared" si="17"/>
        <v>0</v>
      </c>
      <c r="CN38" s="57">
        <f t="shared" si="17"/>
        <v>0</v>
      </c>
      <c r="CO38" s="57">
        <f t="shared" si="17"/>
        <v>0</v>
      </c>
      <c r="CP38" s="57">
        <f t="shared" si="17"/>
        <v>0</v>
      </c>
      <c r="CQ38" s="57">
        <f t="shared" si="17"/>
        <v>0</v>
      </c>
    </row>
    <row r="39" spans="1:95" ht="18">
      <c r="A39" s="62"/>
      <c r="B39" s="77">
        <v>36</v>
      </c>
      <c r="C39" s="4">
        <v>36</v>
      </c>
      <c r="D39" s="47"/>
      <c r="E39" s="47"/>
      <c r="F39" s="47"/>
      <c r="G39" s="47"/>
      <c r="H39" s="47"/>
      <c r="I39" s="47"/>
      <c r="J39" s="75">
        <f t="shared" si="11"/>
        <v>0</v>
      </c>
      <c r="K39" s="75" t="e">
        <f t="shared" si="11"/>
        <v>#DIV/0!</v>
      </c>
      <c r="S39" s="86">
        <f t="shared" si="10"/>
        <v>0</v>
      </c>
      <c r="T39" s="86">
        <f t="shared" si="10"/>
        <v>0</v>
      </c>
      <c r="U39" s="86">
        <f t="shared" si="10"/>
        <v>0</v>
      </c>
      <c r="V39" s="86">
        <f t="shared" si="10"/>
        <v>0</v>
      </c>
      <c r="W39" s="86">
        <f t="shared" si="10"/>
        <v>0</v>
      </c>
      <c r="X39" s="86">
        <f t="shared" si="10"/>
        <v>0</v>
      </c>
      <c r="Y39" s="67">
        <f t="shared" si="2"/>
        <v>0</v>
      </c>
      <c r="Z39" s="88" t="e">
        <f t="shared" si="3"/>
        <v>#DIV/0!</v>
      </c>
      <c r="AA39" s="94"/>
      <c r="AB39" s="86" t="str">
        <f t="shared" si="12"/>
        <v> </v>
      </c>
      <c r="AC39" s="86" t="str">
        <f t="shared" si="12"/>
        <v> </v>
      </c>
      <c r="AD39" s="86" t="str">
        <f t="shared" si="12"/>
        <v> </v>
      </c>
      <c r="AE39" s="86" t="str">
        <f t="shared" si="12"/>
        <v> </v>
      </c>
      <c r="AF39" s="86" t="str">
        <f t="shared" si="12"/>
        <v> </v>
      </c>
      <c r="AG39" s="86" t="str">
        <f t="shared" si="12"/>
        <v> </v>
      </c>
      <c r="BA39" s="48" t="s">
        <v>34</v>
      </c>
      <c r="BB39" s="59" t="e">
        <f>SUM('SA 2018 FIA GT'!#REF!-'SA 2018 FIA GT'!#REF!)</f>
        <v>#REF!</v>
      </c>
      <c r="BC39" s="49" t="s">
        <v>26</v>
      </c>
      <c r="BD39" s="50" t="s">
        <v>35</v>
      </c>
      <c r="BE39" s="51" t="s">
        <v>36</v>
      </c>
      <c r="BF39" s="60" t="s">
        <v>37</v>
      </c>
      <c r="BH39" s="57">
        <f t="shared" si="13"/>
        <v>0</v>
      </c>
      <c r="BI39" s="57">
        <f t="shared" si="13"/>
        <v>0</v>
      </c>
      <c r="BJ39" s="57">
        <f t="shared" si="13"/>
        <v>0</v>
      </c>
      <c r="BK39" s="57">
        <f t="shared" si="13"/>
        <v>0</v>
      </c>
      <c r="BL39" s="57">
        <f t="shared" si="13"/>
        <v>0</v>
      </c>
      <c r="BM39" s="57">
        <f t="shared" si="13"/>
        <v>0</v>
      </c>
      <c r="BO39" s="57">
        <f t="shared" si="14"/>
        <v>0</v>
      </c>
      <c r="BP39" s="57">
        <f t="shared" si="14"/>
        <v>0</v>
      </c>
      <c r="BQ39" s="57">
        <f t="shared" si="14"/>
        <v>0</v>
      </c>
      <c r="BR39" s="57">
        <f t="shared" si="14"/>
        <v>0</v>
      </c>
      <c r="BS39" s="57">
        <f t="shared" si="14"/>
        <v>0</v>
      </c>
      <c r="BT39" s="57">
        <f t="shared" si="14"/>
        <v>0</v>
      </c>
      <c r="BV39" s="57">
        <f t="shared" si="15"/>
        <v>0</v>
      </c>
      <c r="BW39" s="57">
        <f t="shared" si="15"/>
        <v>0</v>
      </c>
      <c r="BX39" s="57">
        <f t="shared" si="15"/>
        <v>0</v>
      </c>
      <c r="BY39" s="57">
        <f t="shared" si="15"/>
        <v>0</v>
      </c>
      <c r="BZ39" s="57">
        <f t="shared" si="15"/>
        <v>0</v>
      </c>
      <c r="CA39" s="57">
        <f t="shared" si="15"/>
        <v>0</v>
      </c>
      <c r="CC39" s="57">
        <f t="shared" si="16"/>
        <v>0</v>
      </c>
      <c r="CD39" s="57">
        <f t="shared" si="16"/>
        <v>0</v>
      </c>
      <c r="CE39" s="57">
        <f t="shared" si="16"/>
        <v>0</v>
      </c>
      <c r="CF39" s="57">
        <f t="shared" si="16"/>
        <v>0</v>
      </c>
      <c r="CG39" s="57">
        <f t="shared" si="16"/>
        <v>0</v>
      </c>
      <c r="CH39" s="57">
        <f t="shared" si="16"/>
        <v>0</v>
      </c>
      <c r="CL39" s="57">
        <f t="shared" si="17"/>
        <v>0</v>
      </c>
      <c r="CM39" s="57">
        <f t="shared" si="17"/>
        <v>0</v>
      </c>
      <c r="CN39" s="57">
        <f t="shared" si="17"/>
        <v>0</v>
      </c>
      <c r="CO39" s="57">
        <f t="shared" si="17"/>
        <v>0</v>
      </c>
      <c r="CP39" s="57">
        <f t="shared" si="17"/>
        <v>0</v>
      </c>
      <c r="CQ39" s="57">
        <f t="shared" si="17"/>
        <v>0</v>
      </c>
    </row>
    <row r="40" spans="1:95" ht="18">
      <c r="A40" s="62"/>
      <c r="B40" s="77">
        <v>37</v>
      </c>
      <c r="C40" s="64">
        <v>37</v>
      </c>
      <c r="D40" s="46"/>
      <c r="E40" s="46"/>
      <c r="F40" s="46"/>
      <c r="G40" s="46"/>
      <c r="H40" s="46"/>
      <c r="I40" s="46"/>
      <c r="J40" s="75">
        <f t="shared" si="11"/>
        <v>0</v>
      </c>
      <c r="K40" s="75" t="e">
        <f t="shared" si="11"/>
        <v>#DIV/0!</v>
      </c>
      <c r="S40" s="86">
        <f t="shared" si="10"/>
        <v>0</v>
      </c>
      <c r="T40" s="86">
        <f t="shared" si="10"/>
        <v>0</v>
      </c>
      <c r="U40" s="86">
        <f t="shared" si="10"/>
        <v>0</v>
      </c>
      <c r="V40" s="86">
        <f t="shared" si="10"/>
        <v>0</v>
      </c>
      <c r="W40" s="86">
        <f t="shared" si="10"/>
        <v>0</v>
      </c>
      <c r="X40" s="86">
        <f t="shared" si="10"/>
        <v>0</v>
      </c>
      <c r="Y40" s="67">
        <f t="shared" si="2"/>
        <v>0</v>
      </c>
      <c r="Z40" s="88" t="e">
        <f t="shared" si="3"/>
        <v>#DIV/0!</v>
      </c>
      <c r="AA40" s="94"/>
      <c r="AB40" s="86" t="str">
        <f t="shared" si="12"/>
        <v> </v>
      </c>
      <c r="AC40" s="86" t="str">
        <f t="shared" si="12"/>
        <v> </v>
      </c>
      <c r="AD40" s="86" t="str">
        <f t="shared" si="12"/>
        <v> </v>
      </c>
      <c r="AE40" s="86" t="str">
        <f t="shared" si="12"/>
        <v> </v>
      </c>
      <c r="AF40" s="86" t="str">
        <f t="shared" si="12"/>
        <v> </v>
      </c>
      <c r="AG40" s="86" t="str">
        <f t="shared" si="12"/>
        <v> </v>
      </c>
      <c r="BA40" s="48" t="s">
        <v>34</v>
      </c>
      <c r="BB40" s="59" t="e">
        <f>SUM('SA 2018 FIA GT'!#REF!-'SA 2018 FIA GT'!#REF!)</f>
        <v>#REF!</v>
      </c>
      <c r="BC40" s="49" t="s">
        <v>26</v>
      </c>
      <c r="BD40" s="50" t="s">
        <v>35</v>
      </c>
      <c r="BE40" s="51" t="s">
        <v>36</v>
      </c>
      <c r="BF40" s="60" t="s">
        <v>37</v>
      </c>
      <c r="BH40" s="57">
        <f t="shared" si="13"/>
        <v>0</v>
      </c>
      <c r="BI40" s="57">
        <f t="shared" si="13"/>
        <v>0</v>
      </c>
      <c r="BJ40" s="57">
        <f t="shared" si="13"/>
        <v>0</v>
      </c>
      <c r="BK40" s="57">
        <f t="shared" si="13"/>
        <v>0</v>
      </c>
      <c r="BL40" s="57">
        <f t="shared" si="13"/>
        <v>0</v>
      </c>
      <c r="BM40" s="57">
        <f t="shared" si="13"/>
        <v>0</v>
      </c>
      <c r="BO40" s="57">
        <f t="shared" si="14"/>
        <v>0</v>
      </c>
      <c r="BP40" s="57">
        <f t="shared" si="14"/>
        <v>0</v>
      </c>
      <c r="BQ40" s="57">
        <f t="shared" si="14"/>
        <v>0</v>
      </c>
      <c r="BR40" s="57">
        <f t="shared" si="14"/>
        <v>0</v>
      </c>
      <c r="BS40" s="57">
        <f t="shared" si="14"/>
        <v>0</v>
      </c>
      <c r="BT40" s="57">
        <f t="shared" si="14"/>
        <v>0</v>
      </c>
      <c r="BV40" s="57">
        <f t="shared" si="15"/>
        <v>0</v>
      </c>
      <c r="BW40" s="57">
        <f t="shared" si="15"/>
        <v>0</v>
      </c>
      <c r="BX40" s="57">
        <f t="shared" si="15"/>
        <v>0</v>
      </c>
      <c r="BY40" s="57">
        <f t="shared" si="15"/>
        <v>0</v>
      </c>
      <c r="BZ40" s="57">
        <f t="shared" si="15"/>
        <v>0</v>
      </c>
      <c r="CA40" s="57">
        <f t="shared" si="15"/>
        <v>0</v>
      </c>
      <c r="CC40" s="57">
        <f t="shared" si="16"/>
        <v>0</v>
      </c>
      <c r="CD40" s="57">
        <f t="shared" si="16"/>
        <v>0</v>
      </c>
      <c r="CE40" s="57">
        <f t="shared" si="16"/>
        <v>0</v>
      </c>
      <c r="CF40" s="57">
        <f t="shared" si="16"/>
        <v>0</v>
      </c>
      <c r="CG40" s="57">
        <f t="shared" si="16"/>
        <v>0</v>
      </c>
      <c r="CH40" s="57">
        <f t="shared" si="16"/>
        <v>0</v>
      </c>
      <c r="CL40" s="57">
        <f t="shared" si="17"/>
        <v>0</v>
      </c>
      <c r="CM40" s="57">
        <f t="shared" si="17"/>
        <v>0</v>
      </c>
      <c r="CN40" s="57">
        <f t="shared" si="17"/>
        <v>0</v>
      </c>
      <c r="CO40" s="57">
        <f t="shared" si="17"/>
        <v>0</v>
      </c>
      <c r="CP40" s="57">
        <f t="shared" si="17"/>
        <v>0</v>
      </c>
      <c r="CQ40" s="57">
        <f t="shared" si="17"/>
        <v>0</v>
      </c>
    </row>
    <row r="41" spans="1:95" ht="18">
      <c r="A41" s="62"/>
      <c r="B41" s="77">
        <v>38</v>
      </c>
      <c r="C41" s="4">
        <v>38</v>
      </c>
      <c r="D41" s="47"/>
      <c r="E41" s="47"/>
      <c r="F41" s="47"/>
      <c r="G41" s="47"/>
      <c r="H41" s="47"/>
      <c r="I41" s="47"/>
      <c r="J41" s="75">
        <f t="shared" si="11"/>
        <v>0</v>
      </c>
      <c r="K41" s="75" t="e">
        <f t="shared" si="11"/>
        <v>#DIV/0!</v>
      </c>
      <c r="S41" s="86">
        <f t="shared" si="10"/>
        <v>0</v>
      </c>
      <c r="T41" s="86">
        <f t="shared" si="10"/>
        <v>0</v>
      </c>
      <c r="U41" s="86">
        <f t="shared" si="10"/>
        <v>0</v>
      </c>
      <c r="V41" s="86">
        <f t="shared" si="10"/>
        <v>0</v>
      </c>
      <c r="W41" s="86">
        <f t="shared" si="10"/>
        <v>0</v>
      </c>
      <c r="X41" s="86">
        <f t="shared" si="10"/>
        <v>0</v>
      </c>
      <c r="Y41" s="67">
        <f t="shared" si="2"/>
        <v>0</v>
      </c>
      <c r="Z41" s="88" t="e">
        <f t="shared" si="3"/>
        <v>#DIV/0!</v>
      </c>
      <c r="AA41" s="94"/>
      <c r="AB41" s="86" t="str">
        <f t="shared" si="12"/>
        <v> </v>
      </c>
      <c r="AC41" s="86" t="str">
        <f t="shared" si="12"/>
        <v> </v>
      </c>
      <c r="AD41" s="86" t="str">
        <f t="shared" si="12"/>
        <v> </v>
      </c>
      <c r="AE41" s="86" t="str">
        <f t="shared" si="12"/>
        <v> </v>
      </c>
      <c r="AF41" s="86" t="str">
        <f t="shared" si="12"/>
        <v> </v>
      </c>
      <c r="AG41" s="86" t="str">
        <f t="shared" si="12"/>
        <v> </v>
      </c>
      <c r="BA41" s="48" t="s">
        <v>34</v>
      </c>
      <c r="BB41" s="59" t="e">
        <f>SUM('SA 2018 FIA GT'!#REF!-'SA 2018 FIA GT'!#REF!)</f>
        <v>#REF!</v>
      </c>
      <c r="BC41" s="49" t="s">
        <v>26</v>
      </c>
      <c r="BD41" s="50" t="s">
        <v>35</v>
      </c>
      <c r="BE41" s="51" t="s">
        <v>36</v>
      </c>
      <c r="BF41" s="60" t="s">
        <v>37</v>
      </c>
      <c r="BH41" s="57">
        <f t="shared" si="13"/>
        <v>0</v>
      </c>
      <c r="BI41" s="57">
        <f t="shared" si="13"/>
        <v>0</v>
      </c>
      <c r="BJ41" s="57">
        <f t="shared" si="13"/>
        <v>0</v>
      </c>
      <c r="BK41" s="57">
        <f t="shared" si="13"/>
        <v>0</v>
      </c>
      <c r="BL41" s="57">
        <f t="shared" si="13"/>
        <v>0</v>
      </c>
      <c r="BM41" s="57">
        <f t="shared" si="13"/>
        <v>0</v>
      </c>
      <c r="BO41" s="57">
        <f t="shared" si="14"/>
        <v>0</v>
      </c>
      <c r="BP41" s="57">
        <f t="shared" si="14"/>
        <v>0</v>
      </c>
      <c r="BQ41" s="57">
        <f t="shared" si="14"/>
        <v>0</v>
      </c>
      <c r="BR41" s="57">
        <f t="shared" si="14"/>
        <v>0</v>
      </c>
      <c r="BS41" s="57">
        <f t="shared" si="14"/>
        <v>0</v>
      </c>
      <c r="BT41" s="57">
        <f t="shared" si="14"/>
        <v>0</v>
      </c>
      <c r="BV41" s="57">
        <f t="shared" si="15"/>
        <v>0</v>
      </c>
      <c r="BW41" s="57">
        <f t="shared" si="15"/>
        <v>0</v>
      </c>
      <c r="BX41" s="57">
        <f t="shared" si="15"/>
        <v>0</v>
      </c>
      <c r="BY41" s="57">
        <f t="shared" si="15"/>
        <v>0</v>
      </c>
      <c r="BZ41" s="57">
        <f t="shared" si="15"/>
        <v>0</v>
      </c>
      <c r="CA41" s="57">
        <f t="shared" si="15"/>
        <v>0</v>
      </c>
      <c r="CC41" s="57">
        <f t="shared" si="16"/>
        <v>0</v>
      </c>
      <c r="CD41" s="57">
        <f t="shared" si="16"/>
        <v>0</v>
      </c>
      <c r="CE41" s="57">
        <f t="shared" si="16"/>
        <v>0</v>
      </c>
      <c r="CF41" s="57">
        <f t="shared" si="16"/>
        <v>0</v>
      </c>
      <c r="CG41" s="57">
        <f t="shared" si="16"/>
        <v>0</v>
      </c>
      <c r="CH41" s="57">
        <f t="shared" si="16"/>
        <v>0</v>
      </c>
      <c r="CL41" s="57">
        <f t="shared" si="17"/>
        <v>0</v>
      </c>
      <c r="CM41" s="57">
        <f t="shared" si="17"/>
        <v>0</v>
      </c>
      <c r="CN41" s="57">
        <f t="shared" si="17"/>
        <v>0</v>
      </c>
      <c r="CO41" s="57">
        <f t="shared" si="17"/>
        <v>0</v>
      </c>
      <c r="CP41" s="57">
        <f t="shared" si="17"/>
        <v>0</v>
      </c>
      <c r="CQ41" s="57">
        <f t="shared" si="17"/>
        <v>0</v>
      </c>
    </row>
    <row r="42" spans="1:95" ht="18">
      <c r="A42" s="62"/>
      <c r="B42" s="77">
        <v>39</v>
      </c>
      <c r="C42" s="64">
        <v>39</v>
      </c>
      <c r="D42" s="46"/>
      <c r="E42" s="46"/>
      <c r="F42" s="46"/>
      <c r="G42" s="46"/>
      <c r="H42" s="46"/>
      <c r="I42" s="46"/>
      <c r="J42" s="75">
        <f t="shared" si="11"/>
        <v>0</v>
      </c>
      <c r="K42" s="75" t="e">
        <f t="shared" si="11"/>
        <v>#DIV/0!</v>
      </c>
      <c r="S42" s="86">
        <f t="shared" si="10"/>
        <v>0</v>
      </c>
      <c r="T42" s="86">
        <f t="shared" si="10"/>
        <v>0</v>
      </c>
      <c r="U42" s="86">
        <f t="shared" si="10"/>
        <v>0</v>
      </c>
      <c r="V42" s="86">
        <f t="shared" si="10"/>
        <v>0</v>
      </c>
      <c r="W42" s="86">
        <f t="shared" si="10"/>
        <v>0</v>
      </c>
      <c r="X42" s="86">
        <f t="shared" si="10"/>
        <v>0</v>
      </c>
      <c r="Y42" s="67">
        <f>SUM(S42:X42)</f>
        <v>0</v>
      </c>
      <c r="Z42" s="88" t="e">
        <f t="shared" si="3"/>
        <v>#DIV/0!</v>
      </c>
      <c r="AA42" s="94"/>
      <c r="AB42" s="86" t="str">
        <f t="shared" si="12"/>
        <v> </v>
      </c>
      <c r="AC42" s="86" t="str">
        <f t="shared" si="12"/>
        <v> </v>
      </c>
      <c r="AD42" s="86" t="str">
        <f t="shared" si="12"/>
        <v> </v>
      </c>
      <c r="AE42" s="86" t="str">
        <f t="shared" si="12"/>
        <v> </v>
      </c>
      <c r="AF42" s="86" t="str">
        <f t="shared" si="12"/>
        <v> </v>
      </c>
      <c r="AG42" s="86" t="str">
        <f t="shared" si="12"/>
        <v> </v>
      </c>
      <c r="BA42" s="48" t="s">
        <v>34</v>
      </c>
      <c r="BB42" s="59" t="e">
        <f>SUM('SA 2018 FIA GT'!#REF!-'SA 2018 FIA GT'!#REF!)</f>
        <v>#REF!</v>
      </c>
      <c r="BC42" s="49" t="s">
        <v>26</v>
      </c>
      <c r="BD42" s="50" t="s">
        <v>35</v>
      </c>
      <c r="BE42" s="51" t="s">
        <v>36</v>
      </c>
      <c r="BF42" s="60" t="s">
        <v>37</v>
      </c>
      <c r="BH42" s="57">
        <f t="shared" si="13"/>
        <v>0</v>
      </c>
      <c r="BI42" s="57">
        <f t="shared" si="13"/>
        <v>0</v>
      </c>
      <c r="BJ42" s="57">
        <f t="shared" si="13"/>
        <v>0</v>
      </c>
      <c r="BK42" s="57">
        <f t="shared" si="13"/>
        <v>0</v>
      </c>
      <c r="BL42" s="57">
        <f t="shared" si="13"/>
        <v>0</v>
      </c>
      <c r="BM42" s="57">
        <f t="shared" si="13"/>
        <v>0</v>
      </c>
      <c r="BO42" s="57">
        <f t="shared" si="14"/>
        <v>0</v>
      </c>
      <c r="BP42" s="57">
        <f t="shared" si="14"/>
        <v>0</v>
      </c>
      <c r="BQ42" s="57">
        <f t="shared" si="14"/>
        <v>0</v>
      </c>
      <c r="BR42" s="57">
        <f t="shared" si="14"/>
        <v>0</v>
      </c>
      <c r="BS42" s="57">
        <f t="shared" si="14"/>
        <v>0</v>
      </c>
      <c r="BT42" s="57">
        <f t="shared" si="14"/>
        <v>0</v>
      </c>
      <c r="BV42" s="57">
        <f t="shared" si="15"/>
        <v>0</v>
      </c>
      <c r="BW42" s="57">
        <f t="shared" si="15"/>
        <v>0</v>
      </c>
      <c r="BX42" s="57">
        <f t="shared" si="15"/>
        <v>0</v>
      </c>
      <c r="BY42" s="57">
        <f t="shared" si="15"/>
        <v>0</v>
      </c>
      <c r="BZ42" s="57">
        <f t="shared" si="15"/>
        <v>0</v>
      </c>
      <c r="CA42" s="57">
        <f t="shared" si="15"/>
        <v>0</v>
      </c>
      <c r="CC42" s="57">
        <f t="shared" si="16"/>
        <v>0</v>
      </c>
      <c r="CD42" s="57">
        <f t="shared" si="16"/>
        <v>0</v>
      </c>
      <c r="CE42" s="57">
        <f t="shared" si="16"/>
        <v>0</v>
      </c>
      <c r="CF42" s="57">
        <f t="shared" si="16"/>
        <v>0</v>
      </c>
      <c r="CG42" s="57">
        <f t="shared" si="16"/>
        <v>0</v>
      </c>
      <c r="CH42" s="57">
        <f t="shared" si="16"/>
        <v>0</v>
      </c>
      <c r="CL42" s="57">
        <f t="shared" si="17"/>
        <v>0</v>
      </c>
      <c r="CM42" s="57">
        <f t="shared" si="17"/>
        <v>0</v>
      </c>
      <c r="CN42" s="57">
        <f t="shared" si="17"/>
        <v>0</v>
      </c>
      <c r="CO42" s="57">
        <f t="shared" si="17"/>
        <v>0</v>
      </c>
      <c r="CP42" s="57">
        <f t="shared" si="17"/>
        <v>0</v>
      </c>
      <c r="CQ42" s="57">
        <f t="shared" si="17"/>
        <v>0</v>
      </c>
    </row>
    <row r="43" spans="1:95" ht="18">
      <c r="A43" s="62"/>
      <c r="B43" s="77">
        <v>40</v>
      </c>
      <c r="C43" s="4">
        <v>40</v>
      </c>
      <c r="D43" s="47"/>
      <c r="E43" s="47"/>
      <c r="F43" s="47"/>
      <c r="G43" s="47"/>
      <c r="H43" s="47"/>
      <c r="I43" s="47"/>
      <c r="J43" s="75">
        <f t="shared" si="11"/>
        <v>0</v>
      </c>
      <c r="K43" s="75" t="e">
        <f t="shared" si="11"/>
        <v>#DIV/0!</v>
      </c>
      <c r="S43" s="86">
        <f t="shared" si="10"/>
        <v>0</v>
      </c>
      <c r="T43" s="86">
        <f t="shared" si="10"/>
        <v>0</v>
      </c>
      <c r="U43" s="86">
        <f t="shared" si="10"/>
        <v>0</v>
      </c>
      <c r="V43" s="86">
        <f t="shared" si="10"/>
        <v>0</v>
      </c>
      <c r="W43" s="86">
        <f t="shared" si="10"/>
        <v>0</v>
      </c>
      <c r="X43" s="86">
        <f t="shared" si="10"/>
        <v>0</v>
      </c>
      <c r="Y43" s="67">
        <f t="shared" si="2"/>
        <v>0</v>
      </c>
      <c r="Z43" s="88" t="e">
        <f t="shared" si="3"/>
        <v>#DIV/0!</v>
      </c>
      <c r="AA43" s="94"/>
      <c r="AB43" s="86" t="str">
        <f t="shared" si="12"/>
        <v> </v>
      </c>
      <c r="AC43" s="86" t="str">
        <f t="shared" si="12"/>
        <v> </v>
      </c>
      <c r="AD43" s="86" t="str">
        <f t="shared" si="12"/>
        <v> </v>
      </c>
      <c r="AE43" s="86" t="str">
        <f t="shared" si="12"/>
        <v> </v>
      </c>
      <c r="AF43" s="86" t="str">
        <f t="shared" si="12"/>
        <v> </v>
      </c>
      <c r="AG43" s="86" t="str">
        <f t="shared" si="12"/>
        <v> </v>
      </c>
      <c r="BA43" s="48" t="s">
        <v>34</v>
      </c>
      <c r="BB43" s="59" t="e">
        <f>SUM('SA 2018 FIA GT'!#REF!-'SA 2018 FIA GT'!#REF!)</f>
        <v>#REF!</v>
      </c>
      <c r="BC43" s="49" t="s">
        <v>26</v>
      </c>
      <c r="BD43" s="50" t="s">
        <v>35</v>
      </c>
      <c r="BE43" s="51" t="s">
        <v>36</v>
      </c>
      <c r="BF43" s="60" t="s">
        <v>37</v>
      </c>
      <c r="BH43" s="57">
        <f t="shared" si="13"/>
        <v>0</v>
      </c>
      <c r="BI43" s="57">
        <f t="shared" si="13"/>
        <v>0</v>
      </c>
      <c r="BJ43" s="57">
        <f t="shared" si="13"/>
        <v>0</v>
      </c>
      <c r="BK43" s="57">
        <f t="shared" si="13"/>
        <v>0</v>
      </c>
      <c r="BL43" s="57">
        <f t="shared" si="13"/>
        <v>0</v>
      </c>
      <c r="BM43" s="57">
        <f t="shared" si="13"/>
        <v>0</v>
      </c>
      <c r="BO43" s="57">
        <f t="shared" si="14"/>
        <v>0</v>
      </c>
      <c r="BP43" s="57">
        <f t="shared" si="14"/>
        <v>0</v>
      </c>
      <c r="BQ43" s="57">
        <f t="shared" si="14"/>
        <v>0</v>
      </c>
      <c r="BR43" s="57">
        <f t="shared" si="14"/>
        <v>0</v>
      </c>
      <c r="BS43" s="57">
        <f t="shared" si="14"/>
        <v>0</v>
      </c>
      <c r="BT43" s="57">
        <f t="shared" si="14"/>
        <v>0</v>
      </c>
      <c r="BV43" s="57">
        <f t="shared" si="15"/>
        <v>0</v>
      </c>
      <c r="BW43" s="57">
        <f t="shared" si="15"/>
        <v>0</v>
      </c>
      <c r="BX43" s="57">
        <f t="shared" si="15"/>
        <v>0</v>
      </c>
      <c r="BY43" s="57">
        <f t="shared" si="15"/>
        <v>0</v>
      </c>
      <c r="BZ43" s="57">
        <f t="shared" si="15"/>
        <v>0</v>
      </c>
      <c r="CA43" s="57">
        <f t="shared" si="15"/>
        <v>0</v>
      </c>
      <c r="CC43" s="57">
        <f t="shared" si="16"/>
        <v>0</v>
      </c>
      <c r="CD43" s="57">
        <f t="shared" si="16"/>
        <v>0</v>
      </c>
      <c r="CE43" s="57">
        <f t="shared" si="16"/>
        <v>0</v>
      </c>
      <c r="CF43" s="57">
        <f t="shared" si="16"/>
        <v>0</v>
      </c>
      <c r="CG43" s="57">
        <f t="shared" si="16"/>
        <v>0</v>
      </c>
      <c r="CH43" s="57">
        <f t="shared" si="16"/>
        <v>0</v>
      </c>
      <c r="CL43" s="57">
        <f t="shared" si="17"/>
        <v>0</v>
      </c>
      <c r="CM43" s="57">
        <f t="shared" si="17"/>
        <v>0</v>
      </c>
      <c r="CN43" s="57">
        <f t="shared" si="17"/>
        <v>0</v>
      </c>
      <c r="CO43" s="57">
        <f t="shared" si="17"/>
        <v>0</v>
      </c>
      <c r="CP43" s="57">
        <f t="shared" si="17"/>
        <v>0</v>
      </c>
      <c r="CQ43" s="57">
        <f t="shared" si="17"/>
        <v>0</v>
      </c>
    </row>
    <row r="44" spans="1:95" ht="18">
      <c r="A44" s="62"/>
      <c r="B44" s="77">
        <v>41</v>
      </c>
      <c r="C44" s="64">
        <v>41</v>
      </c>
      <c r="D44" s="46"/>
      <c r="E44" s="46"/>
      <c r="F44" s="46"/>
      <c r="G44" s="46"/>
      <c r="H44" s="46"/>
      <c r="I44" s="46"/>
      <c r="J44" s="75">
        <f t="shared" si="11"/>
        <v>0</v>
      </c>
      <c r="K44" s="75" t="e">
        <f t="shared" si="11"/>
        <v>#DIV/0!</v>
      </c>
      <c r="S44" s="86">
        <f t="shared" si="10"/>
        <v>0</v>
      </c>
      <c r="T44" s="86">
        <f t="shared" si="10"/>
        <v>0</v>
      </c>
      <c r="U44" s="86">
        <f t="shared" si="10"/>
        <v>0</v>
      </c>
      <c r="V44" s="86">
        <f t="shared" si="10"/>
        <v>0</v>
      </c>
      <c r="W44" s="86">
        <f t="shared" si="10"/>
        <v>0</v>
      </c>
      <c r="X44" s="86">
        <f t="shared" si="10"/>
        <v>0</v>
      </c>
      <c r="Y44" s="67">
        <f t="shared" si="2"/>
        <v>0</v>
      </c>
      <c r="Z44" s="88" t="e">
        <f t="shared" si="3"/>
        <v>#DIV/0!</v>
      </c>
      <c r="AA44" s="94"/>
      <c r="AB44" s="86" t="str">
        <f t="shared" si="12"/>
        <v> </v>
      </c>
      <c r="AC44" s="86" t="str">
        <f t="shared" si="12"/>
        <v> </v>
      </c>
      <c r="AD44" s="86" t="str">
        <f t="shared" si="12"/>
        <v> </v>
      </c>
      <c r="AE44" s="86" t="str">
        <f t="shared" si="12"/>
        <v> </v>
      </c>
      <c r="AF44" s="86" t="str">
        <f t="shared" si="12"/>
        <v> </v>
      </c>
      <c r="AG44" s="86" t="str">
        <f t="shared" si="12"/>
        <v> </v>
      </c>
      <c r="BA44" s="48" t="s">
        <v>34</v>
      </c>
      <c r="BB44" s="59" t="e">
        <f>SUM('SA 2018 FIA GT'!#REF!-'SA 2018 FIA GT'!#REF!)</f>
        <v>#REF!</v>
      </c>
      <c r="BC44" s="49" t="s">
        <v>26</v>
      </c>
      <c r="BD44" s="50" t="s">
        <v>35</v>
      </c>
      <c r="BE44" s="51" t="s">
        <v>36</v>
      </c>
      <c r="BF44" s="60" t="s">
        <v>37</v>
      </c>
      <c r="BH44" s="57">
        <f t="shared" si="13"/>
        <v>0</v>
      </c>
      <c r="BI44" s="57">
        <f t="shared" si="13"/>
        <v>0</v>
      </c>
      <c r="BJ44" s="57">
        <f t="shared" si="13"/>
        <v>0</v>
      </c>
      <c r="BK44" s="57">
        <f t="shared" si="13"/>
        <v>0</v>
      </c>
      <c r="BL44" s="57">
        <f t="shared" si="13"/>
        <v>0</v>
      </c>
      <c r="BM44" s="57">
        <f t="shared" si="13"/>
        <v>0</v>
      </c>
      <c r="BO44" s="57">
        <f t="shared" si="14"/>
        <v>0</v>
      </c>
      <c r="BP44" s="57">
        <f t="shared" si="14"/>
        <v>0</v>
      </c>
      <c r="BQ44" s="57">
        <f t="shared" si="14"/>
        <v>0</v>
      </c>
      <c r="BR44" s="57">
        <f t="shared" si="14"/>
        <v>0</v>
      </c>
      <c r="BS44" s="57">
        <f t="shared" si="14"/>
        <v>0</v>
      </c>
      <c r="BT44" s="57">
        <f t="shared" si="14"/>
        <v>0</v>
      </c>
      <c r="BV44" s="57">
        <f t="shared" si="15"/>
        <v>0</v>
      </c>
      <c r="BW44" s="57">
        <f t="shared" si="15"/>
        <v>0</v>
      </c>
      <c r="BX44" s="57">
        <f t="shared" si="15"/>
        <v>0</v>
      </c>
      <c r="BY44" s="57">
        <f t="shared" si="15"/>
        <v>0</v>
      </c>
      <c r="BZ44" s="57">
        <f t="shared" si="15"/>
        <v>0</v>
      </c>
      <c r="CA44" s="57">
        <f t="shared" si="15"/>
        <v>0</v>
      </c>
      <c r="CC44" s="57">
        <f t="shared" si="16"/>
        <v>0</v>
      </c>
      <c r="CD44" s="57">
        <f t="shared" si="16"/>
        <v>0</v>
      </c>
      <c r="CE44" s="57">
        <f t="shared" si="16"/>
        <v>0</v>
      </c>
      <c r="CF44" s="57">
        <f t="shared" si="16"/>
        <v>0</v>
      </c>
      <c r="CG44" s="57">
        <f t="shared" si="16"/>
        <v>0</v>
      </c>
      <c r="CH44" s="57">
        <f t="shared" si="16"/>
        <v>0</v>
      </c>
      <c r="CL44" s="57">
        <f t="shared" si="17"/>
        <v>0</v>
      </c>
      <c r="CM44" s="57">
        <f t="shared" si="17"/>
        <v>0</v>
      </c>
      <c r="CN44" s="57">
        <f t="shared" si="17"/>
        <v>0</v>
      </c>
      <c r="CO44" s="57">
        <f t="shared" si="17"/>
        <v>0</v>
      </c>
      <c r="CP44" s="57">
        <f t="shared" si="17"/>
        <v>0</v>
      </c>
      <c r="CQ44" s="57">
        <f t="shared" si="17"/>
        <v>0</v>
      </c>
    </row>
    <row r="45" spans="1:95" ht="18">
      <c r="A45" s="62"/>
      <c r="B45" s="77">
        <v>42</v>
      </c>
      <c r="C45" s="4">
        <v>42</v>
      </c>
      <c r="D45" s="47"/>
      <c r="E45" s="47"/>
      <c r="F45" s="47"/>
      <c r="G45" s="47"/>
      <c r="H45" s="47"/>
      <c r="I45" s="47"/>
      <c r="J45" s="75">
        <f t="shared" si="11"/>
        <v>0</v>
      </c>
      <c r="K45" s="75" t="e">
        <f t="shared" si="11"/>
        <v>#DIV/0!</v>
      </c>
      <c r="S45" s="86">
        <f t="shared" si="10"/>
        <v>0</v>
      </c>
      <c r="T45" s="86">
        <f t="shared" si="10"/>
        <v>0</v>
      </c>
      <c r="U45" s="86">
        <f t="shared" si="10"/>
        <v>0</v>
      </c>
      <c r="V45" s="86">
        <f t="shared" si="10"/>
        <v>0</v>
      </c>
      <c r="W45" s="86">
        <f t="shared" si="10"/>
        <v>0</v>
      </c>
      <c r="X45" s="86">
        <f t="shared" si="10"/>
        <v>0</v>
      </c>
      <c r="Y45" s="67">
        <f>SUM(S45:X45)</f>
        <v>0</v>
      </c>
      <c r="Z45" s="88" t="e">
        <f t="shared" si="3"/>
        <v>#DIV/0!</v>
      </c>
      <c r="AA45" s="94"/>
      <c r="AB45" s="86" t="str">
        <f t="shared" si="12"/>
        <v> </v>
      </c>
      <c r="AC45" s="86" t="str">
        <f t="shared" si="12"/>
        <v> </v>
      </c>
      <c r="AD45" s="86" t="str">
        <f t="shared" si="12"/>
        <v> </v>
      </c>
      <c r="AE45" s="86" t="str">
        <f t="shared" si="12"/>
        <v> </v>
      </c>
      <c r="AF45" s="86" t="str">
        <f t="shared" si="12"/>
        <v> </v>
      </c>
      <c r="AG45" s="86" t="str">
        <f t="shared" si="12"/>
        <v> </v>
      </c>
      <c r="BA45" s="48" t="s">
        <v>34</v>
      </c>
      <c r="BB45" s="59" t="e">
        <f>SUM('SA 2018 FIA GT'!#REF!-'SA 2018 FIA GT'!#REF!)</f>
        <v>#REF!</v>
      </c>
      <c r="BC45" s="49" t="s">
        <v>26</v>
      </c>
      <c r="BD45" s="50" t="s">
        <v>35</v>
      </c>
      <c r="BE45" s="51" t="s">
        <v>36</v>
      </c>
      <c r="BF45" s="60" t="s">
        <v>37</v>
      </c>
      <c r="BH45" s="57">
        <f t="shared" si="13"/>
        <v>0</v>
      </c>
      <c r="BI45" s="57">
        <f t="shared" si="13"/>
        <v>0</v>
      </c>
      <c r="BJ45" s="57">
        <f t="shared" si="13"/>
        <v>0</v>
      </c>
      <c r="BK45" s="57">
        <f t="shared" si="13"/>
        <v>0</v>
      </c>
      <c r="BL45" s="57">
        <f t="shared" si="13"/>
        <v>0</v>
      </c>
      <c r="BM45" s="57">
        <f t="shared" si="13"/>
        <v>0</v>
      </c>
      <c r="BO45" s="57">
        <f t="shared" si="14"/>
        <v>0</v>
      </c>
      <c r="BP45" s="57">
        <f t="shared" si="14"/>
        <v>0</v>
      </c>
      <c r="BQ45" s="57">
        <f t="shared" si="14"/>
        <v>0</v>
      </c>
      <c r="BR45" s="57">
        <f t="shared" si="14"/>
        <v>0</v>
      </c>
      <c r="BS45" s="57">
        <f t="shared" si="14"/>
        <v>0</v>
      </c>
      <c r="BT45" s="57">
        <f t="shared" si="14"/>
        <v>0</v>
      </c>
      <c r="BV45" s="57">
        <f t="shared" si="15"/>
        <v>0</v>
      </c>
      <c r="BW45" s="57">
        <f t="shared" si="15"/>
        <v>0</v>
      </c>
      <c r="BX45" s="57">
        <f t="shared" si="15"/>
        <v>0</v>
      </c>
      <c r="BY45" s="57">
        <f t="shared" si="15"/>
        <v>0</v>
      </c>
      <c r="BZ45" s="57">
        <f t="shared" si="15"/>
        <v>0</v>
      </c>
      <c r="CA45" s="57">
        <f t="shared" si="15"/>
        <v>0</v>
      </c>
      <c r="CC45" s="57">
        <f t="shared" si="16"/>
        <v>0</v>
      </c>
      <c r="CD45" s="57">
        <f t="shared" si="16"/>
        <v>0</v>
      </c>
      <c r="CE45" s="57">
        <f t="shared" si="16"/>
        <v>0</v>
      </c>
      <c r="CF45" s="57">
        <f t="shared" si="16"/>
        <v>0</v>
      </c>
      <c r="CG45" s="57">
        <f t="shared" si="16"/>
        <v>0</v>
      </c>
      <c r="CH45" s="57">
        <f t="shared" si="16"/>
        <v>0</v>
      </c>
      <c r="CL45" s="57">
        <f t="shared" si="17"/>
        <v>0</v>
      </c>
      <c r="CM45" s="57">
        <f t="shared" si="17"/>
        <v>0</v>
      </c>
      <c r="CN45" s="57">
        <f t="shared" si="17"/>
        <v>0</v>
      </c>
      <c r="CO45" s="57">
        <f t="shared" si="17"/>
        <v>0</v>
      </c>
      <c r="CP45" s="57">
        <f t="shared" si="17"/>
        <v>0</v>
      </c>
      <c r="CQ45" s="57">
        <f t="shared" si="17"/>
        <v>0</v>
      </c>
    </row>
    <row r="46" spans="1:95" ht="18">
      <c r="A46" s="62"/>
      <c r="B46" s="77">
        <v>43</v>
      </c>
      <c r="C46" s="64">
        <v>43</v>
      </c>
      <c r="D46" s="46"/>
      <c r="E46" s="46"/>
      <c r="F46" s="46"/>
      <c r="G46" s="46"/>
      <c r="H46" s="46"/>
      <c r="I46" s="46"/>
      <c r="J46" s="75">
        <f t="shared" si="11"/>
        <v>0</v>
      </c>
      <c r="K46" s="75" t="e">
        <f t="shared" si="11"/>
        <v>#DIV/0!</v>
      </c>
      <c r="S46" s="86">
        <f t="shared" si="10"/>
        <v>0</v>
      </c>
      <c r="T46" s="86">
        <f t="shared" si="10"/>
        <v>0</v>
      </c>
      <c r="U46" s="86">
        <f t="shared" si="10"/>
        <v>0</v>
      </c>
      <c r="V46" s="86">
        <f t="shared" si="10"/>
        <v>0</v>
      </c>
      <c r="W46" s="86">
        <f t="shared" si="10"/>
        <v>0</v>
      </c>
      <c r="X46" s="86">
        <f t="shared" si="10"/>
        <v>0</v>
      </c>
      <c r="Y46" s="67">
        <f>SUM(S46:X46)</f>
        <v>0</v>
      </c>
      <c r="Z46" s="88" t="e">
        <f t="shared" si="3"/>
        <v>#DIV/0!</v>
      </c>
      <c r="AA46" s="94"/>
      <c r="AB46" s="86" t="str">
        <f t="shared" si="12"/>
        <v> </v>
      </c>
      <c r="AC46" s="86" t="str">
        <f t="shared" si="12"/>
        <v> </v>
      </c>
      <c r="AD46" s="86" t="str">
        <f t="shared" si="12"/>
        <v> </v>
      </c>
      <c r="AE46" s="86" t="str">
        <f t="shared" si="12"/>
        <v> </v>
      </c>
      <c r="AF46" s="86" t="str">
        <f t="shared" si="12"/>
        <v> </v>
      </c>
      <c r="AG46" s="86" t="str">
        <f t="shared" si="12"/>
        <v> </v>
      </c>
      <c r="BA46" s="48" t="s">
        <v>34</v>
      </c>
      <c r="BB46" s="59" t="e">
        <f>SUM('SA 2018 FIA GT'!#REF!-'SA 2018 FIA GT'!#REF!)</f>
        <v>#REF!</v>
      </c>
      <c r="BC46" s="49" t="s">
        <v>26</v>
      </c>
      <c r="BD46" s="50" t="s">
        <v>35</v>
      </c>
      <c r="BE46" s="51" t="s">
        <v>36</v>
      </c>
      <c r="BF46" s="60" t="s">
        <v>37</v>
      </c>
      <c r="BH46" s="57">
        <f t="shared" si="13"/>
        <v>0</v>
      </c>
      <c r="BI46" s="57">
        <f t="shared" si="13"/>
        <v>0</v>
      </c>
      <c r="BJ46" s="57">
        <f t="shared" si="13"/>
        <v>0</v>
      </c>
      <c r="BK46" s="57">
        <f t="shared" si="13"/>
        <v>0</v>
      </c>
      <c r="BL46" s="57">
        <f t="shared" si="13"/>
        <v>0</v>
      </c>
      <c r="BM46" s="57">
        <f t="shared" si="13"/>
        <v>0</v>
      </c>
      <c r="BO46" s="57">
        <f t="shared" si="14"/>
        <v>0</v>
      </c>
      <c r="BP46" s="57">
        <f t="shared" si="14"/>
        <v>0</v>
      </c>
      <c r="BQ46" s="57">
        <f t="shared" si="14"/>
        <v>0</v>
      </c>
      <c r="BR46" s="57">
        <f t="shared" si="14"/>
        <v>0</v>
      </c>
      <c r="BS46" s="57">
        <f t="shared" si="14"/>
        <v>0</v>
      </c>
      <c r="BT46" s="57">
        <f t="shared" si="14"/>
        <v>0</v>
      </c>
      <c r="BV46" s="57">
        <f t="shared" si="15"/>
        <v>0</v>
      </c>
      <c r="BW46" s="57">
        <f t="shared" si="15"/>
        <v>0</v>
      </c>
      <c r="BX46" s="57">
        <f t="shared" si="15"/>
        <v>0</v>
      </c>
      <c r="BY46" s="57">
        <f t="shared" si="15"/>
        <v>0</v>
      </c>
      <c r="BZ46" s="57">
        <f t="shared" si="15"/>
        <v>0</v>
      </c>
      <c r="CA46" s="57">
        <f t="shared" si="15"/>
        <v>0</v>
      </c>
      <c r="CC46" s="57">
        <f t="shared" si="16"/>
        <v>0</v>
      </c>
      <c r="CD46" s="57">
        <f t="shared" si="16"/>
        <v>0</v>
      </c>
      <c r="CE46" s="57">
        <f t="shared" si="16"/>
        <v>0</v>
      </c>
      <c r="CF46" s="57">
        <f t="shared" si="16"/>
        <v>0</v>
      </c>
      <c r="CG46" s="57">
        <f t="shared" si="16"/>
        <v>0</v>
      </c>
      <c r="CH46" s="57">
        <f t="shared" si="16"/>
        <v>0</v>
      </c>
      <c r="CL46" s="57">
        <f t="shared" si="17"/>
        <v>0</v>
      </c>
      <c r="CM46" s="57">
        <f t="shared" si="17"/>
        <v>0</v>
      </c>
      <c r="CN46" s="57">
        <f t="shared" si="17"/>
        <v>0</v>
      </c>
      <c r="CO46" s="57">
        <f t="shared" si="17"/>
        <v>0</v>
      </c>
      <c r="CP46" s="57">
        <f t="shared" si="17"/>
        <v>0</v>
      </c>
      <c r="CQ46" s="57">
        <f t="shared" si="17"/>
        <v>0</v>
      </c>
    </row>
    <row r="47" spans="1:95" ht="18">
      <c r="A47" s="62"/>
      <c r="B47" s="77">
        <v>44</v>
      </c>
      <c r="C47" s="4">
        <v>44</v>
      </c>
      <c r="D47" s="47"/>
      <c r="E47" s="47"/>
      <c r="F47" s="47"/>
      <c r="G47" s="47"/>
      <c r="H47" s="47"/>
      <c r="I47" s="47"/>
      <c r="J47" s="75">
        <f t="shared" si="11"/>
        <v>0</v>
      </c>
      <c r="K47" s="75" t="e">
        <f t="shared" si="11"/>
        <v>#DIV/0!</v>
      </c>
      <c r="S47" s="86">
        <f t="shared" si="10"/>
        <v>0</v>
      </c>
      <c r="T47" s="86">
        <f t="shared" si="10"/>
        <v>0</v>
      </c>
      <c r="U47" s="86">
        <f t="shared" si="10"/>
        <v>0</v>
      </c>
      <c r="V47" s="86">
        <f t="shared" si="10"/>
        <v>0</v>
      </c>
      <c r="W47" s="86">
        <f t="shared" si="10"/>
        <v>0</v>
      </c>
      <c r="X47" s="86">
        <f t="shared" si="10"/>
        <v>0</v>
      </c>
      <c r="Y47" s="67">
        <f t="shared" si="2"/>
        <v>0</v>
      </c>
      <c r="Z47" s="88" t="e">
        <f t="shared" si="3"/>
        <v>#DIV/0!</v>
      </c>
      <c r="AA47" s="94"/>
      <c r="AB47" s="86" t="str">
        <f t="shared" si="12"/>
        <v> </v>
      </c>
      <c r="AC47" s="86" t="str">
        <f t="shared" si="12"/>
        <v> </v>
      </c>
      <c r="AD47" s="86" t="str">
        <f t="shared" si="12"/>
        <v> </v>
      </c>
      <c r="AE47" s="86" t="str">
        <f t="shared" si="12"/>
        <v> </v>
      </c>
      <c r="AF47" s="86" t="str">
        <f t="shared" si="12"/>
        <v> </v>
      </c>
      <c r="AG47" s="86" t="str">
        <f t="shared" si="12"/>
        <v> </v>
      </c>
      <c r="BA47" s="48" t="s">
        <v>34</v>
      </c>
      <c r="BB47" s="59" t="e">
        <f>SUM('SA 2018 FIA GT'!#REF!-'SA 2018 FIA GT'!#REF!)</f>
        <v>#REF!</v>
      </c>
      <c r="BC47" s="49" t="s">
        <v>26</v>
      </c>
      <c r="BD47" s="50" t="s">
        <v>35</v>
      </c>
      <c r="BE47" s="51" t="s">
        <v>36</v>
      </c>
      <c r="BF47" s="60" t="s">
        <v>37</v>
      </c>
      <c r="BH47" s="57">
        <f t="shared" si="13"/>
        <v>0</v>
      </c>
      <c r="BI47" s="57">
        <f t="shared" si="13"/>
        <v>0</v>
      </c>
      <c r="BJ47" s="57">
        <f t="shared" si="13"/>
        <v>0</v>
      </c>
      <c r="BK47" s="57">
        <f t="shared" si="13"/>
        <v>0</v>
      </c>
      <c r="BL47" s="57">
        <f t="shared" si="13"/>
        <v>0</v>
      </c>
      <c r="BM47" s="57">
        <f t="shared" si="13"/>
        <v>0</v>
      </c>
      <c r="BO47" s="57">
        <f t="shared" si="14"/>
        <v>0</v>
      </c>
      <c r="BP47" s="57">
        <f t="shared" si="14"/>
        <v>0</v>
      </c>
      <c r="BQ47" s="57">
        <f t="shared" si="14"/>
        <v>0</v>
      </c>
      <c r="BR47" s="57">
        <f t="shared" si="14"/>
        <v>0</v>
      </c>
      <c r="BS47" s="57">
        <f t="shared" si="14"/>
        <v>0</v>
      </c>
      <c r="BT47" s="57">
        <f t="shared" si="14"/>
        <v>0</v>
      </c>
      <c r="BV47" s="57">
        <f t="shared" si="15"/>
        <v>0</v>
      </c>
      <c r="BW47" s="57">
        <f t="shared" si="15"/>
        <v>0</v>
      </c>
      <c r="BX47" s="57">
        <f t="shared" si="15"/>
        <v>0</v>
      </c>
      <c r="BY47" s="57">
        <f t="shared" si="15"/>
        <v>0</v>
      </c>
      <c r="BZ47" s="57">
        <f t="shared" si="15"/>
        <v>0</v>
      </c>
      <c r="CA47" s="57">
        <f t="shared" si="15"/>
        <v>0</v>
      </c>
      <c r="CC47" s="57">
        <f t="shared" si="16"/>
        <v>0</v>
      </c>
      <c r="CD47" s="57">
        <f t="shared" si="16"/>
        <v>0</v>
      </c>
      <c r="CE47" s="57">
        <f t="shared" si="16"/>
        <v>0</v>
      </c>
      <c r="CF47" s="57">
        <f t="shared" si="16"/>
        <v>0</v>
      </c>
      <c r="CG47" s="57">
        <f t="shared" si="16"/>
        <v>0</v>
      </c>
      <c r="CH47" s="57">
        <f t="shared" si="16"/>
        <v>0</v>
      </c>
      <c r="CL47" s="57">
        <f t="shared" si="17"/>
        <v>0</v>
      </c>
      <c r="CM47" s="57">
        <f t="shared" si="17"/>
        <v>0</v>
      </c>
      <c r="CN47" s="57">
        <f t="shared" si="17"/>
        <v>0</v>
      </c>
      <c r="CO47" s="57">
        <f t="shared" si="17"/>
        <v>0</v>
      </c>
      <c r="CP47" s="57">
        <f t="shared" si="17"/>
        <v>0</v>
      </c>
      <c r="CQ47" s="57">
        <f t="shared" si="17"/>
        <v>0</v>
      </c>
    </row>
    <row r="48" spans="1:95" ht="18">
      <c r="A48" s="62"/>
      <c r="B48" s="77">
        <v>45</v>
      </c>
      <c r="C48" s="64">
        <v>45</v>
      </c>
      <c r="D48" s="46"/>
      <c r="E48" s="46"/>
      <c r="F48" s="46"/>
      <c r="G48" s="46"/>
      <c r="H48" s="46"/>
      <c r="I48" s="46"/>
      <c r="J48" s="75">
        <f t="shared" si="11"/>
        <v>0</v>
      </c>
      <c r="K48" s="75" t="e">
        <f t="shared" si="11"/>
        <v>#DIV/0!</v>
      </c>
      <c r="S48" s="86">
        <f t="shared" si="10"/>
        <v>0</v>
      </c>
      <c r="T48" s="86">
        <f t="shared" si="10"/>
        <v>0</v>
      </c>
      <c r="U48" s="86">
        <f t="shared" si="10"/>
        <v>0</v>
      </c>
      <c r="V48" s="86">
        <f t="shared" si="10"/>
        <v>0</v>
      </c>
      <c r="W48" s="86">
        <f t="shared" si="10"/>
        <v>0</v>
      </c>
      <c r="X48" s="86">
        <f t="shared" si="10"/>
        <v>0</v>
      </c>
      <c r="Y48" s="67">
        <f t="shared" si="2"/>
        <v>0</v>
      </c>
      <c r="Z48" s="88" t="e">
        <f t="shared" si="3"/>
        <v>#DIV/0!</v>
      </c>
      <c r="AA48" s="94"/>
      <c r="AB48" s="86" t="str">
        <f t="shared" si="12"/>
        <v> </v>
      </c>
      <c r="AC48" s="86" t="str">
        <f t="shared" si="12"/>
        <v> </v>
      </c>
      <c r="AD48" s="86" t="str">
        <f t="shared" si="12"/>
        <v> </v>
      </c>
      <c r="AE48" s="86" t="str">
        <f t="shared" si="12"/>
        <v> </v>
      </c>
      <c r="AF48" s="86" t="str">
        <f t="shared" si="12"/>
        <v> </v>
      </c>
      <c r="AG48" s="86" t="str">
        <f t="shared" si="12"/>
        <v> </v>
      </c>
      <c r="BA48" s="48" t="s">
        <v>34</v>
      </c>
      <c r="BB48" s="59" t="e">
        <f>SUM('SA 2018 FIA GT'!#REF!-'SA 2018 FIA GT'!#REF!)</f>
        <v>#REF!</v>
      </c>
      <c r="BC48" s="49" t="s">
        <v>26</v>
      </c>
      <c r="BD48" s="50" t="s">
        <v>35</v>
      </c>
      <c r="BE48" s="51" t="s">
        <v>36</v>
      </c>
      <c r="BF48" s="60" t="s">
        <v>37</v>
      </c>
      <c r="BH48" s="57">
        <f t="shared" si="13"/>
        <v>0</v>
      </c>
      <c r="BI48" s="57">
        <f t="shared" si="13"/>
        <v>0</v>
      </c>
      <c r="BJ48" s="57">
        <f t="shared" si="13"/>
        <v>0</v>
      </c>
      <c r="BK48" s="57">
        <f t="shared" si="13"/>
        <v>0</v>
      </c>
      <c r="BL48" s="57">
        <f t="shared" si="13"/>
        <v>0</v>
      </c>
      <c r="BM48" s="57">
        <f t="shared" si="13"/>
        <v>0</v>
      </c>
      <c r="BO48" s="57">
        <f t="shared" si="14"/>
        <v>0</v>
      </c>
      <c r="BP48" s="57">
        <f t="shared" si="14"/>
        <v>0</v>
      </c>
      <c r="BQ48" s="57">
        <f t="shared" si="14"/>
        <v>0</v>
      </c>
      <c r="BR48" s="57">
        <f t="shared" si="14"/>
        <v>0</v>
      </c>
      <c r="BS48" s="57">
        <f t="shared" si="14"/>
        <v>0</v>
      </c>
      <c r="BT48" s="57">
        <f t="shared" si="14"/>
        <v>0</v>
      </c>
      <c r="BV48" s="57">
        <f t="shared" si="15"/>
        <v>0</v>
      </c>
      <c r="BW48" s="57">
        <f t="shared" si="15"/>
        <v>0</v>
      </c>
      <c r="BX48" s="57">
        <f t="shared" si="15"/>
        <v>0</v>
      </c>
      <c r="BY48" s="57">
        <f t="shared" si="15"/>
        <v>0</v>
      </c>
      <c r="BZ48" s="57">
        <f t="shared" si="15"/>
        <v>0</v>
      </c>
      <c r="CA48" s="57">
        <f t="shared" si="15"/>
        <v>0</v>
      </c>
      <c r="CC48" s="57">
        <f t="shared" si="16"/>
        <v>0</v>
      </c>
      <c r="CD48" s="57">
        <f t="shared" si="16"/>
        <v>0</v>
      </c>
      <c r="CE48" s="57">
        <f t="shared" si="16"/>
        <v>0</v>
      </c>
      <c r="CF48" s="57">
        <f t="shared" si="16"/>
        <v>0</v>
      </c>
      <c r="CG48" s="57">
        <f t="shared" si="16"/>
        <v>0</v>
      </c>
      <c r="CH48" s="57">
        <f t="shared" si="16"/>
        <v>0</v>
      </c>
      <c r="CL48" s="57">
        <f t="shared" si="17"/>
        <v>0</v>
      </c>
      <c r="CM48" s="57">
        <f t="shared" si="17"/>
        <v>0</v>
      </c>
      <c r="CN48" s="57">
        <f t="shared" si="17"/>
        <v>0</v>
      </c>
      <c r="CO48" s="57">
        <f t="shared" si="17"/>
        <v>0</v>
      </c>
      <c r="CP48" s="57">
        <f t="shared" si="17"/>
        <v>0</v>
      </c>
      <c r="CQ48" s="57">
        <f t="shared" si="17"/>
        <v>0</v>
      </c>
    </row>
    <row r="49" spans="1:95" ht="18">
      <c r="A49" s="62"/>
      <c r="B49" s="77">
        <v>46</v>
      </c>
      <c r="C49" s="4">
        <v>46</v>
      </c>
      <c r="D49" s="47"/>
      <c r="E49" s="47"/>
      <c r="F49" s="47"/>
      <c r="G49" s="47"/>
      <c r="H49" s="47"/>
      <c r="I49" s="47"/>
      <c r="J49" s="75">
        <f t="shared" si="11"/>
        <v>0</v>
      </c>
      <c r="K49" s="75" t="e">
        <f t="shared" si="11"/>
        <v>#DIV/0!</v>
      </c>
      <c r="S49" s="86">
        <f t="shared" si="10"/>
        <v>0</v>
      </c>
      <c r="T49" s="86">
        <f t="shared" si="10"/>
        <v>0</v>
      </c>
      <c r="U49" s="86">
        <f t="shared" si="10"/>
        <v>0</v>
      </c>
      <c r="V49" s="86">
        <f t="shared" si="10"/>
        <v>0</v>
      </c>
      <c r="W49" s="86">
        <f t="shared" si="10"/>
        <v>0</v>
      </c>
      <c r="X49" s="86">
        <f t="shared" si="10"/>
        <v>0</v>
      </c>
      <c r="Y49" s="67">
        <f t="shared" si="2"/>
        <v>0</v>
      </c>
      <c r="Z49" s="88" t="e">
        <f t="shared" si="3"/>
        <v>#DIV/0!</v>
      </c>
      <c r="AA49" s="94"/>
      <c r="AB49" s="86" t="str">
        <f t="shared" si="12"/>
        <v> </v>
      </c>
      <c r="AC49" s="86" t="str">
        <f t="shared" si="12"/>
        <v> </v>
      </c>
      <c r="AD49" s="86" t="str">
        <f t="shared" si="12"/>
        <v> </v>
      </c>
      <c r="AE49" s="86" t="str">
        <f t="shared" si="12"/>
        <v> </v>
      </c>
      <c r="AF49" s="86" t="str">
        <f t="shared" si="12"/>
        <v> </v>
      </c>
      <c r="AG49" s="86" t="str">
        <f t="shared" si="12"/>
        <v> </v>
      </c>
      <c r="BA49" s="48" t="s">
        <v>34</v>
      </c>
      <c r="BB49" s="59" t="e">
        <f>SUM('SA 2018 FIA GT'!#REF!-'SA 2018 FIA GT'!#REF!)</f>
        <v>#REF!</v>
      </c>
      <c r="BC49" s="49" t="s">
        <v>26</v>
      </c>
      <c r="BD49" s="50" t="s">
        <v>35</v>
      </c>
      <c r="BE49" s="51" t="s">
        <v>36</v>
      </c>
      <c r="BF49" s="60" t="s">
        <v>37</v>
      </c>
      <c r="BH49" s="57">
        <f t="shared" si="13"/>
        <v>0</v>
      </c>
      <c r="BI49" s="57">
        <f t="shared" si="13"/>
        <v>0</v>
      </c>
      <c r="BJ49" s="57">
        <f t="shared" si="13"/>
        <v>0</v>
      </c>
      <c r="BK49" s="57">
        <f t="shared" si="13"/>
        <v>0</v>
      </c>
      <c r="BL49" s="57">
        <f t="shared" si="13"/>
        <v>0</v>
      </c>
      <c r="BM49" s="57">
        <f t="shared" si="13"/>
        <v>0</v>
      </c>
      <c r="BO49" s="57">
        <f t="shared" si="14"/>
        <v>0</v>
      </c>
      <c r="BP49" s="57">
        <f t="shared" si="14"/>
        <v>0</v>
      </c>
      <c r="BQ49" s="57">
        <f t="shared" si="14"/>
        <v>0</v>
      </c>
      <c r="BR49" s="57">
        <f t="shared" si="14"/>
        <v>0</v>
      </c>
      <c r="BS49" s="57">
        <f t="shared" si="14"/>
        <v>0</v>
      </c>
      <c r="BT49" s="57">
        <f t="shared" si="14"/>
        <v>0</v>
      </c>
      <c r="BV49" s="57">
        <f t="shared" si="15"/>
        <v>0</v>
      </c>
      <c r="BW49" s="57">
        <f t="shared" si="15"/>
        <v>0</v>
      </c>
      <c r="BX49" s="57">
        <f t="shared" si="15"/>
        <v>0</v>
      </c>
      <c r="BY49" s="57">
        <f t="shared" si="15"/>
        <v>0</v>
      </c>
      <c r="BZ49" s="57">
        <f t="shared" si="15"/>
        <v>0</v>
      </c>
      <c r="CA49" s="57">
        <f t="shared" si="15"/>
        <v>0</v>
      </c>
      <c r="CC49" s="57">
        <f t="shared" si="16"/>
        <v>0</v>
      </c>
      <c r="CD49" s="57">
        <f t="shared" si="16"/>
        <v>0</v>
      </c>
      <c r="CE49" s="57">
        <f t="shared" si="16"/>
        <v>0</v>
      </c>
      <c r="CF49" s="57">
        <f t="shared" si="16"/>
        <v>0</v>
      </c>
      <c r="CG49" s="57">
        <f t="shared" si="16"/>
        <v>0</v>
      </c>
      <c r="CH49" s="57">
        <f t="shared" si="16"/>
        <v>0</v>
      </c>
      <c r="CL49" s="57">
        <f t="shared" si="17"/>
        <v>0</v>
      </c>
      <c r="CM49" s="57">
        <f t="shared" si="17"/>
        <v>0</v>
      </c>
      <c r="CN49" s="57">
        <f t="shared" si="17"/>
        <v>0</v>
      </c>
      <c r="CO49" s="57">
        <f t="shared" si="17"/>
        <v>0</v>
      </c>
      <c r="CP49" s="57">
        <f t="shared" si="17"/>
        <v>0</v>
      </c>
      <c r="CQ49" s="57">
        <f t="shared" si="17"/>
        <v>0</v>
      </c>
    </row>
    <row r="50" spans="1:95" ht="18">
      <c r="A50" s="62"/>
      <c r="B50" s="77">
        <v>47</v>
      </c>
      <c r="C50" s="64">
        <v>47</v>
      </c>
      <c r="D50" s="46"/>
      <c r="E50" s="46"/>
      <c r="F50" s="46"/>
      <c r="G50" s="46"/>
      <c r="H50" s="46"/>
      <c r="I50" s="46"/>
      <c r="J50" s="75">
        <f t="shared" si="11"/>
        <v>0</v>
      </c>
      <c r="K50" s="75" t="e">
        <f t="shared" si="11"/>
        <v>#DIV/0!</v>
      </c>
      <c r="S50" s="86">
        <f t="shared" si="10"/>
        <v>0</v>
      </c>
      <c r="T50" s="86">
        <f t="shared" si="10"/>
        <v>0</v>
      </c>
      <c r="U50" s="86">
        <f t="shared" si="10"/>
        <v>0</v>
      </c>
      <c r="V50" s="86">
        <f t="shared" si="10"/>
        <v>0</v>
      </c>
      <c r="W50" s="86">
        <f t="shared" si="10"/>
        <v>0</v>
      </c>
      <c r="X50" s="86">
        <f t="shared" si="10"/>
        <v>0</v>
      </c>
      <c r="Y50" s="67">
        <f t="shared" si="2"/>
        <v>0</v>
      </c>
      <c r="Z50" s="88" t="e">
        <f t="shared" si="3"/>
        <v>#DIV/0!</v>
      </c>
      <c r="AA50" s="94"/>
      <c r="AB50" s="86" t="str">
        <f t="shared" si="12"/>
        <v> </v>
      </c>
      <c r="AC50" s="86" t="str">
        <f t="shared" si="12"/>
        <v> </v>
      </c>
      <c r="AD50" s="86" t="str">
        <f t="shared" si="12"/>
        <v> </v>
      </c>
      <c r="AE50" s="86" t="str">
        <f t="shared" si="12"/>
        <v> </v>
      </c>
      <c r="AF50" s="86" t="str">
        <f t="shared" si="12"/>
        <v> </v>
      </c>
      <c r="AG50" s="86" t="str">
        <f t="shared" si="12"/>
        <v> </v>
      </c>
      <c r="BA50" s="48" t="s">
        <v>34</v>
      </c>
      <c r="BB50" s="59" t="e">
        <f>SUM('SA 2018 FIA GT'!#REF!-'SA 2018 FIA GT'!#REF!)</f>
        <v>#REF!</v>
      </c>
      <c r="BC50" s="49" t="s">
        <v>26</v>
      </c>
      <c r="BD50" s="50" t="s">
        <v>35</v>
      </c>
      <c r="BE50" s="51" t="s">
        <v>36</v>
      </c>
      <c r="BF50" s="60" t="s">
        <v>37</v>
      </c>
      <c r="BH50" s="57">
        <f t="shared" si="13"/>
        <v>0</v>
      </c>
      <c r="BI50" s="57">
        <f t="shared" si="13"/>
        <v>0</v>
      </c>
      <c r="BJ50" s="57">
        <f t="shared" si="13"/>
        <v>0</v>
      </c>
      <c r="BK50" s="57">
        <f t="shared" si="13"/>
        <v>0</v>
      </c>
      <c r="BL50" s="57">
        <f t="shared" si="13"/>
        <v>0</v>
      </c>
      <c r="BM50" s="57">
        <f t="shared" si="13"/>
        <v>0</v>
      </c>
      <c r="BO50" s="57">
        <f t="shared" si="14"/>
        <v>0</v>
      </c>
      <c r="BP50" s="57">
        <f t="shared" si="14"/>
        <v>0</v>
      </c>
      <c r="BQ50" s="57">
        <f t="shared" si="14"/>
        <v>0</v>
      </c>
      <c r="BR50" s="57">
        <f t="shared" si="14"/>
        <v>0</v>
      </c>
      <c r="BS50" s="57">
        <f t="shared" si="14"/>
        <v>0</v>
      </c>
      <c r="BT50" s="57">
        <f t="shared" si="14"/>
        <v>0</v>
      </c>
      <c r="BV50" s="57">
        <f t="shared" si="15"/>
        <v>0</v>
      </c>
      <c r="BW50" s="57">
        <f t="shared" si="15"/>
        <v>0</v>
      </c>
      <c r="BX50" s="57">
        <f t="shared" si="15"/>
        <v>0</v>
      </c>
      <c r="BY50" s="57">
        <f t="shared" si="15"/>
        <v>0</v>
      </c>
      <c r="BZ50" s="57">
        <f t="shared" si="15"/>
        <v>0</v>
      </c>
      <c r="CA50" s="57">
        <f t="shared" si="15"/>
        <v>0</v>
      </c>
      <c r="CC50" s="57">
        <f t="shared" si="16"/>
        <v>0</v>
      </c>
      <c r="CD50" s="57">
        <f t="shared" si="16"/>
        <v>0</v>
      </c>
      <c r="CE50" s="57">
        <f t="shared" si="16"/>
        <v>0</v>
      </c>
      <c r="CF50" s="57">
        <f t="shared" si="16"/>
        <v>0</v>
      </c>
      <c r="CG50" s="57">
        <f t="shared" si="16"/>
        <v>0</v>
      </c>
      <c r="CH50" s="57">
        <f t="shared" si="16"/>
        <v>0</v>
      </c>
      <c r="CL50" s="57">
        <f t="shared" si="17"/>
        <v>0</v>
      </c>
      <c r="CM50" s="57">
        <f t="shared" si="17"/>
        <v>0</v>
      </c>
      <c r="CN50" s="57">
        <f t="shared" si="17"/>
        <v>0</v>
      </c>
      <c r="CO50" s="57">
        <f t="shared" si="17"/>
        <v>0</v>
      </c>
      <c r="CP50" s="57">
        <f t="shared" si="17"/>
        <v>0</v>
      </c>
      <c r="CQ50" s="57">
        <f t="shared" si="17"/>
        <v>0</v>
      </c>
    </row>
    <row r="51" spans="1:95" ht="18">
      <c r="A51" s="62"/>
      <c r="B51" s="77">
        <v>48</v>
      </c>
      <c r="C51" s="4">
        <v>48</v>
      </c>
      <c r="D51" s="47"/>
      <c r="E51" s="47"/>
      <c r="F51" s="47"/>
      <c r="G51" s="47"/>
      <c r="H51" s="47"/>
      <c r="I51" s="47"/>
      <c r="J51" s="75">
        <f t="shared" si="11"/>
        <v>0</v>
      </c>
      <c r="K51" s="75" t="e">
        <f t="shared" si="11"/>
        <v>#DIV/0!</v>
      </c>
      <c r="S51" s="86">
        <f t="shared" si="10"/>
        <v>0</v>
      </c>
      <c r="T51" s="86">
        <f t="shared" si="10"/>
        <v>0</v>
      </c>
      <c r="U51" s="86">
        <f t="shared" si="10"/>
        <v>0</v>
      </c>
      <c r="V51" s="86">
        <f t="shared" si="10"/>
        <v>0</v>
      </c>
      <c r="W51" s="86">
        <f t="shared" si="10"/>
        <v>0</v>
      </c>
      <c r="X51" s="86">
        <f t="shared" si="10"/>
        <v>0</v>
      </c>
      <c r="Y51" s="67">
        <f t="shared" si="2"/>
        <v>0</v>
      </c>
      <c r="Z51" s="88" t="e">
        <f t="shared" si="3"/>
        <v>#DIV/0!</v>
      </c>
      <c r="AA51" s="94"/>
      <c r="AB51" s="86" t="str">
        <f t="shared" si="12"/>
        <v> </v>
      </c>
      <c r="AC51" s="86" t="str">
        <f t="shared" si="12"/>
        <v> </v>
      </c>
      <c r="AD51" s="86" t="str">
        <f t="shared" si="12"/>
        <v> </v>
      </c>
      <c r="AE51" s="86" t="str">
        <f t="shared" si="12"/>
        <v> </v>
      </c>
      <c r="AF51" s="86" t="str">
        <f t="shared" si="12"/>
        <v> </v>
      </c>
      <c r="AG51" s="86" t="str">
        <f t="shared" si="12"/>
        <v> </v>
      </c>
      <c r="BA51" s="48" t="s">
        <v>34</v>
      </c>
      <c r="BB51" s="59" t="e">
        <f>SUM('SA 2018 FIA GT'!#REF!-'SA 2018 FIA GT'!#REF!)</f>
        <v>#REF!</v>
      </c>
      <c r="BC51" s="49" t="s">
        <v>26</v>
      </c>
      <c r="BD51" s="50" t="s">
        <v>35</v>
      </c>
      <c r="BE51" s="51" t="s">
        <v>36</v>
      </c>
      <c r="BF51" s="60" t="s">
        <v>37</v>
      </c>
      <c r="BH51" s="57">
        <f t="shared" si="13"/>
        <v>0</v>
      </c>
      <c r="BI51" s="57">
        <f t="shared" si="13"/>
        <v>0</v>
      </c>
      <c r="BJ51" s="57">
        <f t="shared" si="13"/>
        <v>0</v>
      </c>
      <c r="BK51" s="57">
        <f t="shared" si="13"/>
        <v>0</v>
      </c>
      <c r="BL51" s="57">
        <f t="shared" si="13"/>
        <v>0</v>
      </c>
      <c r="BM51" s="57">
        <f t="shared" si="13"/>
        <v>0</v>
      </c>
      <c r="BO51" s="57">
        <f t="shared" si="14"/>
        <v>0</v>
      </c>
      <c r="BP51" s="57">
        <f t="shared" si="14"/>
        <v>0</v>
      </c>
      <c r="BQ51" s="57">
        <f t="shared" si="14"/>
        <v>0</v>
      </c>
      <c r="BR51" s="57">
        <f t="shared" si="14"/>
        <v>0</v>
      </c>
      <c r="BS51" s="57">
        <f t="shared" si="14"/>
        <v>0</v>
      </c>
      <c r="BT51" s="57">
        <f t="shared" si="14"/>
        <v>0</v>
      </c>
      <c r="BV51" s="57">
        <f t="shared" si="15"/>
        <v>0</v>
      </c>
      <c r="BW51" s="57">
        <f t="shared" si="15"/>
        <v>0</v>
      </c>
      <c r="BX51" s="57">
        <f t="shared" si="15"/>
        <v>0</v>
      </c>
      <c r="BY51" s="57">
        <f t="shared" si="15"/>
        <v>0</v>
      </c>
      <c r="BZ51" s="57">
        <f t="shared" si="15"/>
        <v>0</v>
      </c>
      <c r="CA51" s="57">
        <f t="shared" si="15"/>
        <v>0</v>
      </c>
      <c r="CC51" s="57">
        <f t="shared" si="16"/>
        <v>0</v>
      </c>
      <c r="CD51" s="57">
        <f t="shared" si="16"/>
        <v>0</v>
      </c>
      <c r="CE51" s="57">
        <f t="shared" si="16"/>
        <v>0</v>
      </c>
      <c r="CF51" s="57">
        <f t="shared" si="16"/>
        <v>0</v>
      </c>
      <c r="CG51" s="57">
        <f t="shared" si="16"/>
        <v>0</v>
      </c>
      <c r="CH51" s="57">
        <f t="shared" si="16"/>
        <v>0</v>
      </c>
      <c r="CL51" s="57">
        <f t="shared" si="17"/>
        <v>0</v>
      </c>
      <c r="CM51" s="57">
        <f t="shared" si="17"/>
        <v>0</v>
      </c>
      <c r="CN51" s="57">
        <f t="shared" si="17"/>
        <v>0</v>
      </c>
      <c r="CO51" s="57">
        <f t="shared" si="17"/>
        <v>0</v>
      </c>
      <c r="CP51" s="57">
        <f t="shared" si="17"/>
        <v>0</v>
      </c>
      <c r="CQ51" s="57">
        <f t="shared" si="17"/>
        <v>0</v>
      </c>
    </row>
    <row r="52" spans="1:95" ht="18">
      <c r="A52" s="62"/>
      <c r="B52" s="77">
        <v>49</v>
      </c>
      <c r="C52" s="64">
        <v>49</v>
      </c>
      <c r="D52" s="46"/>
      <c r="E52" s="46"/>
      <c r="F52" s="46"/>
      <c r="G52" s="46"/>
      <c r="H52" s="46"/>
      <c r="I52" s="46"/>
      <c r="J52" s="75">
        <f t="shared" si="11"/>
        <v>0</v>
      </c>
      <c r="K52" s="75" t="e">
        <f t="shared" si="11"/>
        <v>#DIV/0!</v>
      </c>
      <c r="S52" s="86">
        <f t="shared" si="10"/>
        <v>0</v>
      </c>
      <c r="T52" s="86">
        <f t="shared" si="10"/>
        <v>0</v>
      </c>
      <c r="U52" s="86">
        <f t="shared" si="10"/>
        <v>0</v>
      </c>
      <c r="V52" s="86">
        <f t="shared" si="10"/>
        <v>0</v>
      </c>
      <c r="W52" s="86">
        <f t="shared" si="10"/>
        <v>0</v>
      </c>
      <c r="X52" s="86">
        <f t="shared" si="10"/>
        <v>0</v>
      </c>
      <c r="Y52" s="67">
        <f t="shared" si="2"/>
        <v>0</v>
      </c>
      <c r="Z52" s="88" t="e">
        <f t="shared" si="3"/>
        <v>#DIV/0!</v>
      </c>
      <c r="AA52" s="94"/>
      <c r="AB52" s="86" t="str">
        <f t="shared" si="12"/>
        <v> </v>
      </c>
      <c r="AC52" s="86" t="str">
        <f t="shared" si="12"/>
        <v> </v>
      </c>
      <c r="AD52" s="86" t="str">
        <f t="shared" si="12"/>
        <v> </v>
      </c>
      <c r="AE52" s="86" t="str">
        <f t="shared" si="12"/>
        <v> </v>
      </c>
      <c r="AF52" s="86" t="str">
        <f t="shared" si="12"/>
        <v> </v>
      </c>
      <c r="AG52" s="86" t="str">
        <f t="shared" si="12"/>
        <v> </v>
      </c>
      <c r="BA52" s="48" t="s">
        <v>34</v>
      </c>
      <c r="BB52" s="59" t="e">
        <f>SUM('SA 2018 FIA GT'!#REF!-'SA 2018 FIA GT'!#REF!)</f>
        <v>#REF!</v>
      </c>
      <c r="BC52" s="49" t="s">
        <v>26</v>
      </c>
      <c r="BD52" s="50" t="s">
        <v>35</v>
      </c>
      <c r="BE52" s="51" t="s">
        <v>36</v>
      </c>
      <c r="BF52" s="60" t="s">
        <v>37</v>
      </c>
      <c r="BH52" s="57">
        <f t="shared" si="13"/>
        <v>0</v>
      </c>
      <c r="BI52" s="57">
        <f t="shared" si="13"/>
        <v>0</v>
      </c>
      <c r="BJ52" s="57">
        <f t="shared" si="13"/>
        <v>0</v>
      </c>
      <c r="BK52" s="57">
        <f t="shared" si="13"/>
        <v>0</v>
      </c>
      <c r="BL52" s="57">
        <f t="shared" si="13"/>
        <v>0</v>
      </c>
      <c r="BM52" s="57">
        <f t="shared" si="13"/>
        <v>0</v>
      </c>
      <c r="BO52" s="57">
        <f t="shared" si="14"/>
        <v>0</v>
      </c>
      <c r="BP52" s="57">
        <f t="shared" si="14"/>
        <v>0</v>
      </c>
      <c r="BQ52" s="57">
        <f t="shared" si="14"/>
        <v>0</v>
      </c>
      <c r="BR52" s="57">
        <f t="shared" si="14"/>
        <v>0</v>
      </c>
      <c r="BS52" s="57">
        <f t="shared" si="14"/>
        <v>0</v>
      </c>
      <c r="BT52" s="57">
        <f t="shared" si="14"/>
        <v>0</v>
      </c>
      <c r="BV52" s="57">
        <f t="shared" si="15"/>
        <v>0</v>
      </c>
      <c r="BW52" s="57">
        <f t="shared" si="15"/>
        <v>0</v>
      </c>
      <c r="BX52" s="57">
        <f t="shared" si="15"/>
        <v>0</v>
      </c>
      <c r="BY52" s="57">
        <f t="shared" si="15"/>
        <v>0</v>
      </c>
      <c r="BZ52" s="57">
        <f t="shared" si="15"/>
        <v>0</v>
      </c>
      <c r="CA52" s="57">
        <f t="shared" si="15"/>
        <v>0</v>
      </c>
      <c r="CC52" s="57">
        <f t="shared" si="16"/>
        <v>0</v>
      </c>
      <c r="CD52" s="57">
        <f t="shared" si="16"/>
        <v>0</v>
      </c>
      <c r="CE52" s="57">
        <f t="shared" si="16"/>
        <v>0</v>
      </c>
      <c r="CF52" s="57">
        <f t="shared" si="16"/>
        <v>0</v>
      </c>
      <c r="CG52" s="57">
        <f t="shared" si="16"/>
        <v>0</v>
      </c>
      <c r="CH52" s="57">
        <f t="shared" si="16"/>
        <v>0</v>
      </c>
      <c r="CL52" s="57">
        <f t="shared" si="17"/>
        <v>0</v>
      </c>
      <c r="CM52" s="57">
        <f t="shared" si="17"/>
        <v>0</v>
      </c>
      <c r="CN52" s="57">
        <f t="shared" si="17"/>
        <v>0</v>
      </c>
      <c r="CO52" s="57">
        <f t="shared" si="17"/>
        <v>0</v>
      </c>
      <c r="CP52" s="57">
        <f t="shared" si="17"/>
        <v>0</v>
      </c>
      <c r="CQ52" s="57">
        <f t="shared" si="17"/>
        <v>0</v>
      </c>
    </row>
    <row r="53" spans="1:95" ht="18.75" thickBot="1">
      <c r="A53" s="62"/>
      <c r="B53" s="78">
        <v>50</v>
      </c>
      <c r="C53" s="70">
        <v>50</v>
      </c>
      <c r="D53" s="71"/>
      <c r="E53" s="71"/>
      <c r="F53" s="71"/>
      <c r="G53" s="71"/>
      <c r="H53" s="71"/>
      <c r="I53" s="71"/>
      <c r="J53" s="79">
        <f t="shared" si="11"/>
        <v>0</v>
      </c>
      <c r="K53" s="79" t="e">
        <f t="shared" si="11"/>
        <v>#DIV/0!</v>
      </c>
      <c r="S53" s="86">
        <f t="shared" si="10"/>
        <v>0</v>
      </c>
      <c r="T53" s="86">
        <f t="shared" si="10"/>
        <v>0</v>
      </c>
      <c r="U53" s="86">
        <f t="shared" si="10"/>
        <v>0</v>
      </c>
      <c r="V53" s="86">
        <f t="shared" si="10"/>
        <v>0</v>
      </c>
      <c r="W53" s="86">
        <f t="shared" si="10"/>
        <v>0</v>
      </c>
      <c r="X53" s="86">
        <f t="shared" si="10"/>
        <v>0</v>
      </c>
      <c r="Y53" s="72">
        <f t="shared" si="2"/>
        <v>0</v>
      </c>
      <c r="Z53" s="88" t="e">
        <f t="shared" si="3"/>
        <v>#DIV/0!</v>
      </c>
      <c r="AA53" s="94"/>
      <c r="AB53" s="86" t="str">
        <f t="shared" si="12"/>
        <v> </v>
      </c>
      <c r="AC53" s="86" t="str">
        <f t="shared" si="12"/>
        <v> </v>
      </c>
      <c r="AD53" s="86" t="str">
        <f t="shared" si="12"/>
        <v> </v>
      </c>
      <c r="AE53" s="86" t="str">
        <f t="shared" si="12"/>
        <v> </v>
      </c>
      <c r="AF53" s="86" t="str">
        <f t="shared" si="12"/>
        <v> </v>
      </c>
      <c r="AG53" s="86" t="str">
        <f t="shared" si="12"/>
        <v> </v>
      </c>
      <c r="BA53" s="48" t="s">
        <v>34</v>
      </c>
      <c r="BB53" s="59" t="e">
        <f>SUM('SA 2018 FIA GT'!#REF!-'SA 2018 FIA GT'!#REF!)</f>
        <v>#REF!</v>
      </c>
      <c r="BC53" s="49" t="s">
        <v>26</v>
      </c>
      <c r="BD53" s="50" t="s">
        <v>35</v>
      </c>
      <c r="BE53" s="51" t="s">
        <v>36</v>
      </c>
      <c r="BF53" s="60" t="s">
        <v>37</v>
      </c>
      <c r="BH53" s="57">
        <f t="shared" si="13"/>
        <v>0</v>
      </c>
      <c r="BI53" s="57">
        <f t="shared" si="13"/>
        <v>0</v>
      </c>
      <c r="BJ53" s="57">
        <f t="shared" si="13"/>
        <v>0</v>
      </c>
      <c r="BK53" s="57">
        <f t="shared" si="13"/>
        <v>0</v>
      </c>
      <c r="BL53" s="57">
        <f t="shared" si="13"/>
        <v>0</v>
      </c>
      <c r="BM53" s="57">
        <f t="shared" si="13"/>
        <v>0</v>
      </c>
      <c r="BO53" s="57">
        <f t="shared" si="14"/>
        <v>0</v>
      </c>
      <c r="BP53" s="57">
        <f t="shared" si="14"/>
        <v>0</v>
      </c>
      <c r="BQ53" s="57">
        <f t="shared" si="14"/>
        <v>0</v>
      </c>
      <c r="BR53" s="57">
        <f t="shared" si="14"/>
        <v>0</v>
      </c>
      <c r="BS53" s="57">
        <f t="shared" si="14"/>
        <v>0</v>
      </c>
      <c r="BT53" s="57">
        <f t="shared" si="14"/>
        <v>0</v>
      </c>
      <c r="BV53" s="57">
        <f t="shared" si="15"/>
        <v>0</v>
      </c>
      <c r="BW53" s="57">
        <f t="shared" si="15"/>
        <v>0</v>
      </c>
      <c r="BX53" s="57">
        <f t="shared" si="15"/>
        <v>0</v>
      </c>
      <c r="BY53" s="57">
        <f t="shared" si="15"/>
        <v>0</v>
      </c>
      <c r="BZ53" s="57">
        <f t="shared" si="15"/>
        <v>0</v>
      </c>
      <c r="CA53" s="57">
        <f t="shared" si="15"/>
        <v>0</v>
      </c>
      <c r="CC53" s="57">
        <f t="shared" si="16"/>
        <v>0</v>
      </c>
      <c r="CD53" s="57">
        <f t="shared" si="16"/>
        <v>0</v>
      </c>
      <c r="CE53" s="57">
        <f t="shared" si="16"/>
        <v>0</v>
      </c>
      <c r="CF53" s="57">
        <f t="shared" si="16"/>
        <v>0</v>
      </c>
      <c r="CG53" s="57">
        <f t="shared" si="16"/>
        <v>0</v>
      </c>
      <c r="CH53" s="57">
        <f t="shared" si="16"/>
        <v>0</v>
      </c>
      <c r="CL53" s="57">
        <f t="shared" si="17"/>
        <v>0</v>
      </c>
      <c r="CM53" s="57">
        <f t="shared" si="17"/>
        <v>0</v>
      </c>
      <c r="CN53" s="57">
        <f t="shared" si="17"/>
        <v>0</v>
      </c>
      <c r="CO53" s="57">
        <f t="shared" si="17"/>
        <v>0</v>
      </c>
      <c r="CP53" s="57">
        <f t="shared" si="17"/>
        <v>0</v>
      </c>
      <c r="CQ53" s="57">
        <f t="shared" si="17"/>
        <v>0</v>
      </c>
    </row>
    <row r="54" spans="1:11" ht="18.75" thickBot="1">
      <c r="A54" s="62"/>
      <c r="B54" s="287" t="s">
        <v>106</v>
      </c>
      <c r="C54" s="288"/>
      <c r="D54" s="289"/>
      <c r="E54" s="289"/>
      <c r="F54" s="289"/>
      <c r="G54" s="289"/>
      <c r="H54" s="289"/>
      <c r="I54" s="289"/>
      <c r="J54" s="289"/>
      <c r="K54" s="289"/>
    </row>
    <row r="55" spans="1:52" ht="18">
      <c r="A55" s="62"/>
      <c r="B55" s="98">
        <v>1</v>
      </c>
      <c r="C55" s="142" t="s">
        <v>119</v>
      </c>
      <c r="D55" s="96"/>
      <c r="E55" s="62"/>
      <c r="F55" s="62"/>
      <c r="G55" s="62"/>
      <c r="H55" s="62"/>
      <c r="I55" s="62"/>
      <c r="J55" s="62"/>
      <c r="K55" s="62"/>
      <c r="L55" s="63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</row>
    <row r="56" spans="1:52" ht="18">
      <c r="A56" s="62"/>
      <c r="B56" s="99">
        <v>2</v>
      </c>
      <c r="C56" s="101" t="s">
        <v>59</v>
      </c>
      <c r="D56" s="96"/>
      <c r="E56" s="62"/>
      <c r="F56" s="62"/>
      <c r="G56" s="62"/>
      <c r="H56" s="62"/>
      <c r="I56" s="62"/>
      <c r="J56" s="62"/>
      <c r="K56" s="62"/>
      <c r="L56" s="63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</row>
    <row r="57" spans="1:52" ht="18">
      <c r="A57" s="62"/>
      <c r="B57" s="99">
        <v>3</v>
      </c>
      <c r="C57" s="100" t="s">
        <v>99</v>
      </c>
      <c r="D57" s="96"/>
      <c r="E57" s="62"/>
      <c r="F57" s="62"/>
      <c r="G57" s="62"/>
      <c r="H57" s="62"/>
      <c r="I57" s="62"/>
      <c r="J57" s="62"/>
      <c r="K57" s="62"/>
      <c r="L57" s="63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</row>
    <row r="58" spans="1:52" ht="18">
      <c r="A58" s="62"/>
      <c r="B58" s="99">
        <v>4</v>
      </c>
      <c r="C58" s="101" t="s">
        <v>53</v>
      </c>
      <c r="D58" s="96"/>
      <c r="E58" s="62"/>
      <c r="F58" s="62"/>
      <c r="G58" s="62"/>
      <c r="H58" s="62"/>
      <c r="I58" s="62"/>
      <c r="J58" s="62"/>
      <c r="K58" s="62"/>
      <c r="L58" s="63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</row>
    <row r="59" spans="1:52" ht="18">
      <c r="A59" s="62"/>
      <c r="B59" s="99">
        <v>5</v>
      </c>
      <c r="C59" s="102" t="s">
        <v>103</v>
      </c>
      <c r="D59" s="96"/>
      <c r="E59" s="62"/>
      <c r="F59" s="62"/>
      <c r="G59" s="62"/>
      <c r="H59" s="62"/>
      <c r="I59" s="62"/>
      <c r="J59" s="62"/>
      <c r="K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</row>
    <row r="60" spans="1:52" ht="18">
      <c r="A60" s="62"/>
      <c r="B60" s="99">
        <v>6</v>
      </c>
      <c r="C60" s="101" t="s">
        <v>55</v>
      </c>
      <c r="D60" s="96"/>
      <c r="E60" s="62"/>
      <c r="F60" s="62"/>
      <c r="G60" s="62"/>
      <c r="H60" s="62"/>
      <c r="I60" s="62"/>
      <c r="J60" s="62"/>
      <c r="K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</row>
    <row r="61" spans="1:52" ht="18">
      <c r="A61" s="62"/>
      <c r="B61" s="99">
        <v>7</v>
      </c>
      <c r="C61" s="143" t="s">
        <v>116</v>
      </c>
      <c r="D61" s="96"/>
      <c r="E61" s="62"/>
      <c r="F61" s="62"/>
      <c r="G61" s="62"/>
      <c r="H61" s="62"/>
      <c r="I61" s="62"/>
      <c r="J61" s="62"/>
      <c r="K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</row>
    <row r="62" spans="1:52" ht="18">
      <c r="A62" s="62"/>
      <c r="B62" s="99">
        <v>8</v>
      </c>
      <c r="C62" s="144" t="s">
        <v>113</v>
      </c>
      <c r="D62" s="96"/>
      <c r="E62" s="62"/>
      <c r="F62" s="62"/>
      <c r="G62" s="62"/>
      <c r="H62" s="62"/>
      <c r="I62" s="62"/>
      <c r="J62" s="62"/>
      <c r="K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</row>
    <row r="63" spans="1:52" ht="18">
      <c r="A63" s="62"/>
      <c r="B63" s="99">
        <v>9</v>
      </c>
      <c r="C63" s="145" t="s">
        <v>60</v>
      </c>
      <c r="D63" s="96"/>
      <c r="E63" s="62"/>
      <c r="F63" s="62"/>
      <c r="G63" s="62"/>
      <c r="H63" s="62"/>
      <c r="I63" s="62"/>
      <c r="J63" s="62"/>
      <c r="K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</row>
    <row r="64" spans="1:52" ht="18">
      <c r="A64" s="62"/>
      <c r="B64" s="99">
        <v>10</v>
      </c>
      <c r="C64" s="101" t="s">
        <v>100</v>
      </c>
      <c r="D64" s="96"/>
      <c r="E64" s="62"/>
      <c r="F64" s="62"/>
      <c r="G64" s="62"/>
      <c r="H64" s="62"/>
      <c r="I64" s="62"/>
      <c r="J64" s="62"/>
      <c r="K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</row>
    <row r="65" spans="1:52" ht="18">
      <c r="A65" s="62"/>
      <c r="B65" s="99">
        <v>11</v>
      </c>
      <c r="C65" s="100" t="s">
        <v>54</v>
      </c>
      <c r="D65" s="96"/>
      <c r="E65" s="62"/>
      <c r="F65" s="62"/>
      <c r="G65" s="62"/>
      <c r="H65" s="62"/>
      <c r="I65" s="62"/>
      <c r="J65" s="62"/>
      <c r="K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</row>
    <row r="66" spans="1:52" ht="18">
      <c r="A66" s="62"/>
      <c r="B66" s="99">
        <v>12</v>
      </c>
      <c r="C66" s="101" t="s">
        <v>48</v>
      </c>
      <c r="D66" s="96"/>
      <c r="E66" s="62"/>
      <c r="F66" s="62"/>
      <c r="G66" s="62"/>
      <c r="H66" s="62"/>
      <c r="I66" s="62"/>
      <c r="J66" s="62"/>
      <c r="K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</row>
    <row r="67" spans="1:52" ht="18">
      <c r="A67" s="62"/>
      <c r="B67" s="99">
        <v>13</v>
      </c>
      <c r="C67" s="100" t="s">
        <v>45</v>
      </c>
      <c r="D67" s="96"/>
      <c r="E67" s="62"/>
      <c r="F67" s="62"/>
      <c r="G67" s="62"/>
      <c r="H67" s="62"/>
      <c r="I67" s="62"/>
      <c r="J67" s="62"/>
      <c r="K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</row>
    <row r="68" spans="1:52" ht="18">
      <c r="A68" s="62"/>
      <c r="B68" s="99">
        <v>14</v>
      </c>
      <c r="C68" s="101" t="s">
        <v>50</v>
      </c>
      <c r="D68" s="96"/>
      <c r="E68" s="62"/>
      <c r="F68" s="62"/>
      <c r="G68" s="62"/>
      <c r="H68" s="62"/>
      <c r="I68" s="62"/>
      <c r="J68" s="62"/>
      <c r="K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</row>
    <row r="69" spans="1:52" ht="18">
      <c r="A69" s="62"/>
      <c r="B69" s="99">
        <v>15</v>
      </c>
      <c r="C69" s="100" t="s">
        <v>49</v>
      </c>
      <c r="D69" s="96"/>
      <c r="E69" s="62"/>
      <c r="F69" s="62"/>
      <c r="G69" s="62"/>
      <c r="H69" s="62"/>
      <c r="I69" s="62"/>
      <c r="J69" s="62"/>
      <c r="K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</row>
    <row r="70" spans="1:52" ht="18">
      <c r="A70" s="62"/>
      <c r="B70" s="99">
        <v>16</v>
      </c>
      <c r="C70" s="101" t="s">
        <v>65</v>
      </c>
      <c r="D70" s="96"/>
      <c r="E70" s="62"/>
      <c r="F70" s="62"/>
      <c r="G70" s="62"/>
      <c r="H70" s="62"/>
      <c r="I70" s="62"/>
      <c r="J70" s="62"/>
      <c r="K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</row>
    <row r="71" spans="1:52" ht="18">
      <c r="A71" s="62"/>
      <c r="B71" s="99">
        <v>17</v>
      </c>
      <c r="C71" s="100" t="s">
        <v>46</v>
      </c>
      <c r="D71" s="96"/>
      <c r="E71" s="62"/>
      <c r="F71" s="62"/>
      <c r="G71" s="62"/>
      <c r="H71" s="62"/>
      <c r="I71" s="62"/>
      <c r="J71" s="62"/>
      <c r="K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</row>
    <row r="72" spans="1:52" ht="18">
      <c r="A72" s="62"/>
      <c r="B72" s="99">
        <v>18</v>
      </c>
      <c r="C72" s="101" t="s">
        <v>67</v>
      </c>
      <c r="D72" s="96"/>
      <c r="E72" s="62"/>
      <c r="F72" s="62"/>
      <c r="G72" s="62"/>
      <c r="H72" s="62"/>
      <c r="I72" s="62"/>
      <c r="J72" s="62"/>
      <c r="K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</row>
    <row r="73" spans="1:52" ht="18">
      <c r="A73" s="62"/>
      <c r="B73" s="99">
        <v>19</v>
      </c>
      <c r="C73" s="144" t="s">
        <v>115</v>
      </c>
      <c r="D73" s="96"/>
      <c r="E73" s="62"/>
      <c r="F73" s="62"/>
      <c r="G73" s="62"/>
      <c r="H73" s="62"/>
      <c r="I73" s="62"/>
      <c r="J73" s="62"/>
      <c r="K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</row>
    <row r="74" spans="1:52" ht="18">
      <c r="A74" s="62"/>
      <c r="B74" s="99">
        <v>20</v>
      </c>
      <c r="C74" s="100" t="s">
        <v>51</v>
      </c>
      <c r="D74" s="96"/>
      <c r="E74" s="62"/>
      <c r="F74" s="62"/>
      <c r="G74" s="62"/>
      <c r="H74" s="62"/>
      <c r="I74" s="62"/>
      <c r="J74" s="62"/>
      <c r="K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</row>
    <row r="75" spans="1:52" ht="18">
      <c r="A75" s="62"/>
      <c r="B75" s="99">
        <v>21</v>
      </c>
      <c r="C75" s="101" t="s">
        <v>63</v>
      </c>
      <c r="D75" s="96"/>
      <c r="E75" s="62"/>
      <c r="F75" s="62"/>
      <c r="G75" s="62"/>
      <c r="H75" s="62"/>
      <c r="I75" s="62"/>
      <c r="J75" s="62"/>
      <c r="K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</row>
    <row r="76" spans="1:52" ht="18">
      <c r="A76" s="62"/>
      <c r="B76" s="99">
        <v>22</v>
      </c>
      <c r="C76" s="100" t="s">
        <v>56</v>
      </c>
      <c r="D76" s="96"/>
      <c r="E76" s="62"/>
      <c r="F76" s="62"/>
      <c r="G76" s="62"/>
      <c r="H76" s="62"/>
      <c r="I76" s="62"/>
      <c r="J76" s="62"/>
      <c r="K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</row>
    <row r="77" spans="1:52" ht="18">
      <c r="A77" s="62"/>
      <c r="B77" s="99">
        <v>23</v>
      </c>
      <c r="C77" s="101" t="s">
        <v>52</v>
      </c>
      <c r="D77" s="96"/>
      <c r="E77" s="62"/>
      <c r="F77" s="62"/>
      <c r="G77" s="62"/>
      <c r="H77" s="62"/>
      <c r="I77" s="62"/>
      <c r="J77" s="62"/>
      <c r="K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</row>
    <row r="78" spans="1:52" ht="18">
      <c r="A78" s="62"/>
      <c r="B78" s="99">
        <v>24</v>
      </c>
      <c r="C78" s="146" t="s">
        <v>110</v>
      </c>
      <c r="D78" s="96"/>
      <c r="E78" s="62"/>
      <c r="F78" s="62"/>
      <c r="G78" s="62"/>
      <c r="H78" s="62"/>
      <c r="I78" s="62"/>
      <c r="J78" s="62"/>
      <c r="K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</row>
    <row r="79" spans="1:52" ht="18">
      <c r="A79" s="62"/>
      <c r="B79" s="99">
        <v>25</v>
      </c>
      <c r="C79" s="100" t="s">
        <v>69</v>
      </c>
      <c r="D79" s="96"/>
      <c r="E79" s="62"/>
      <c r="F79" s="62"/>
      <c r="G79" s="62"/>
      <c r="H79" s="62"/>
      <c r="I79" s="62"/>
      <c r="J79" s="62"/>
      <c r="K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</row>
    <row r="80" spans="1:52" ht="18">
      <c r="A80" s="62"/>
      <c r="B80" s="99">
        <v>26</v>
      </c>
      <c r="C80" s="146" t="s">
        <v>111</v>
      </c>
      <c r="D80" s="96"/>
      <c r="E80" s="62"/>
      <c r="F80" s="62"/>
      <c r="G80" s="62"/>
      <c r="H80" s="62"/>
      <c r="I80" s="62"/>
      <c r="J80" s="62"/>
      <c r="K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</row>
    <row r="81" spans="1:52" ht="18">
      <c r="A81" s="62"/>
      <c r="B81" s="99">
        <v>27</v>
      </c>
      <c r="C81" s="144" t="s">
        <v>111</v>
      </c>
      <c r="D81" s="96"/>
      <c r="E81" s="62"/>
      <c r="F81" s="62"/>
      <c r="G81" s="62"/>
      <c r="H81" s="62"/>
      <c r="I81" s="62"/>
      <c r="J81" s="62"/>
      <c r="K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</row>
    <row r="82" spans="1:52" ht="18">
      <c r="A82" s="62"/>
      <c r="B82" s="99">
        <v>28</v>
      </c>
      <c r="C82" s="101" t="s">
        <v>68</v>
      </c>
      <c r="D82" s="96"/>
      <c r="E82" s="62"/>
      <c r="F82" s="62"/>
      <c r="G82" s="62"/>
      <c r="H82" s="62"/>
      <c r="I82" s="62"/>
      <c r="J82" s="62"/>
      <c r="K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</row>
    <row r="83" spans="1:52" ht="18">
      <c r="A83" s="62"/>
      <c r="B83" s="99">
        <v>29</v>
      </c>
      <c r="C83" s="144" t="s">
        <v>117</v>
      </c>
      <c r="D83" s="96"/>
      <c r="E83" s="62"/>
      <c r="F83" s="62"/>
      <c r="G83" s="62"/>
      <c r="H83" s="62"/>
      <c r="I83" s="62"/>
      <c r="J83" s="62"/>
      <c r="K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</row>
    <row r="84" spans="1:52" ht="18">
      <c r="A84" s="62"/>
      <c r="B84" s="99">
        <v>30</v>
      </c>
      <c r="C84" s="143" t="s">
        <v>120</v>
      </c>
      <c r="D84" s="96"/>
      <c r="E84" s="62"/>
      <c r="F84" s="62"/>
      <c r="G84" s="62"/>
      <c r="H84" s="62"/>
      <c r="I84" s="62"/>
      <c r="J84" s="62"/>
      <c r="K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</row>
    <row r="85" spans="1:52" ht="18">
      <c r="A85" s="62"/>
      <c r="B85" s="99">
        <v>31</v>
      </c>
      <c r="C85" s="100" t="s">
        <v>58</v>
      </c>
      <c r="D85" s="96"/>
      <c r="E85" s="62"/>
      <c r="F85" s="62"/>
      <c r="G85" s="62"/>
      <c r="H85" s="62"/>
      <c r="I85" s="62"/>
      <c r="J85" s="62"/>
      <c r="K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</row>
    <row r="86" spans="1:52" ht="18">
      <c r="A86" s="62"/>
      <c r="B86" s="99">
        <v>32</v>
      </c>
      <c r="C86" s="101" t="s">
        <v>62</v>
      </c>
      <c r="D86" s="96"/>
      <c r="E86" s="62"/>
      <c r="F86" s="62"/>
      <c r="G86" s="62"/>
      <c r="H86" s="62"/>
      <c r="I86" s="62"/>
      <c r="J86" s="62"/>
      <c r="K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</row>
    <row r="87" spans="1:52" ht="18.75" thickBot="1">
      <c r="A87" s="62"/>
      <c r="B87" s="99">
        <v>33</v>
      </c>
      <c r="C87" s="103" t="s">
        <v>102</v>
      </c>
      <c r="D87" s="96"/>
      <c r="E87" s="62"/>
      <c r="F87" s="62"/>
      <c r="G87" s="62"/>
      <c r="H87" s="62"/>
      <c r="I87" s="62"/>
      <c r="J87" s="62"/>
      <c r="K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</row>
    <row r="88" spans="1:52" ht="18">
      <c r="A88" s="62"/>
      <c r="B88" s="99">
        <v>34</v>
      </c>
      <c r="C88" s="139" t="s">
        <v>61</v>
      </c>
      <c r="D88" s="96"/>
      <c r="E88" s="62"/>
      <c r="F88" s="62"/>
      <c r="G88" s="62"/>
      <c r="H88" s="62"/>
      <c r="I88" s="62"/>
      <c r="J88" s="62"/>
      <c r="K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</row>
    <row r="89" spans="1:52" ht="18">
      <c r="A89" s="62"/>
      <c r="B89" s="99">
        <v>35</v>
      </c>
      <c r="C89" s="138" t="s">
        <v>70</v>
      </c>
      <c r="D89" s="96"/>
      <c r="E89" s="62"/>
      <c r="F89" s="62"/>
      <c r="G89" s="62"/>
      <c r="H89" s="62"/>
      <c r="I89" s="62"/>
      <c r="J89" s="62"/>
      <c r="K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</row>
    <row r="90" spans="1:52" ht="18">
      <c r="A90" s="62"/>
      <c r="B90" s="99">
        <v>36</v>
      </c>
      <c r="C90" s="147" t="s">
        <v>109</v>
      </c>
      <c r="D90" s="97"/>
      <c r="E90" s="62"/>
      <c r="F90" s="62"/>
      <c r="G90" s="62"/>
      <c r="H90" s="62"/>
      <c r="I90" s="62"/>
      <c r="J90" s="62"/>
      <c r="K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</row>
    <row r="91" spans="1:52" ht="18">
      <c r="A91" s="62"/>
      <c r="B91" s="99">
        <v>37</v>
      </c>
      <c r="C91" s="140" t="s">
        <v>105</v>
      </c>
      <c r="D91" s="96"/>
      <c r="E91" s="62"/>
      <c r="F91" s="62"/>
      <c r="G91" s="62"/>
      <c r="H91" s="62"/>
      <c r="I91" s="62"/>
      <c r="J91" s="62"/>
      <c r="K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</row>
    <row r="92" spans="1:52" ht="18">
      <c r="A92" s="62"/>
      <c r="B92" s="99">
        <v>38</v>
      </c>
      <c r="C92" s="139" t="s">
        <v>44</v>
      </c>
      <c r="D92" s="97"/>
      <c r="E92" s="62"/>
      <c r="F92" s="62"/>
      <c r="G92" s="62"/>
      <c r="H92" s="62"/>
      <c r="I92" s="62"/>
      <c r="J92" s="62"/>
      <c r="K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</row>
    <row r="93" spans="1:52" ht="18">
      <c r="A93" s="62"/>
      <c r="B93" s="99">
        <v>39</v>
      </c>
      <c r="C93" s="140" t="s">
        <v>101</v>
      </c>
      <c r="D93" s="96"/>
      <c r="E93" s="62"/>
      <c r="F93" s="62"/>
      <c r="G93" s="62"/>
      <c r="H93" s="62"/>
      <c r="I93" s="62"/>
      <c r="J93" s="62"/>
      <c r="K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</row>
    <row r="94" spans="1:52" ht="18">
      <c r="A94" s="62"/>
      <c r="B94" s="99">
        <v>40</v>
      </c>
      <c r="C94" s="148" t="s">
        <v>112</v>
      </c>
      <c r="D94" s="96"/>
      <c r="E94" s="62"/>
      <c r="F94" s="62"/>
      <c r="G94" s="62"/>
      <c r="H94" s="62"/>
      <c r="I94" s="62"/>
      <c r="J94" s="62"/>
      <c r="K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</row>
    <row r="95" spans="1:52" ht="18">
      <c r="A95" s="62"/>
      <c r="B95" s="99">
        <v>41</v>
      </c>
      <c r="C95" s="137" t="s">
        <v>47</v>
      </c>
      <c r="D95" s="97"/>
      <c r="E95" s="62"/>
      <c r="F95" s="62"/>
      <c r="G95" s="62"/>
      <c r="H95" s="62"/>
      <c r="I95" s="62"/>
      <c r="J95" s="62"/>
      <c r="K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</row>
    <row r="96" spans="1:52" ht="18">
      <c r="A96" s="62"/>
      <c r="B96" s="99">
        <v>42</v>
      </c>
      <c r="C96" s="136" t="s">
        <v>42</v>
      </c>
      <c r="D96" s="96"/>
      <c r="E96" s="62"/>
      <c r="F96" s="62"/>
      <c r="G96" s="62"/>
      <c r="H96" s="62"/>
      <c r="I96" s="62"/>
      <c r="J96" s="62"/>
      <c r="K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</row>
    <row r="97" spans="1:52" ht="18">
      <c r="A97" s="62"/>
      <c r="B97" s="99">
        <v>43</v>
      </c>
      <c r="C97" s="149" t="s">
        <v>108</v>
      </c>
      <c r="D97" s="96"/>
      <c r="E97" s="62"/>
      <c r="F97" s="62"/>
      <c r="G97" s="62"/>
      <c r="H97" s="62"/>
      <c r="I97" s="62"/>
      <c r="J97" s="62"/>
      <c r="K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</row>
    <row r="98" spans="1:52" ht="18">
      <c r="A98" s="62"/>
      <c r="B98" s="99">
        <v>44</v>
      </c>
      <c r="C98" s="148" t="s">
        <v>107</v>
      </c>
      <c r="D98" s="96"/>
      <c r="E98" s="62"/>
      <c r="F98" s="62"/>
      <c r="G98" s="62"/>
      <c r="H98" s="62"/>
      <c r="I98" s="62"/>
      <c r="J98" s="62"/>
      <c r="K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</row>
    <row r="99" spans="1:52" ht="18">
      <c r="A99" s="62"/>
      <c r="B99" s="99">
        <v>45</v>
      </c>
      <c r="C99" s="150" t="s">
        <v>118</v>
      </c>
      <c r="D99" s="96"/>
      <c r="E99" s="62"/>
      <c r="F99" s="62"/>
      <c r="G99" s="62"/>
      <c r="H99" s="62"/>
      <c r="I99" s="62"/>
      <c r="J99" s="62"/>
      <c r="K99" s="62"/>
      <c r="L99" s="63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</row>
    <row r="100" spans="1:52" ht="18">
      <c r="A100" s="62"/>
      <c r="B100" s="99">
        <v>46</v>
      </c>
      <c r="C100" s="137" t="s">
        <v>57</v>
      </c>
      <c r="D100" s="96"/>
      <c r="E100" s="62"/>
      <c r="F100" s="62"/>
      <c r="G100" s="62"/>
      <c r="H100" s="62"/>
      <c r="I100" s="62"/>
      <c r="J100" s="62"/>
      <c r="K100" s="62"/>
      <c r="L100" s="63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</row>
    <row r="101" spans="1:52" ht="18">
      <c r="A101" s="62"/>
      <c r="B101" s="99">
        <v>47</v>
      </c>
      <c r="C101" s="136" t="s">
        <v>41</v>
      </c>
      <c r="D101" s="96"/>
      <c r="E101" s="62"/>
      <c r="F101" s="62"/>
      <c r="G101" s="62"/>
      <c r="H101" s="62"/>
      <c r="I101" s="62"/>
      <c r="J101" s="62"/>
      <c r="K101" s="62"/>
      <c r="L101" s="63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</row>
    <row r="102" spans="1:52" ht="18">
      <c r="A102" s="62"/>
      <c r="B102" s="99">
        <v>48</v>
      </c>
      <c r="C102" s="137" t="s">
        <v>64</v>
      </c>
      <c r="D102" s="97"/>
      <c r="E102" s="62"/>
      <c r="F102" s="62"/>
      <c r="G102" s="62"/>
      <c r="H102" s="62"/>
      <c r="I102" s="62"/>
      <c r="J102" s="62"/>
      <c r="K102" s="62"/>
      <c r="L102" s="63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</row>
    <row r="103" spans="1:52" ht="18">
      <c r="A103" s="62"/>
      <c r="B103" s="99">
        <v>49</v>
      </c>
      <c r="C103" s="136" t="s">
        <v>38</v>
      </c>
      <c r="D103" s="96"/>
      <c r="E103" s="62"/>
      <c r="F103" s="62"/>
      <c r="G103" s="62"/>
      <c r="H103" s="62"/>
      <c r="I103" s="62"/>
      <c r="J103" s="62"/>
      <c r="K103" s="62"/>
      <c r="L103" s="63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</row>
    <row r="104" spans="1:52" ht="18">
      <c r="A104" s="62"/>
      <c r="B104" s="99">
        <v>50</v>
      </c>
      <c r="C104" s="137" t="s">
        <v>40</v>
      </c>
      <c r="D104" s="96"/>
      <c r="E104" s="62"/>
      <c r="F104" s="62"/>
      <c r="G104" s="62"/>
      <c r="H104" s="62"/>
      <c r="I104" s="62"/>
      <c r="J104" s="62"/>
      <c r="K104" s="62"/>
      <c r="L104" s="63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</row>
    <row r="105" spans="1:52" ht="18">
      <c r="A105" s="62"/>
      <c r="B105" s="99">
        <v>51</v>
      </c>
      <c r="C105" s="136" t="s">
        <v>39</v>
      </c>
      <c r="D105" s="96"/>
      <c r="E105" s="62"/>
      <c r="F105" s="62"/>
      <c r="G105" s="62"/>
      <c r="H105" s="62"/>
      <c r="I105" s="62"/>
      <c r="J105" s="62"/>
      <c r="K105" s="62"/>
      <c r="L105" s="63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</row>
    <row r="106" spans="1:52" ht="18">
      <c r="A106" s="62"/>
      <c r="B106" s="99">
        <v>52</v>
      </c>
      <c r="C106" s="137" t="s">
        <v>43</v>
      </c>
      <c r="D106" s="97"/>
      <c r="E106" s="62"/>
      <c r="F106" s="62"/>
      <c r="G106" s="62"/>
      <c r="H106" s="62"/>
      <c r="I106" s="62"/>
      <c r="J106" s="62"/>
      <c r="K106" s="62"/>
      <c r="L106" s="63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</row>
    <row r="107" spans="1:52" ht="18">
      <c r="A107" s="62"/>
      <c r="B107" s="99">
        <v>53</v>
      </c>
      <c r="C107" s="150" t="s">
        <v>114</v>
      </c>
      <c r="D107" s="96"/>
      <c r="E107" s="62"/>
      <c r="F107" s="62"/>
      <c r="G107" s="62"/>
      <c r="H107" s="62"/>
      <c r="I107" s="62"/>
      <c r="J107" s="62"/>
      <c r="K107" s="62"/>
      <c r="L107" s="63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</row>
    <row r="108" spans="1:52" ht="18">
      <c r="A108" s="62"/>
      <c r="B108" s="99">
        <v>54</v>
      </c>
      <c r="C108" s="141" t="s">
        <v>104</v>
      </c>
      <c r="D108" s="96"/>
      <c r="E108" s="62"/>
      <c r="F108" s="62"/>
      <c r="G108" s="62"/>
      <c r="H108" s="62"/>
      <c r="I108" s="62"/>
      <c r="J108" s="62"/>
      <c r="K108" s="62"/>
      <c r="L108" s="63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</row>
    <row r="109" spans="1:52" ht="18">
      <c r="A109" s="62"/>
      <c r="B109" s="62"/>
      <c r="D109" s="96"/>
      <c r="E109" s="62"/>
      <c r="F109" s="62"/>
      <c r="G109" s="62"/>
      <c r="H109" s="62"/>
      <c r="I109" s="62"/>
      <c r="J109" s="62"/>
      <c r="K109" s="62"/>
      <c r="L109" s="63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</row>
    <row r="110" spans="1:52" ht="18">
      <c r="A110" s="62"/>
      <c r="B110" s="62"/>
      <c r="D110" s="97"/>
      <c r="E110" s="62"/>
      <c r="F110" s="62"/>
      <c r="G110" s="62"/>
      <c r="H110" s="62"/>
      <c r="I110" s="62"/>
      <c r="J110" s="62"/>
      <c r="K110" s="62"/>
      <c r="L110" s="63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  <c r="AX110" s="62"/>
      <c r="AY110" s="62"/>
      <c r="AZ110" s="62"/>
    </row>
    <row r="111" spans="1:52" ht="18">
      <c r="A111" s="62"/>
      <c r="B111" s="62"/>
      <c r="D111" s="96"/>
      <c r="E111" s="62"/>
      <c r="F111" s="62"/>
      <c r="G111" s="62"/>
      <c r="H111" s="62"/>
      <c r="I111" s="62"/>
      <c r="J111" s="62"/>
      <c r="K111" s="62"/>
      <c r="L111" s="63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  <c r="AZ111" s="62"/>
    </row>
    <row r="112" spans="1:52" ht="18">
      <c r="A112" s="62"/>
      <c r="B112" s="62"/>
      <c r="D112" s="96"/>
      <c r="E112" s="62"/>
      <c r="F112" s="62"/>
      <c r="G112" s="62"/>
      <c r="H112" s="62"/>
      <c r="I112" s="62"/>
      <c r="J112" s="62"/>
      <c r="K112" s="62"/>
      <c r="L112" s="63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62"/>
      <c r="AW112" s="62"/>
      <c r="AX112" s="62"/>
      <c r="AY112" s="62"/>
      <c r="AZ112" s="62"/>
    </row>
    <row r="113" spans="1:52" ht="18">
      <c r="A113" s="62"/>
      <c r="B113" s="62"/>
      <c r="D113" s="96"/>
      <c r="E113" s="62"/>
      <c r="F113" s="62"/>
      <c r="G113" s="62"/>
      <c r="H113" s="62"/>
      <c r="I113" s="62"/>
      <c r="J113" s="62"/>
      <c r="K113" s="62"/>
      <c r="L113" s="63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</row>
    <row r="114" spans="1:52" ht="18">
      <c r="A114" s="62"/>
      <c r="B114" s="62"/>
      <c r="D114" s="97"/>
      <c r="E114" s="62"/>
      <c r="F114" s="62"/>
      <c r="G114" s="62"/>
      <c r="H114" s="62"/>
      <c r="I114" s="62"/>
      <c r="J114" s="62"/>
      <c r="K114" s="62"/>
      <c r="L114" s="63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</row>
    <row r="115" spans="1:52" ht="18">
      <c r="A115" s="62"/>
      <c r="B115" s="62"/>
      <c r="D115" s="96"/>
      <c r="E115" s="62"/>
      <c r="F115" s="62"/>
      <c r="G115" s="62"/>
      <c r="H115" s="62"/>
      <c r="I115" s="62"/>
      <c r="J115" s="62"/>
      <c r="K115" s="62"/>
      <c r="L115" s="63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  <c r="AX115" s="62"/>
      <c r="AY115" s="62"/>
      <c r="AZ115" s="62"/>
    </row>
    <row r="116" spans="1:52" ht="18">
      <c r="A116" s="62"/>
      <c r="B116" s="62"/>
      <c r="D116" s="96"/>
      <c r="E116" s="62"/>
      <c r="F116" s="62"/>
      <c r="G116" s="62"/>
      <c r="H116" s="62"/>
      <c r="I116" s="62"/>
      <c r="J116" s="62"/>
      <c r="K116" s="62"/>
      <c r="L116" s="63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  <c r="AV116" s="62"/>
      <c r="AW116" s="62"/>
      <c r="AX116" s="62"/>
      <c r="AY116" s="62"/>
      <c r="AZ116" s="62"/>
    </row>
    <row r="117" spans="1:52" ht="18">
      <c r="A117" s="62"/>
      <c r="B117" s="62"/>
      <c r="D117" s="96"/>
      <c r="E117" s="62"/>
      <c r="F117" s="62"/>
      <c r="G117" s="62"/>
      <c r="H117" s="62"/>
      <c r="I117" s="62"/>
      <c r="J117" s="62"/>
      <c r="K117" s="62"/>
      <c r="L117" s="63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  <c r="AZ117" s="62"/>
    </row>
    <row r="118" spans="1:52" ht="18">
      <c r="A118" s="62"/>
      <c r="B118" s="62"/>
      <c r="D118" s="97"/>
      <c r="E118" s="62"/>
      <c r="F118" s="62"/>
      <c r="G118" s="62"/>
      <c r="H118" s="62"/>
      <c r="I118" s="62"/>
      <c r="J118" s="62"/>
      <c r="K118" s="62"/>
      <c r="L118" s="63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  <c r="AZ118" s="62"/>
    </row>
    <row r="119" spans="1:52" ht="18">
      <c r="A119" s="62"/>
      <c r="B119" s="62"/>
      <c r="D119" s="96"/>
      <c r="E119" s="62"/>
      <c r="F119" s="62"/>
      <c r="G119" s="62"/>
      <c r="H119" s="62"/>
      <c r="I119" s="62"/>
      <c r="J119" s="62"/>
      <c r="K119" s="62"/>
      <c r="L119" s="63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  <c r="AZ119" s="62"/>
    </row>
    <row r="120" spans="1:52" ht="18">
      <c r="A120" s="62"/>
      <c r="B120" s="62"/>
      <c r="D120" s="96"/>
      <c r="E120" s="62"/>
      <c r="F120" s="62"/>
      <c r="G120" s="62"/>
      <c r="H120" s="62"/>
      <c r="I120" s="62"/>
      <c r="J120" s="62"/>
      <c r="K120" s="62"/>
      <c r="L120" s="63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62"/>
      <c r="AX120" s="62"/>
      <c r="AY120" s="62"/>
      <c r="AZ120" s="62"/>
    </row>
    <row r="121" spans="1:52" ht="18">
      <c r="A121" s="62"/>
      <c r="B121" s="62"/>
      <c r="D121" s="96"/>
      <c r="E121" s="62"/>
      <c r="F121" s="62"/>
      <c r="G121" s="62"/>
      <c r="H121" s="62"/>
      <c r="I121" s="62"/>
      <c r="J121" s="62"/>
      <c r="K121" s="62"/>
      <c r="L121" s="63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  <c r="AZ121" s="62"/>
    </row>
    <row r="122" spans="1:52" ht="18">
      <c r="A122" s="62"/>
      <c r="B122" s="62"/>
      <c r="D122" s="97"/>
      <c r="E122" s="62"/>
      <c r="F122" s="62"/>
      <c r="G122" s="62"/>
      <c r="H122" s="62"/>
      <c r="I122" s="62"/>
      <c r="J122" s="62"/>
      <c r="K122" s="62"/>
      <c r="L122" s="63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  <c r="AV122" s="62"/>
      <c r="AW122" s="62"/>
      <c r="AX122" s="62"/>
      <c r="AY122" s="62"/>
      <c r="AZ122" s="62"/>
    </row>
    <row r="123" spans="1:52" ht="18">
      <c r="A123" s="62"/>
      <c r="B123" s="62"/>
      <c r="D123" s="96"/>
      <c r="E123" s="62"/>
      <c r="F123" s="62"/>
      <c r="G123" s="62"/>
      <c r="H123" s="62"/>
      <c r="I123" s="62"/>
      <c r="J123" s="62"/>
      <c r="K123" s="62"/>
      <c r="L123" s="63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  <c r="AV123" s="62"/>
      <c r="AW123" s="62"/>
      <c r="AX123" s="62"/>
      <c r="AY123" s="62"/>
      <c r="AZ123" s="62"/>
    </row>
    <row r="124" spans="1:52" ht="18">
      <c r="A124" s="62"/>
      <c r="B124" s="62"/>
      <c r="D124" s="96"/>
      <c r="E124" s="62"/>
      <c r="F124" s="62"/>
      <c r="G124" s="62"/>
      <c r="H124" s="62"/>
      <c r="I124" s="62"/>
      <c r="J124" s="62"/>
      <c r="K124" s="62"/>
      <c r="L124" s="63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  <c r="AX124" s="62"/>
      <c r="AY124" s="62"/>
      <c r="AZ124" s="62"/>
    </row>
    <row r="125" spans="1:52" ht="18">
      <c r="A125" s="62"/>
      <c r="B125" s="62"/>
      <c r="D125" s="96"/>
      <c r="E125" s="62"/>
      <c r="F125" s="62"/>
      <c r="G125" s="62"/>
      <c r="H125" s="62"/>
      <c r="I125" s="62"/>
      <c r="J125" s="62"/>
      <c r="K125" s="62"/>
      <c r="L125" s="63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  <c r="AV125" s="62"/>
      <c r="AW125" s="62"/>
      <c r="AX125" s="62"/>
      <c r="AY125" s="62"/>
      <c r="AZ125" s="62"/>
    </row>
    <row r="126" spans="1:52" ht="18">
      <c r="A126" s="62"/>
      <c r="B126" s="62"/>
      <c r="D126" s="97"/>
      <c r="E126" s="62"/>
      <c r="F126" s="62"/>
      <c r="G126" s="62"/>
      <c r="H126" s="62"/>
      <c r="I126" s="62"/>
      <c r="J126" s="62"/>
      <c r="K126" s="62"/>
      <c r="L126" s="63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62"/>
      <c r="AV126" s="62"/>
      <c r="AW126" s="62"/>
      <c r="AX126" s="62"/>
      <c r="AY126" s="62"/>
      <c r="AZ126" s="62"/>
    </row>
    <row r="127" spans="1:52" ht="18">
      <c r="A127" s="62"/>
      <c r="B127" s="62"/>
      <c r="D127" s="96"/>
      <c r="E127" s="62"/>
      <c r="F127" s="62"/>
      <c r="G127" s="62"/>
      <c r="H127" s="62"/>
      <c r="I127" s="62"/>
      <c r="J127" s="62"/>
      <c r="K127" s="62"/>
      <c r="L127" s="63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  <c r="AX127" s="62"/>
      <c r="AY127" s="62"/>
      <c r="AZ127" s="62"/>
    </row>
    <row r="128" spans="1:52" ht="18">
      <c r="A128" s="62"/>
      <c r="B128" s="62"/>
      <c r="D128" s="97"/>
      <c r="E128" s="62"/>
      <c r="F128" s="62"/>
      <c r="G128" s="62"/>
      <c r="H128" s="62"/>
      <c r="I128" s="62"/>
      <c r="J128" s="62"/>
      <c r="K128" s="62"/>
      <c r="L128" s="63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  <c r="AS128" s="62"/>
      <c r="AT128" s="62"/>
      <c r="AU128" s="62"/>
      <c r="AV128" s="62"/>
      <c r="AW128" s="62"/>
      <c r="AX128" s="62"/>
      <c r="AY128" s="62"/>
      <c r="AZ128" s="62"/>
    </row>
    <row r="129" spans="1:52" ht="18">
      <c r="A129" s="62"/>
      <c r="B129" s="62"/>
      <c r="D129" s="96"/>
      <c r="E129" s="62"/>
      <c r="F129" s="62"/>
      <c r="G129" s="62"/>
      <c r="H129" s="62"/>
      <c r="I129" s="62"/>
      <c r="J129" s="62"/>
      <c r="K129" s="62"/>
      <c r="L129" s="63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62"/>
      <c r="AT129" s="62"/>
      <c r="AU129" s="62"/>
      <c r="AV129" s="62"/>
      <c r="AW129" s="62"/>
      <c r="AX129" s="62"/>
      <c r="AY129" s="62"/>
      <c r="AZ129" s="62"/>
    </row>
    <row r="130" spans="1:52" ht="18">
      <c r="A130" s="62"/>
      <c r="B130" s="62"/>
      <c r="D130" s="96"/>
      <c r="E130" s="62"/>
      <c r="F130" s="62"/>
      <c r="G130" s="62"/>
      <c r="H130" s="62"/>
      <c r="I130" s="62"/>
      <c r="J130" s="62"/>
      <c r="K130" s="62"/>
      <c r="L130" s="63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62"/>
      <c r="AT130" s="62"/>
      <c r="AU130" s="62"/>
      <c r="AV130" s="62"/>
      <c r="AW130" s="62"/>
      <c r="AX130" s="62"/>
      <c r="AY130" s="62"/>
      <c r="AZ130" s="62"/>
    </row>
    <row r="131" spans="1:52" ht="18">
      <c r="A131" s="62"/>
      <c r="B131" s="62"/>
      <c r="D131" s="96"/>
      <c r="E131" s="62"/>
      <c r="F131" s="62"/>
      <c r="G131" s="62"/>
      <c r="H131" s="62"/>
      <c r="I131" s="62"/>
      <c r="J131" s="62"/>
      <c r="K131" s="62"/>
      <c r="L131" s="63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  <c r="AS131" s="62"/>
      <c r="AT131" s="62"/>
      <c r="AU131" s="62"/>
      <c r="AV131" s="62"/>
      <c r="AW131" s="62"/>
      <c r="AX131" s="62"/>
      <c r="AY131" s="62"/>
      <c r="AZ131" s="62"/>
    </row>
    <row r="132" spans="1:52" ht="18">
      <c r="A132" s="62"/>
      <c r="B132" s="62"/>
      <c r="D132" s="97"/>
      <c r="E132" s="62"/>
      <c r="F132" s="62"/>
      <c r="G132" s="62"/>
      <c r="H132" s="62"/>
      <c r="I132" s="62"/>
      <c r="J132" s="62"/>
      <c r="K132" s="62"/>
      <c r="L132" s="63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  <c r="AS132" s="62"/>
      <c r="AT132" s="62"/>
      <c r="AU132" s="62"/>
      <c r="AV132" s="62"/>
      <c r="AW132" s="62"/>
      <c r="AX132" s="62"/>
      <c r="AY132" s="62"/>
      <c r="AZ132" s="62"/>
    </row>
    <row r="133" spans="1:52" ht="18">
      <c r="A133" s="62"/>
      <c r="B133" s="62"/>
      <c r="D133" s="96"/>
      <c r="E133" s="62"/>
      <c r="F133" s="62"/>
      <c r="G133" s="62"/>
      <c r="H133" s="62"/>
      <c r="I133" s="62"/>
      <c r="J133" s="62"/>
      <c r="K133" s="62"/>
      <c r="L133" s="63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/>
      <c r="AR133" s="62"/>
      <c r="AS133" s="62"/>
      <c r="AT133" s="62"/>
      <c r="AU133" s="62"/>
      <c r="AV133" s="62"/>
      <c r="AW133" s="62"/>
      <c r="AX133" s="62"/>
      <c r="AY133" s="62"/>
      <c r="AZ133" s="62"/>
    </row>
    <row r="134" spans="1:52" ht="18">
      <c r="A134" s="62"/>
      <c r="B134" s="62"/>
      <c r="D134" s="96"/>
      <c r="E134" s="62"/>
      <c r="F134" s="62"/>
      <c r="G134" s="62"/>
      <c r="H134" s="62"/>
      <c r="I134" s="62"/>
      <c r="J134" s="62"/>
      <c r="K134" s="62"/>
      <c r="L134" s="63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  <c r="AV134" s="62"/>
      <c r="AW134" s="62"/>
      <c r="AX134" s="62"/>
      <c r="AY134" s="62"/>
      <c r="AZ134" s="62"/>
    </row>
    <row r="135" spans="1:52" ht="18">
      <c r="A135" s="62"/>
      <c r="B135" s="62"/>
      <c r="D135" s="96"/>
      <c r="E135" s="62"/>
      <c r="F135" s="62"/>
      <c r="G135" s="62"/>
      <c r="H135" s="62"/>
      <c r="I135" s="62"/>
      <c r="J135" s="62"/>
      <c r="K135" s="62"/>
      <c r="L135" s="63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  <c r="AO135" s="62"/>
      <c r="AP135" s="62"/>
      <c r="AQ135" s="62"/>
      <c r="AR135" s="62"/>
      <c r="AS135" s="62"/>
      <c r="AT135" s="62"/>
      <c r="AU135" s="62"/>
      <c r="AV135" s="62"/>
      <c r="AW135" s="62"/>
      <c r="AX135" s="62"/>
      <c r="AY135" s="62"/>
      <c r="AZ135" s="62"/>
    </row>
    <row r="136" spans="1:52" ht="18">
      <c r="A136" s="62"/>
      <c r="B136" s="62"/>
      <c r="D136" s="97"/>
      <c r="E136" s="62"/>
      <c r="F136" s="62"/>
      <c r="G136" s="62"/>
      <c r="H136" s="62"/>
      <c r="I136" s="62"/>
      <c r="J136" s="62"/>
      <c r="K136" s="62"/>
      <c r="L136" s="63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  <c r="AU136" s="62"/>
      <c r="AV136" s="62"/>
      <c r="AW136" s="62"/>
      <c r="AX136" s="62"/>
      <c r="AY136" s="62"/>
      <c r="AZ136" s="62"/>
    </row>
    <row r="137" spans="1:52" ht="18">
      <c r="A137" s="62"/>
      <c r="B137" s="62"/>
      <c r="D137" s="97"/>
      <c r="E137" s="62"/>
      <c r="F137" s="62"/>
      <c r="G137" s="62"/>
      <c r="H137" s="62"/>
      <c r="I137" s="62"/>
      <c r="J137" s="62"/>
      <c r="K137" s="62"/>
      <c r="L137" s="63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  <c r="AV137" s="62"/>
      <c r="AW137" s="62"/>
      <c r="AX137" s="62"/>
      <c r="AY137" s="62"/>
      <c r="AZ137" s="62"/>
    </row>
    <row r="138" spans="1:52" ht="18">
      <c r="A138" s="62"/>
      <c r="B138" s="62"/>
      <c r="D138" s="96"/>
      <c r="E138" s="62"/>
      <c r="F138" s="62"/>
      <c r="G138" s="62"/>
      <c r="H138" s="62"/>
      <c r="I138" s="62"/>
      <c r="J138" s="62"/>
      <c r="K138" s="62"/>
      <c r="L138" s="63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  <c r="AM138" s="62"/>
      <c r="AN138" s="62"/>
      <c r="AO138" s="62"/>
      <c r="AP138" s="62"/>
      <c r="AQ138" s="62"/>
      <c r="AR138" s="62"/>
      <c r="AS138" s="62"/>
      <c r="AT138" s="62"/>
      <c r="AU138" s="62"/>
      <c r="AV138" s="62"/>
      <c r="AW138" s="62"/>
      <c r="AX138" s="62"/>
      <c r="AY138" s="62"/>
      <c r="AZ138" s="62"/>
    </row>
    <row r="139" spans="1:52" ht="18">
      <c r="A139" s="62"/>
      <c r="B139" s="62"/>
      <c r="D139" s="96"/>
      <c r="E139" s="62"/>
      <c r="F139" s="62"/>
      <c r="G139" s="62"/>
      <c r="H139" s="62"/>
      <c r="I139" s="62"/>
      <c r="J139" s="62"/>
      <c r="K139" s="62"/>
      <c r="L139" s="63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  <c r="AQ139" s="62"/>
      <c r="AR139" s="62"/>
      <c r="AS139" s="62"/>
      <c r="AT139" s="62"/>
      <c r="AU139" s="62"/>
      <c r="AV139" s="62"/>
      <c r="AW139" s="62"/>
      <c r="AX139" s="62"/>
      <c r="AY139" s="62"/>
      <c r="AZ139" s="62"/>
    </row>
    <row r="140" spans="1:52" ht="18">
      <c r="A140" s="62"/>
      <c r="B140" s="62"/>
      <c r="D140" s="96"/>
      <c r="E140" s="62"/>
      <c r="F140" s="62"/>
      <c r="G140" s="62"/>
      <c r="H140" s="62"/>
      <c r="I140" s="62"/>
      <c r="J140" s="62"/>
      <c r="K140" s="62"/>
      <c r="L140" s="63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2"/>
      <c r="AL140" s="62"/>
      <c r="AM140" s="62"/>
      <c r="AN140" s="62"/>
      <c r="AO140" s="62"/>
      <c r="AP140" s="62"/>
      <c r="AQ140" s="62"/>
      <c r="AR140" s="62"/>
      <c r="AS140" s="62"/>
      <c r="AT140" s="62"/>
      <c r="AU140" s="62"/>
      <c r="AV140" s="62"/>
      <c r="AW140" s="62"/>
      <c r="AX140" s="62"/>
      <c r="AY140" s="62"/>
      <c r="AZ140" s="62"/>
    </row>
    <row r="141" spans="1:52" ht="18">
      <c r="A141" s="62"/>
      <c r="B141" s="62"/>
      <c r="D141" s="97"/>
      <c r="E141" s="62"/>
      <c r="F141" s="62"/>
      <c r="G141" s="62"/>
      <c r="H141" s="62"/>
      <c r="I141" s="62"/>
      <c r="J141" s="62"/>
      <c r="K141" s="62"/>
      <c r="L141" s="63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  <c r="AV141" s="62"/>
      <c r="AW141" s="62"/>
      <c r="AX141" s="62"/>
      <c r="AY141" s="62"/>
      <c r="AZ141" s="62"/>
    </row>
    <row r="142" spans="1:52" ht="18">
      <c r="A142" s="62"/>
      <c r="B142" s="62"/>
      <c r="D142" s="96"/>
      <c r="E142" s="62"/>
      <c r="F142" s="62"/>
      <c r="G142" s="62"/>
      <c r="H142" s="62"/>
      <c r="I142" s="62"/>
      <c r="J142" s="62"/>
      <c r="K142" s="62"/>
      <c r="L142" s="63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62"/>
      <c r="AP142" s="62"/>
      <c r="AQ142" s="62"/>
      <c r="AR142" s="62"/>
      <c r="AS142" s="62"/>
      <c r="AT142" s="62"/>
      <c r="AU142" s="62"/>
      <c r="AV142" s="62"/>
      <c r="AW142" s="62"/>
      <c r="AX142" s="62"/>
      <c r="AY142" s="62"/>
      <c r="AZ142" s="62"/>
    </row>
    <row r="143" spans="1:52" ht="18">
      <c r="A143" s="62"/>
      <c r="B143" s="62"/>
      <c r="D143" s="97"/>
      <c r="E143" s="62"/>
      <c r="F143" s="62"/>
      <c r="G143" s="62"/>
      <c r="H143" s="62"/>
      <c r="I143" s="62"/>
      <c r="J143" s="62"/>
      <c r="K143" s="62"/>
      <c r="L143" s="63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  <c r="AM143" s="62"/>
      <c r="AN143" s="62"/>
      <c r="AO143" s="62"/>
      <c r="AP143" s="62"/>
      <c r="AQ143" s="62"/>
      <c r="AR143" s="62"/>
      <c r="AS143" s="62"/>
      <c r="AT143" s="62"/>
      <c r="AU143" s="62"/>
      <c r="AV143" s="62"/>
      <c r="AW143" s="62"/>
      <c r="AX143" s="62"/>
      <c r="AY143" s="62"/>
      <c r="AZ143" s="62"/>
    </row>
    <row r="144" spans="1:52" ht="18">
      <c r="A144" s="62"/>
      <c r="B144" s="62"/>
      <c r="D144" s="96"/>
      <c r="E144" s="62"/>
      <c r="F144" s="62"/>
      <c r="G144" s="62"/>
      <c r="H144" s="62"/>
      <c r="I144" s="62"/>
      <c r="J144" s="62"/>
      <c r="K144" s="62"/>
      <c r="L144" s="63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2"/>
      <c r="AL144" s="62"/>
      <c r="AM144" s="62"/>
      <c r="AN144" s="62"/>
      <c r="AO144" s="62"/>
      <c r="AP144" s="62"/>
      <c r="AQ144" s="62"/>
      <c r="AR144" s="62"/>
      <c r="AS144" s="62"/>
      <c r="AT144" s="62"/>
      <c r="AU144" s="62"/>
      <c r="AV144" s="62"/>
      <c r="AW144" s="62"/>
      <c r="AX144" s="62"/>
      <c r="AY144" s="62"/>
      <c r="AZ144" s="62"/>
    </row>
    <row r="145" spans="1:52" ht="18">
      <c r="A145" s="62"/>
      <c r="B145" s="62"/>
      <c r="D145" s="96"/>
      <c r="E145" s="62"/>
      <c r="F145" s="62"/>
      <c r="G145" s="62"/>
      <c r="H145" s="62"/>
      <c r="I145" s="62"/>
      <c r="J145" s="62"/>
      <c r="K145" s="62"/>
      <c r="L145" s="63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  <c r="AM145" s="62"/>
      <c r="AN145" s="62"/>
      <c r="AO145" s="62"/>
      <c r="AP145" s="62"/>
      <c r="AQ145" s="62"/>
      <c r="AR145" s="62"/>
      <c r="AS145" s="62"/>
      <c r="AT145" s="62"/>
      <c r="AU145" s="62"/>
      <c r="AV145" s="62"/>
      <c r="AW145" s="62"/>
      <c r="AX145" s="62"/>
      <c r="AY145" s="62"/>
      <c r="AZ145" s="62"/>
    </row>
    <row r="146" spans="1:52" ht="18">
      <c r="A146" s="62"/>
      <c r="B146" s="62"/>
      <c r="D146" s="96"/>
      <c r="E146" s="62"/>
      <c r="F146" s="62"/>
      <c r="G146" s="62"/>
      <c r="H146" s="62"/>
      <c r="I146" s="62"/>
      <c r="J146" s="62"/>
      <c r="K146" s="62"/>
      <c r="L146" s="63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2"/>
      <c r="AL146" s="62"/>
      <c r="AM146" s="62"/>
      <c r="AN146" s="62"/>
      <c r="AO146" s="62"/>
      <c r="AP146" s="62"/>
      <c r="AQ146" s="62"/>
      <c r="AR146" s="62"/>
      <c r="AS146" s="62"/>
      <c r="AT146" s="62"/>
      <c r="AU146" s="62"/>
      <c r="AV146" s="62"/>
      <c r="AW146" s="62"/>
      <c r="AX146" s="62"/>
      <c r="AY146" s="62"/>
      <c r="AZ146" s="62"/>
    </row>
    <row r="147" spans="1:52" ht="18">
      <c r="A147" s="62"/>
      <c r="B147" s="62"/>
      <c r="D147" s="97"/>
      <c r="E147" s="62"/>
      <c r="F147" s="62"/>
      <c r="G147" s="62"/>
      <c r="H147" s="62"/>
      <c r="I147" s="62"/>
      <c r="J147" s="62"/>
      <c r="K147" s="62"/>
      <c r="L147" s="63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  <c r="AL147" s="62"/>
      <c r="AM147" s="62"/>
      <c r="AN147" s="62"/>
      <c r="AO147" s="62"/>
      <c r="AP147" s="62"/>
      <c r="AQ147" s="62"/>
      <c r="AR147" s="62"/>
      <c r="AS147" s="62"/>
      <c r="AT147" s="62"/>
      <c r="AU147" s="62"/>
      <c r="AV147" s="62"/>
      <c r="AW147" s="62"/>
      <c r="AX147" s="62"/>
      <c r="AY147" s="62"/>
      <c r="AZ147" s="62"/>
    </row>
    <row r="148" spans="1:52" ht="18">
      <c r="A148" s="62"/>
      <c r="B148" s="62"/>
      <c r="D148" s="96"/>
      <c r="E148" s="62"/>
      <c r="F148" s="62"/>
      <c r="G148" s="62"/>
      <c r="H148" s="62"/>
      <c r="I148" s="62"/>
      <c r="J148" s="62"/>
      <c r="K148" s="62"/>
      <c r="L148" s="63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  <c r="AS148" s="62"/>
      <c r="AT148" s="62"/>
      <c r="AU148" s="62"/>
      <c r="AV148" s="62"/>
      <c r="AW148" s="62"/>
      <c r="AX148" s="62"/>
      <c r="AY148" s="62"/>
      <c r="AZ148" s="62"/>
    </row>
    <row r="149" spans="1:52" ht="18">
      <c r="A149" s="62"/>
      <c r="B149" s="62"/>
      <c r="D149" s="96"/>
      <c r="E149" s="62"/>
      <c r="F149" s="62"/>
      <c r="G149" s="62"/>
      <c r="H149" s="62"/>
      <c r="I149" s="62"/>
      <c r="J149" s="62"/>
      <c r="K149" s="62"/>
      <c r="L149" s="63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  <c r="AV149" s="62"/>
      <c r="AW149" s="62"/>
      <c r="AX149" s="62"/>
      <c r="AY149" s="62"/>
      <c r="AZ149" s="62"/>
    </row>
    <row r="150" spans="1:52" ht="18">
      <c r="A150" s="62"/>
      <c r="B150" s="62"/>
      <c r="D150" s="96"/>
      <c r="E150" s="62"/>
      <c r="F150" s="62"/>
      <c r="G150" s="62"/>
      <c r="H150" s="62"/>
      <c r="I150" s="62"/>
      <c r="J150" s="62"/>
      <c r="K150" s="62"/>
      <c r="L150" s="63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2"/>
      <c r="AQ150" s="62"/>
      <c r="AR150" s="62"/>
      <c r="AS150" s="62"/>
      <c r="AT150" s="62"/>
      <c r="AU150" s="62"/>
      <c r="AV150" s="62"/>
      <c r="AW150" s="62"/>
      <c r="AX150" s="62"/>
      <c r="AY150" s="62"/>
      <c r="AZ150" s="62"/>
    </row>
    <row r="151" spans="1:52" ht="18">
      <c r="A151" s="62"/>
      <c r="B151" s="62"/>
      <c r="D151" s="97"/>
      <c r="E151" s="62"/>
      <c r="F151" s="62"/>
      <c r="G151" s="62"/>
      <c r="H151" s="62"/>
      <c r="I151" s="62"/>
      <c r="J151" s="62"/>
      <c r="K151" s="62"/>
      <c r="L151" s="63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  <c r="AU151" s="62"/>
      <c r="AV151" s="62"/>
      <c r="AW151" s="62"/>
      <c r="AX151" s="62"/>
      <c r="AY151" s="62"/>
      <c r="AZ151" s="62"/>
    </row>
    <row r="152" spans="1:52" ht="18">
      <c r="A152" s="62"/>
      <c r="B152" s="62"/>
      <c r="D152" s="96"/>
      <c r="E152" s="62"/>
      <c r="F152" s="62"/>
      <c r="G152" s="62"/>
      <c r="H152" s="62"/>
      <c r="I152" s="62"/>
      <c r="J152" s="62"/>
      <c r="K152" s="62"/>
      <c r="L152" s="63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  <c r="AV152" s="62"/>
      <c r="AW152" s="62"/>
      <c r="AX152" s="62"/>
      <c r="AY152" s="62"/>
      <c r="AZ152" s="62"/>
    </row>
    <row r="153" ht="18">
      <c r="D153" s="96"/>
    </row>
    <row r="154" ht="18">
      <c r="D154" s="96"/>
    </row>
    <row r="155" ht="18">
      <c r="D155" s="97"/>
    </row>
    <row r="156" ht="18">
      <c r="D156" s="96"/>
    </row>
    <row r="157" ht="18">
      <c r="D157" s="96"/>
    </row>
    <row r="158" ht="18">
      <c r="D158" s="96"/>
    </row>
    <row r="159" ht="18">
      <c r="D159" s="97"/>
    </row>
    <row r="160" ht="18">
      <c r="D160" s="96"/>
    </row>
    <row r="161" ht="18">
      <c r="D161" s="96"/>
    </row>
    <row r="162" ht="18">
      <c r="D162" s="96"/>
    </row>
    <row r="163" ht="18">
      <c r="D163" s="97"/>
    </row>
    <row r="164" ht="18">
      <c r="D164" s="96"/>
    </row>
    <row r="165" ht="18">
      <c r="D165" s="96"/>
    </row>
    <row r="166" ht="18">
      <c r="D166" s="96"/>
    </row>
    <row r="167" ht="18">
      <c r="D167" s="97"/>
    </row>
    <row r="168" ht="18">
      <c r="D168" s="96"/>
    </row>
    <row r="169" ht="18">
      <c r="D169" s="96"/>
    </row>
    <row r="170" ht="18">
      <c r="D170" s="96"/>
    </row>
    <row r="171" ht="18">
      <c r="D171" s="97"/>
    </row>
    <row r="172" ht="18">
      <c r="D172" s="96"/>
    </row>
    <row r="173" ht="18">
      <c r="D173" s="96"/>
    </row>
    <row r="174" ht="18">
      <c r="D174" s="96"/>
    </row>
    <row r="175" ht="18">
      <c r="D175" s="97"/>
    </row>
    <row r="176" ht="18">
      <c r="D176" s="96"/>
    </row>
    <row r="177" ht="18">
      <c r="D177" s="96"/>
    </row>
    <row r="178" ht="18">
      <c r="D178" s="96"/>
    </row>
    <row r="179" ht="18">
      <c r="D179" s="97"/>
    </row>
    <row r="180" ht="18">
      <c r="D180" s="97"/>
    </row>
  </sheetData>
  <sheetProtection/>
  <mergeCells count="2">
    <mergeCell ref="B2:K2"/>
    <mergeCell ref="B54:K54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portrait" paperSize="9" scale="61" r:id="rId1"/>
  <headerFooter alignWithMargins="0">
    <oddHeader>&amp;C&amp;"Arial,Fett"&amp;36GT SA Cup
2014</oddHeader>
  </headerFooter>
  <rowBreaks count="1" manualBreakCount="1">
    <brk id="5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2018-01-12T16:26:22Z</cp:lastPrinted>
  <dcterms:created xsi:type="dcterms:W3CDTF">2009-01-04T17:48:47Z</dcterms:created>
  <dcterms:modified xsi:type="dcterms:W3CDTF">2018-10-11T16:52:46Z</dcterms:modified>
  <cp:category/>
  <cp:version/>
  <cp:contentType/>
  <cp:contentStatus/>
</cp:coreProperties>
</file>