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SRP-Open" sheetId="1" r:id="rId1"/>
    <sheet name="Eingabe" sheetId="2" r:id="rId2"/>
  </sheets>
  <definedNames>
    <definedName name="_xlnm.Print_Area" localSheetId="1">'Eingabe'!$A$1:$L$56</definedName>
    <definedName name="_xlnm.Print_Area" localSheetId="0">'SA 2018 SRP-Open'!$A$1:$P$96</definedName>
    <definedName name="neu_1">'SA 2018 SRP-Open'!$N$33</definedName>
    <definedName name="pgle">'SA 2018 SRP-Open'!$M$32</definedName>
    <definedName name="pneg">'SA 2018 SRP-Open'!$L$33</definedName>
    <definedName name="pneu">'SA 2018 SRP-Open'!$M$33</definedName>
    <definedName name="ppos">'SA 2018 SRP-Open'!$L$32</definedName>
  </definedNames>
  <calcPr fullCalcOnLoad="1"/>
</workbook>
</file>

<file path=xl/sharedStrings.xml><?xml version="1.0" encoding="utf-8"?>
<sst xmlns="http://schemas.openxmlformats.org/spreadsheetml/2006/main" count="725" uniqueCount="179">
  <si>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</si>
  <si>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</si>
  <si>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</si>
  <si>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</si>
  <si>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</si>
  <si>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</si>
  <si>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</si>
  <si>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</si>
  <si>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</si>
  <si>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</si>
  <si>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</si>
  <si>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</si>
  <si>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</si>
  <si>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</si>
  <si>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</si>
  <si>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</si>
  <si>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</si>
  <si>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</si>
  <si>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</si>
  <si>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</si>
  <si>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</si>
  <si>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</si>
  <si>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</si>
  <si>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</si>
  <si>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</si>
  <si>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</si>
  <si>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</si>
  <si>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</si>
  <si>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</si>
  <si>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</si>
  <si>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</si>
  <si>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</si>
  <si>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</si>
  <si>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</si>
  <si>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</si>
  <si>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</si>
  <si>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</si>
  <si>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</si>
  <si>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</si>
  <si>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</si>
  <si>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</si>
  <si>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</si>
  <si>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</si>
  <si>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</si>
  <si>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</si>
  <si>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</si>
  <si>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</si>
  <si>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</si>
  <si>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</si>
  <si>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</si>
  <si>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</si>
  <si>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</si>
  <si>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</si>
  <si>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</si>
  <si>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</si>
  <si>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</si>
  <si>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</si>
  <si>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</si>
  <si>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</si>
  <si>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</si>
  <si>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</si>
  <si>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</si>
  <si>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</si>
  <si>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</si>
  <si>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</si>
  <si>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</si>
  <si>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</si>
  <si>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</si>
  <si>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</si>
  <si>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</si>
  <si>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</si>
  <si>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</si>
  <si>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</si>
  <si>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</si>
  <si>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</si>
  <si>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</si>
  <si>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</si>
  <si>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</si>
  <si>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</si>
  <si>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</si>
  <si>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</si>
  <si>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</si>
  <si>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</si>
  <si>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</si>
  <si>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</si>
  <si>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</si>
  <si>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</si>
  <si>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</si>
  <si>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</si>
  <si>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</si>
  <si>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</si>
  <si>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</si>
  <si>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</si>
  <si>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</si>
  <si>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</si>
  <si>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</si>
  <si>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</si>
  <si>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</si>
  <si>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</si>
  <si>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</si>
  <si>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</si>
  <si>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</si>
  <si>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</si>
  <si>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</si>
  <si>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</si>
  <si>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</si>
  <si>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</si>
  <si>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</si>
  <si>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</si>
  <si>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</si>
  <si>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</si>
  <si>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</si>
  <si>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</si>
  <si>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</si>
  <si>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</si>
  <si>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</si>
  <si>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</si>
  <si>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</si>
  <si>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</si>
  <si>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</si>
  <si>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</si>
  <si>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</si>
  <si>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</si>
  <si>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</si>
  <si>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</si>
  <si>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</si>
  <si>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</si>
  <si>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</si>
  <si>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</si>
  <si>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</si>
  <si>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</si>
  <si>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</si>
  <si>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</si>
  <si>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</si>
  <si>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</si>
  <si>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</si>
  <si>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</si>
  <si>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</si>
  <si>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</si>
  <si>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</si>
  <si>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</si>
  <si>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</si>
  <si>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</si>
  <si>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</si>
  <si>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</si>
  <si>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</si>
  <si>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</si>
  <si>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</si>
  <si>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</si>
  <si>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</si>
  <si>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</si>
  <si>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</si>
  <si>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</si>
  <si>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</si>
  <si>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</si>
  <si>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</si>
  <si>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SRP-Open</t>
  </si>
  <si>
    <t>Walter Lemböck</t>
  </si>
  <si>
    <t>Walter Müllner</t>
  </si>
  <si>
    <t>24,1°</t>
  </si>
  <si>
    <t>27,1°</t>
  </si>
  <si>
    <t>Pagani Zonda</t>
  </si>
  <si>
    <t>BMW V12</t>
  </si>
  <si>
    <t>McLaren F1</t>
  </si>
  <si>
    <t>Joest Porsche</t>
  </si>
  <si>
    <t>Pescarolo</t>
  </si>
  <si>
    <t>Oreca 07</t>
  </si>
  <si>
    <t>Zytec</t>
  </si>
  <si>
    <t>Ferrari 458</t>
  </si>
  <si>
    <t>Mosler</t>
  </si>
  <si>
    <t>Oreca 03</t>
  </si>
  <si>
    <t>Camaro</t>
  </si>
  <si>
    <t>Thomas Nowak</t>
  </si>
  <si>
    <t>27,5°</t>
  </si>
  <si>
    <t>Andreas Vanicek</t>
  </si>
  <si>
    <t>Audi R8</t>
  </si>
  <si>
    <t>Porsche WSC 95</t>
  </si>
  <si>
    <t>Corvette C6</t>
  </si>
  <si>
    <t>30,2°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</si>
</sst>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41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9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0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0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1" fillId="33" borderId="10" xfId="45" applyNumberFormat="1" applyFont="1" applyFill="1" applyBorder="1" applyAlignment="1">
      <alignment horizontal="center" vertical="center"/>
      <protection/>
    </xf>
    <xf numFmtId="2" fontId="82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3" xfId="45" applyNumberFormat="1" applyFont="1" applyFill="1" applyBorder="1" applyAlignment="1">
      <alignment horizontal="right" vertical="center"/>
      <protection/>
    </xf>
    <xf numFmtId="182" fontId="16" fillId="33" borderId="34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5" xfId="0" applyFont="1" applyFill="1" applyBorder="1" applyAlignment="1">
      <alignment horizontal="left" vertical="center"/>
    </xf>
    <xf numFmtId="0" fontId="17" fillId="43" borderId="35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5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9" borderId="17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2" fontId="83" fillId="33" borderId="33" xfId="45" applyNumberFormat="1" applyFont="1" applyFill="1" applyBorder="1" applyAlignment="1">
      <alignment horizontal="right" vertical="center"/>
      <protection/>
    </xf>
    <xf numFmtId="2" fontId="84" fillId="33" borderId="33" xfId="45" applyNumberFormat="1" applyFont="1" applyFill="1" applyBorder="1" applyAlignment="1">
      <alignment horizontal="right" vertical="center"/>
      <protection/>
    </xf>
    <xf numFmtId="2" fontId="85" fillId="33" borderId="33" xfId="45" applyNumberFormat="1" applyFont="1" applyFill="1" applyBorder="1" applyAlignment="1">
      <alignment horizontal="right" vertical="center"/>
      <protection/>
    </xf>
    <xf numFmtId="0" fontId="14" fillId="9" borderId="10" xfId="0" applyFont="1" applyFill="1" applyBorder="1" applyAlignment="1">
      <alignment horizontal="center" vertical="center"/>
    </xf>
    <xf numFmtId="0" fontId="86" fillId="39" borderId="31" xfId="0" applyFont="1" applyFill="1" applyBorder="1" applyAlignment="1">
      <alignment horizontal="center" vertical="center"/>
    </xf>
    <xf numFmtId="2" fontId="14" fillId="50" borderId="17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17" xfId="0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1" fillId="39" borderId="37" xfId="0" applyFont="1" applyFill="1" applyBorder="1" applyAlignment="1">
      <alignment horizontal="center" vertical="center"/>
    </xf>
    <xf numFmtId="0" fontId="31" fillId="39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1" fillId="52" borderId="14" xfId="0" applyFont="1" applyFill="1" applyBorder="1" applyAlignment="1">
      <alignment horizontal="center" vertical="center"/>
    </xf>
    <xf numFmtId="0" fontId="31" fillId="52" borderId="18" xfId="0" applyFont="1" applyFill="1" applyBorder="1" applyAlignment="1">
      <alignment horizontal="center" vertical="center"/>
    </xf>
    <xf numFmtId="172" fontId="12" fillId="39" borderId="37" xfId="0" applyNumberFormat="1" applyFont="1" applyFill="1" applyBorder="1" applyAlignment="1">
      <alignment horizontal="center" vertical="center" wrapText="1"/>
    </xf>
    <xf numFmtId="172" fontId="12" fillId="39" borderId="38" xfId="0" applyNumberFormat="1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0" fontId="11" fillId="41" borderId="38" xfId="0" applyFont="1" applyFill="1" applyBorder="1" applyAlignment="1">
      <alignment horizontal="center" vertical="center" wrapText="1"/>
    </xf>
    <xf numFmtId="49" fontId="11" fillId="39" borderId="37" xfId="0" applyNumberFormat="1" applyFont="1" applyFill="1" applyBorder="1" applyAlignment="1">
      <alignment horizontal="center" vertical="center" wrapText="1"/>
    </xf>
    <xf numFmtId="49" fontId="11" fillId="39" borderId="38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41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37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49" fontId="9" fillId="52" borderId="14" xfId="0" applyNumberFormat="1" applyFont="1" applyFill="1" applyBorder="1" applyAlignment="1">
      <alignment horizontal="center" vertical="center" wrapText="1"/>
    </xf>
    <xf numFmtId="49" fontId="9" fillId="52" borderId="18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4" fillId="36" borderId="44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5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58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80"/>
  <sheetViews>
    <sheetView tabSelected="1" zoomScale="86" zoomScaleNormal="86" zoomScalePageLayoutView="0" workbookViewId="0" topLeftCell="A1">
      <selection activeCell="N9" sqref="N9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3" customWidth="1"/>
    <col min="15" max="15" width="14.00390625" style="143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4"/>
      <c r="N1" s="124"/>
      <c r="O1" s="124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49" t="str">
        <f>E14</f>
        <v>Thomas Gebhardt</v>
      </c>
      <c r="I2" s="250"/>
      <c r="J2" s="251"/>
      <c r="K2" s="40"/>
      <c r="L2" s="136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73">
        <f>N14</f>
        <v>87</v>
      </c>
      <c r="I3" s="274"/>
      <c r="J3" s="275"/>
      <c r="K3" s="25"/>
      <c r="L3" s="136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44" t="str">
        <f>E15</f>
        <v>Gerhard Fischer </v>
      </c>
      <c r="G4" s="245"/>
      <c r="H4" s="252">
        <v>1</v>
      </c>
      <c r="I4" s="253"/>
      <c r="J4" s="254"/>
      <c r="K4" s="23"/>
      <c r="L4" s="137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76">
        <f>N15</f>
        <v>79</v>
      </c>
      <c r="G5" s="277"/>
      <c r="H5" s="255"/>
      <c r="I5" s="256"/>
      <c r="J5" s="257"/>
      <c r="K5" s="24"/>
      <c r="L5" s="138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61">
        <v>2</v>
      </c>
      <c r="G6" s="262"/>
      <c r="H6" s="255"/>
      <c r="I6" s="256"/>
      <c r="J6" s="257"/>
      <c r="K6" s="278" t="str">
        <f>E16</f>
        <v>Franz Wessely</v>
      </c>
      <c r="L6" s="279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63"/>
      <c r="G7" s="264"/>
      <c r="H7" s="255"/>
      <c r="I7" s="256"/>
      <c r="J7" s="257"/>
      <c r="K7" s="271">
        <f>N16</f>
        <v>72</v>
      </c>
      <c r="L7" s="272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63"/>
      <c r="G8" s="264"/>
      <c r="H8" s="255"/>
      <c r="I8" s="256"/>
      <c r="J8" s="257"/>
      <c r="K8" s="267">
        <v>3</v>
      </c>
      <c r="L8" s="268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65"/>
      <c r="G9" s="266"/>
      <c r="H9" s="258"/>
      <c r="I9" s="259"/>
      <c r="J9" s="260"/>
      <c r="K9" s="269"/>
      <c r="L9" s="270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7"/>
      <c r="N10" s="137"/>
      <c r="O10" s="137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46" t="str">
        <f>Eingabe!$B$2</f>
        <v>SA 2018 SRP-Open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8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80" t="s">
        <v>0</v>
      </c>
      <c r="C12" s="282" t="s">
        <v>101</v>
      </c>
      <c r="D12" s="283"/>
      <c r="E12" s="213" t="s">
        <v>63</v>
      </c>
      <c r="F12" s="222" t="s">
        <v>2</v>
      </c>
      <c r="G12" s="220">
        <f>Eingabe!S3</f>
        <v>43179</v>
      </c>
      <c r="H12" s="220">
        <f>Eingabe!T3</f>
        <v>43235</v>
      </c>
      <c r="I12" s="220">
        <f>Eingabe!U3</f>
        <v>43263</v>
      </c>
      <c r="J12" s="220">
        <f>Eingabe!V3</f>
        <v>43368</v>
      </c>
      <c r="K12" s="220">
        <f>Eingabe!W3</f>
        <v>43410</v>
      </c>
      <c r="L12" s="220">
        <f>Eingabe!X3</f>
        <v>43445</v>
      </c>
      <c r="M12" s="233" t="s">
        <v>64</v>
      </c>
      <c r="N12" s="224" t="s">
        <v>65</v>
      </c>
      <c r="O12" s="231" t="s">
        <v>57</v>
      </c>
      <c r="P12" s="26"/>
      <c r="Q12" s="57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81"/>
      <c r="C13" s="284"/>
      <c r="D13" s="285"/>
      <c r="E13" s="214"/>
      <c r="F13" s="223"/>
      <c r="G13" s="221"/>
      <c r="H13" s="221"/>
      <c r="I13" s="221"/>
      <c r="J13" s="221"/>
      <c r="K13" s="221"/>
      <c r="L13" s="221"/>
      <c r="M13" s="234"/>
      <c r="N13" s="225"/>
      <c r="O13" s="232"/>
      <c r="P13" s="26"/>
      <c r="Q13" s="57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86">
        <v>1</v>
      </c>
      <c r="C14" s="199" t="str">
        <f aca="true" t="shared" si="0" ref="C14:C29">IF(Q14=0,pneu,IF(D14&gt;0,ppos,IF(D14&lt;0,pneg,pgle)))</f>
        <v>◄</v>
      </c>
      <c r="D14" s="151">
        <f aca="true" t="shared" si="1" ref="D14:D29">IF(Q14=0,neu_1,(Q14-B14))</f>
        <v>0</v>
      </c>
      <c r="E14" s="104" t="str">
        <f>Eingabe!C5</f>
        <v>Thomas Gebhardt</v>
      </c>
      <c r="F14" s="39">
        <f>Eingabe!Z5</f>
        <v>29</v>
      </c>
      <c r="G14" s="197">
        <f>Eingabe!AB5</f>
        <v>29</v>
      </c>
      <c r="H14" s="197">
        <f>Eingabe!AC5</f>
        <v>29</v>
      </c>
      <c r="I14" s="197">
        <f>Eingabe!AD5</f>
        <v>29</v>
      </c>
      <c r="J14" s="105" t="str">
        <f>Eingabe!AE5</f>
        <v> </v>
      </c>
      <c r="K14" s="105" t="str">
        <f>Eingabe!AF5</f>
        <v> </v>
      </c>
      <c r="L14" s="105" t="str">
        <f>Eingabe!AG5</f>
        <v> </v>
      </c>
      <c r="M14" s="106">
        <f>Eingabe!Y5</f>
        <v>87</v>
      </c>
      <c r="N14" s="106">
        <f aca="true" t="shared" si="2" ref="N14:N29">SUM(M14-O14)</f>
        <v>87</v>
      </c>
      <c r="O14" s="107">
        <v>0</v>
      </c>
      <c r="P14" s="23"/>
      <c r="Q14" s="291">
        <v>1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185">
        <f>IF(N15=N14,B14,(B14+1))</f>
        <v>2</v>
      </c>
      <c r="C15" s="200" t="str">
        <f t="shared" si="0"/>
        <v>▲</v>
      </c>
      <c r="D15" s="151">
        <f t="shared" si="1"/>
        <v>1</v>
      </c>
      <c r="E15" s="42" t="str">
        <f>Eingabe!C7</f>
        <v>Gerhard Fischer </v>
      </c>
      <c r="F15" s="39">
        <f>Eingabe!Z7</f>
        <v>26.333333333333332</v>
      </c>
      <c r="G15" s="17">
        <f>Eingabe!AB7</f>
        <v>27</v>
      </c>
      <c r="H15" s="17">
        <f>Eingabe!AC7</f>
        <v>25</v>
      </c>
      <c r="I15" s="17">
        <f>Eingabe!AD7</f>
        <v>27</v>
      </c>
      <c r="J15" s="17" t="str">
        <f>Eingabe!AE7</f>
        <v> </v>
      </c>
      <c r="K15" s="17" t="str">
        <f>Eingabe!AF7</f>
        <v> </v>
      </c>
      <c r="L15" s="17" t="str">
        <f>Eingabe!AG7</f>
        <v> </v>
      </c>
      <c r="M15" s="21">
        <f>Eingabe!Y7</f>
        <v>79</v>
      </c>
      <c r="N15" s="21">
        <f t="shared" si="2"/>
        <v>79</v>
      </c>
      <c r="O15" s="99">
        <v>0</v>
      </c>
      <c r="P15" s="26"/>
      <c r="Q15" s="291">
        <v>3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187">
        <f>IF(N16=N15,B15,(B15+1))</f>
        <v>3</v>
      </c>
      <c r="C16" s="200" t="str">
        <f t="shared" si="0"/>
        <v>▲</v>
      </c>
      <c r="D16" s="151">
        <f t="shared" si="1"/>
        <v>2</v>
      </c>
      <c r="E16" s="42" t="str">
        <f>Eingabe!C11</f>
        <v>Franz Wessely</v>
      </c>
      <c r="F16" s="39">
        <f>Eingabe!Z11</f>
        <v>24</v>
      </c>
      <c r="G16" s="17">
        <f>Eingabe!AB11</f>
        <v>23</v>
      </c>
      <c r="H16" s="17">
        <f>Eingabe!AC11</f>
        <v>24</v>
      </c>
      <c r="I16" s="17">
        <f>Eingabe!AD11</f>
        <v>25</v>
      </c>
      <c r="J16" s="17" t="str">
        <f>Eingabe!AE11</f>
        <v> </v>
      </c>
      <c r="K16" s="17" t="str">
        <f>Eingabe!AF11</f>
        <v> </v>
      </c>
      <c r="L16" s="17" t="str">
        <f>Eingabe!AG11</f>
        <v> </v>
      </c>
      <c r="M16" s="21">
        <f>Eingabe!Y11</f>
        <v>72</v>
      </c>
      <c r="N16" s="21">
        <f t="shared" si="2"/>
        <v>72</v>
      </c>
      <c r="O16" s="99">
        <v>0</v>
      </c>
      <c r="P16" s="26"/>
      <c r="Q16" s="291">
        <v>5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>IF(N17=N16,B16,(B16+1))</f>
        <v>4</v>
      </c>
      <c r="C17" s="199" t="str">
        <f t="shared" si="0"/>
        <v>◄</v>
      </c>
      <c r="D17" s="151">
        <f t="shared" si="1"/>
        <v>0</v>
      </c>
      <c r="E17" s="42" t="str">
        <f>Eingabe!C8</f>
        <v>Gabi Krausler</v>
      </c>
      <c r="F17" s="39">
        <f>Eingabe!Z8</f>
        <v>22.666666666666668</v>
      </c>
      <c r="G17" s="17">
        <f>Eingabe!AB8</f>
        <v>26</v>
      </c>
      <c r="H17" s="17">
        <f>Eingabe!AC8</f>
        <v>22</v>
      </c>
      <c r="I17" s="17">
        <f>Eingabe!AD8</f>
        <v>20</v>
      </c>
      <c r="J17" s="17" t="str">
        <f>Eingabe!AE8</f>
        <v> </v>
      </c>
      <c r="K17" s="17" t="str">
        <f>Eingabe!AF8</f>
        <v> </v>
      </c>
      <c r="L17" s="17" t="str">
        <f>Eingabe!AG8</f>
        <v> </v>
      </c>
      <c r="M17" s="21">
        <f>Eingabe!Y8</f>
        <v>68</v>
      </c>
      <c r="N17" s="21">
        <f t="shared" si="2"/>
        <v>68</v>
      </c>
      <c r="O17" s="99">
        <v>0</v>
      </c>
      <c r="P17" s="26"/>
      <c r="Q17" s="291">
        <v>4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v>5</v>
      </c>
      <c r="C18" s="200" t="str">
        <f t="shared" si="0"/>
        <v>▲</v>
      </c>
      <c r="D18" s="151">
        <f t="shared" si="1"/>
        <v>1</v>
      </c>
      <c r="E18" s="42" t="str">
        <f>Eingabe!C9</f>
        <v>Peter Siding </v>
      </c>
      <c r="F18" s="39">
        <f>Eingabe!Z9</f>
        <v>22.666666666666668</v>
      </c>
      <c r="G18" s="17">
        <f>Eingabe!AB9</f>
        <v>25</v>
      </c>
      <c r="H18" s="17">
        <f>Eingabe!AC9</f>
        <v>21</v>
      </c>
      <c r="I18" s="17">
        <f>Eingabe!AD9</f>
        <v>22</v>
      </c>
      <c r="J18" s="17" t="str">
        <f>Eingabe!AE9</f>
        <v> </v>
      </c>
      <c r="K18" s="17" t="str">
        <f>Eingabe!AF9</f>
        <v> </v>
      </c>
      <c r="L18" s="17" t="str">
        <f>Eingabe!AG9</f>
        <v> </v>
      </c>
      <c r="M18" s="21">
        <f>Eingabe!Y9</f>
        <v>68</v>
      </c>
      <c r="N18" s="21">
        <f t="shared" si="2"/>
        <v>68</v>
      </c>
      <c r="O18" s="99">
        <v>0</v>
      </c>
      <c r="P18" s="23"/>
      <c r="Q18" s="291">
        <v>6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aca="true" t="shared" si="3" ref="B19:B28">IF(N19=N18,B18,(B18+1))</f>
        <v>6</v>
      </c>
      <c r="C19" s="200" t="str">
        <f t="shared" si="0"/>
        <v>▲</v>
      </c>
      <c r="D19" s="151">
        <f t="shared" si="1"/>
        <v>2</v>
      </c>
      <c r="E19" s="42" t="str">
        <f>Eingabe!C4</f>
        <v>Walter Lemböck </v>
      </c>
      <c r="F19" s="39">
        <f>Eingabe!Z4</f>
        <v>30</v>
      </c>
      <c r="G19" s="198">
        <f>Eingabe!AB4</f>
        <v>30</v>
      </c>
      <c r="H19" s="202" t="str">
        <f>Eingabe!AC4</f>
        <v> </v>
      </c>
      <c r="I19" s="198">
        <f>Eingabe!AD4</f>
        <v>30</v>
      </c>
      <c r="J19" s="17" t="str">
        <f>Eingabe!AE4</f>
        <v> </v>
      </c>
      <c r="K19" s="17" t="str">
        <f>Eingabe!AF4</f>
        <v> </v>
      </c>
      <c r="L19" s="17" t="str">
        <f>Eingabe!AG4</f>
        <v> </v>
      </c>
      <c r="M19" s="21">
        <f>Eingabe!Y4</f>
        <v>60</v>
      </c>
      <c r="N19" s="21">
        <f t="shared" si="2"/>
        <v>60</v>
      </c>
      <c r="O19" s="203">
        <v>0</v>
      </c>
      <c r="P19" s="23"/>
      <c r="Q19" s="291">
        <v>8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201" t="str">
        <f t="shared" si="0"/>
        <v>▼</v>
      </c>
      <c r="D20" s="151">
        <f t="shared" si="1"/>
        <v>-5</v>
      </c>
      <c r="E20" s="42" t="str">
        <f>Eingabe!C6</f>
        <v>Walter Müllner </v>
      </c>
      <c r="F20" s="39">
        <f>Eingabe!Z6</f>
        <v>28</v>
      </c>
      <c r="G20" s="182">
        <f>Eingabe!AB6</f>
        <v>28</v>
      </c>
      <c r="H20" s="182">
        <f>Eingabe!AC6</f>
        <v>28</v>
      </c>
      <c r="I20" s="202" t="str">
        <f>Eingabe!AD6</f>
        <v> </v>
      </c>
      <c r="J20" s="17" t="str">
        <f>Eingabe!AE6</f>
        <v> </v>
      </c>
      <c r="K20" s="17" t="str">
        <f>Eingabe!AF6</f>
        <v> </v>
      </c>
      <c r="L20" s="17" t="str">
        <f>Eingabe!AG6</f>
        <v> </v>
      </c>
      <c r="M20" s="21">
        <f>Eingabe!Y6</f>
        <v>56</v>
      </c>
      <c r="N20" s="21">
        <f t="shared" si="2"/>
        <v>56</v>
      </c>
      <c r="O20" s="203">
        <v>0</v>
      </c>
      <c r="P20" s="23"/>
      <c r="Q20" s="291">
        <v>2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3"/>
        <v>8</v>
      </c>
      <c r="C21" s="199" t="str">
        <f t="shared" si="0"/>
        <v>◄</v>
      </c>
      <c r="D21" s="151">
        <f t="shared" si="1"/>
        <v>0</v>
      </c>
      <c r="E21" s="42" t="str">
        <f>Eingabe!C14</f>
        <v>Thomas Nowak </v>
      </c>
      <c r="F21" s="39">
        <f>Eingabe!Z14</f>
        <v>27</v>
      </c>
      <c r="G21" s="202" t="str">
        <f>Eingabe!AB14</f>
        <v> </v>
      </c>
      <c r="H21" s="198">
        <f>Eingabe!AC14</f>
        <v>30</v>
      </c>
      <c r="I21" s="17">
        <f>Eingabe!AD14</f>
        <v>24</v>
      </c>
      <c r="J21" s="17" t="str">
        <f>Eingabe!AE14</f>
        <v> </v>
      </c>
      <c r="K21" s="17" t="str">
        <f>Eingabe!AF14</f>
        <v> </v>
      </c>
      <c r="L21" s="17" t="str">
        <f>Eingabe!AG14</f>
        <v> </v>
      </c>
      <c r="M21" s="21">
        <f>Eingabe!Y14</f>
        <v>54</v>
      </c>
      <c r="N21" s="21">
        <f t="shared" si="2"/>
        <v>54</v>
      </c>
      <c r="O21" s="203">
        <v>0</v>
      </c>
      <c r="P21" s="26"/>
      <c r="Q21" s="291">
        <v>8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3"/>
        <v>9</v>
      </c>
      <c r="C22" s="200" t="str">
        <f t="shared" si="0"/>
        <v>▲</v>
      </c>
      <c r="D22" s="151">
        <f t="shared" si="1"/>
        <v>1</v>
      </c>
      <c r="E22" s="42" t="str">
        <f>Eingabe!C17</f>
        <v>Martin Leo Gruber</v>
      </c>
      <c r="F22" s="39">
        <f>Eingabe!Z17</f>
        <v>26.5</v>
      </c>
      <c r="G22" s="202" t="str">
        <f>Eingabe!AB17</f>
        <v> </v>
      </c>
      <c r="H22" s="17">
        <f>Eingabe!AC17</f>
        <v>27</v>
      </c>
      <c r="I22" s="17">
        <f>Eingabe!AD17</f>
        <v>26</v>
      </c>
      <c r="J22" s="17" t="str">
        <f>Eingabe!AE17</f>
        <v> </v>
      </c>
      <c r="K22" s="17" t="str">
        <f>Eingabe!AF17</f>
        <v> </v>
      </c>
      <c r="L22" s="17" t="str">
        <f>Eingabe!AG17</f>
        <v> </v>
      </c>
      <c r="M22" s="21">
        <f>Eingabe!Y17</f>
        <v>53</v>
      </c>
      <c r="N22" s="21">
        <f t="shared" si="2"/>
        <v>53</v>
      </c>
      <c r="O22" s="203">
        <v>0</v>
      </c>
      <c r="P22" s="26"/>
      <c r="Q22" s="291">
        <v>10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3"/>
        <v>10</v>
      </c>
      <c r="C23" s="200" t="str">
        <f t="shared" si="0"/>
        <v>▲</v>
      </c>
      <c r="D23" s="151">
        <f t="shared" si="1"/>
        <v>2</v>
      </c>
      <c r="E23" s="42" t="str">
        <f>Eingabe!C10</f>
        <v>Thomas Sanda</v>
      </c>
      <c r="F23" s="39">
        <f>Eingabe!Z10</f>
        <v>26</v>
      </c>
      <c r="G23" s="17">
        <f>Eingabe!AB10</f>
        <v>24</v>
      </c>
      <c r="H23" s="202" t="str">
        <f>Eingabe!AC10</f>
        <v> </v>
      </c>
      <c r="I23" s="182">
        <f>Eingabe!AD10</f>
        <v>28</v>
      </c>
      <c r="J23" s="17" t="str">
        <f>Eingabe!AE10</f>
        <v> </v>
      </c>
      <c r="K23" s="17" t="str">
        <f>Eingabe!AF10</f>
        <v> </v>
      </c>
      <c r="L23" s="17" t="str">
        <f>Eingabe!AG10</f>
        <v> </v>
      </c>
      <c r="M23" s="21">
        <f>Eingabe!Y10</f>
        <v>52</v>
      </c>
      <c r="N23" s="21">
        <f t="shared" si="2"/>
        <v>52</v>
      </c>
      <c r="O23" s="203">
        <v>0</v>
      </c>
      <c r="P23" s="26"/>
      <c r="Q23" s="291">
        <v>12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3"/>
        <v>11</v>
      </c>
      <c r="C24" s="200" t="str">
        <f t="shared" si="0"/>
        <v>▲</v>
      </c>
      <c r="D24" s="151">
        <f t="shared" si="1"/>
        <v>2</v>
      </c>
      <c r="E24" s="42" t="str">
        <f>Eingabe!C15</f>
        <v>Kurt Reznicek</v>
      </c>
      <c r="F24" s="39">
        <f>Eingabe!Z15</f>
        <v>23</v>
      </c>
      <c r="G24" s="202" t="str">
        <f>Eingabe!AB15</f>
        <v> </v>
      </c>
      <c r="H24" s="17">
        <f>Eingabe!AC15</f>
        <v>23</v>
      </c>
      <c r="I24" s="17">
        <f>Eingabe!AD15</f>
        <v>23</v>
      </c>
      <c r="J24" s="17" t="str">
        <f>Eingabe!AE15</f>
        <v> </v>
      </c>
      <c r="K24" s="17" t="str">
        <f>Eingabe!AF15</f>
        <v> </v>
      </c>
      <c r="L24" s="17" t="str">
        <f>Eingabe!AG15</f>
        <v> </v>
      </c>
      <c r="M24" s="21">
        <f>Eingabe!Y15</f>
        <v>46</v>
      </c>
      <c r="N24" s="21">
        <f t="shared" si="2"/>
        <v>46</v>
      </c>
      <c r="O24" s="203">
        <v>0</v>
      </c>
      <c r="P24" s="26"/>
      <c r="Q24" s="291">
        <v>13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f t="shared" si="3"/>
        <v>12</v>
      </c>
      <c r="C25" s="201" t="str">
        <f t="shared" si="0"/>
        <v>▼</v>
      </c>
      <c r="D25" s="151">
        <f t="shared" si="1"/>
        <v>-5</v>
      </c>
      <c r="E25" s="42" t="str">
        <f>Eingabe!C12</f>
        <v>Werner Trawnitschek</v>
      </c>
      <c r="F25" s="39">
        <f>Eingabe!Z12</f>
        <v>21</v>
      </c>
      <c r="G25" s="17">
        <f>Eingabe!AB12</f>
        <v>22</v>
      </c>
      <c r="H25" s="17">
        <f>Eingabe!AC12</f>
        <v>20</v>
      </c>
      <c r="I25" s="202" t="str">
        <f>Eingabe!AD12</f>
        <v> </v>
      </c>
      <c r="J25" s="17" t="str">
        <f>Eingabe!AE12</f>
        <v> </v>
      </c>
      <c r="K25" s="17" t="str">
        <f>Eingabe!AF12</f>
        <v> </v>
      </c>
      <c r="L25" s="17" t="str">
        <f>Eingabe!AG12</f>
        <v> </v>
      </c>
      <c r="M25" s="21">
        <f>Eingabe!Y12</f>
        <v>42</v>
      </c>
      <c r="N25" s="21">
        <f t="shared" si="2"/>
        <v>42</v>
      </c>
      <c r="O25" s="99">
        <v>0</v>
      </c>
      <c r="P25" s="26"/>
      <c r="Q25" s="291">
        <v>7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>
      <c r="A26" s="23"/>
      <c r="B26" s="35">
        <f t="shared" si="3"/>
        <v>13</v>
      </c>
      <c r="C26" s="201" t="str">
        <f t="shared" si="0"/>
        <v>▼</v>
      </c>
      <c r="D26" s="151">
        <f t="shared" si="1"/>
        <v>-2</v>
      </c>
      <c r="E26" s="42" t="str">
        <f>Eingabe!C18</f>
        <v>Leo Rebler</v>
      </c>
      <c r="F26" s="39">
        <f>Eingabe!Z18</f>
        <v>26</v>
      </c>
      <c r="G26" s="202" t="str">
        <f>Eingabe!AB18</f>
        <v> </v>
      </c>
      <c r="H26" s="17">
        <f>Eingabe!AC18</f>
        <v>26</v>
      </c>
      <c r="I26" s="202" t="str">
        <f>Eingabe!AD18</f>
        <v> </v>
      </c>
      <c r="J26" s="17" t="str">
        <f>Eingabe!AE18</f>
        <v> </v>
      </c>
      <c r="K26" s="17" t="str">
        <f>Eingabe!AF18</f>
        <v> </v>
      </c>
      <c r="L26" s="17" t="str">
        <f>Eingabe!AG18</f>
        <v> </v>
      </c>
      <c r="M26" s="21">
        <f>Eingabe!Y18</f>
        <v>26</v>
      </c>
      <c r="N26" s="21">
        <f t="shared" si="2"/>
        <v>26</v>
      </c>
      <c r="O26" s="203">
        <v>0</v>
      </c>
      <c r="P26" s="26"/>
      <c r="Q26" s="291">
        <v>11</v>
      </c>
      <c r="R26" s="23"/>
      <c r="S26" s="23"/>
      <c r="T26" s="26"/>
      <c r="U26" s="28"/>
      <c r="V26" s="23"/>
      <c r="W26" s="23"/>
      <c r="X26" s="23"/>
    </row>
    <row r="27" spans="1:24" s="6" customFormat="1" ht="26.25" customHeight="1">
      <c r="A27" s="24"/>
      <c r="B27" s="35">
        <f t="shared" si="3"/>
        <v>14</v>
      </c>
      <c r="C27" s="199" t="str">
        <f t="shared" si="0"/>
        <v>◄</v>
      </c>
      <c r="D27" s="151">
        <f t="shared" si="1"/>
        <v>0</v>
      </c>
      <c r="E27" s="42" t="str">
        <f>Eingabe!C13</f>
        <v>Gerlinde Herzog</v>
      </c>
      <c r="F27" s="39">
        <f>Eingabe!Z13</f>
        <v>21</v>
      </c>
      <c r="G27" s="17">
        <f>Eingabe!AB13</f>
        <v>21</v>
      </c>
      <c r="H27" s="202" t="str">
        <f>Eingabe!AC13</f>
        <v> </v>
      </c>
      <c r="I27" s="202" t="str">
        <f>Eingabe!AD13</f>
        <v> </v>
      </c>
      <c r="J27" s="17" t="str">
        <f>Eingabe!AE13</f>
        <v> </v>
      </c>
      <c r="K27" s="17" t="str">
        <f>Eingabe!AF13</f>
        <v> </v>
      </c>
      <c r="L27" s="17" t="str">
        <f>Eingabe!AG13</f>
        <v> </v>
      </c>
      <c r="M27" s="21">
        <f>Eingabe!Y13</f>
        <v>21</v>
      </c>
      <c r="N27" s="21">
        <f t="shared" si="2"/>
        <v>21</v>
      </c>
      <c r="O27" s="203">
        <v>0</v>
      </c>
      <c r="P27" s="26"/>
      <c r="Q27" s="291">
        <v>14</v>
      </c>
      <c r="R27" s="24"/>
      <c r="S27" s="24"/>
      <c r="T27" s="26"/>
      <c r="U27" s="28"/>
      <c r="V27" s="24"/>
      <c r="W27" s="24"/>
      <c r="X27" s="24"/>
    </row>
    <row r="28" spans="1:24" s="7" customFormat="1" ht="26.25" customHeight="1">
      <c r="A28" s="23"/>
      <c r="B28" s="35">
        <f t="shared" si="3"/>
        <v>14</v>
      </c>
      <c r="C28" s="150" t="str">
        <f t="shared" si="0"/>
        <v>►</v>
      </c>
      <c r="D28" s="151" t="str">
        <f t="shared" si="1"/>
        <v>neu</v>
      </c>
      <c r="E28" s="42" t="str">
        <f>Eingabe!C19</f>
        <v>Herbert Drkac</v>
      </c>
      <c r="F28" s="39">
        <f>Eingabe!Z19</f>
        <v>21</v>
      </c>
      <c r="G28" s="202" t="str">
        <f>Eingabe!AB19</f>
        <v> </v>
      </c>
      <c r="H28" s="202" t="str">
        <f>Eingabe!AC19</f>
        <v> </v>
      </c>
      <c r="I28" s="17">
        <f>Eingabe!AD19</f>
        <v>21</v>
      </c>
      <c r="J28" s="17" t="str">
        <f>Eingabe!AE19</f>
        <v> </v>
      </c>
      <c r="K28" s="17" t="str">
        <f>Eingabe!AF19</f>
        <v> </v>
      </c>
      <c r="L28" s="17" t="str">
        <f>Eingabe!AG19</f>
        <v> </v>
      </c>
      <c r="M28" s="21">
        <f>Eingabe!Y19</f>
        <v>21</v>
      </c>
      <c r="N28" s="21">
        <f t="shared" si="2"/>
        <v>21</v>
      </c>
      <c r="O28" s="203">
        <v>0</v>
      </c>
      <c r="P28" s="26"/>
      <c r="Q28" s="291">
        <v>0</v>
      </c>
      <c r="R28" s="23"/>
      <c r="S28" s="23"/>
      <c r="T28" s="26"/>
      <c r="U28" s="28"/>
      <c r="V28" s="23"/>
      <c r="W28" s="23"/>
      <c r="X28" s="23"/>
    </row>
    <row r="29" spans="1:24" s="7" customFormat="1" ht="26.25" customHeight="1" thickBot="1">
      <c r="A29" s="23"/>
      <c r="B29" s="35">
        <v>16</v>
      </c>
      <c r="C29" s="201" t="str">
        <f t="shared" si="0"/>
        <v>▼</v>
      </c>
      <c r="D29" s="151">
        <f t="shared" si="1"/>
        <v>-1</v>
      </c>
      <c r="E29" s="42" t="str">
        <f>Eingabe!C16</f>
        <v>Andreas Vanicek</v>
      </c>
      <c r="F29" s="39">
        <f>Eingabe!Z16</f>
        <v>19</v>
      </c>
      <c r="G29" s="202" t="str">
        <f>Eingabe!AB16</f>
        <v> </v>
      </c>
      <c r="H29" s="17">
        <f>Eingabe!AC16</f>
        <v>19</v>
      </c>
      <c r="I29" s="202" t="str">
        <f>Eingabe!AD16</f>
        <v> </v>
      </c>
      <c r="J29" s="17" t="str">
        <f>Eingabe!AE16</f>
        <v> </v>
      </c>
      <c r="K29" s="17" t="str">
        <f>Eingabe!AF16</f>
        <v> </v>
      </c>
      <c r="L29" s="17" t="str">
        <f>Eingabe!AG16</f>
        <v> </v>
      </c>
      <c r="M29" s="21">
        <f>Eingabe!Y16</f>
        <v>19</v>
      </c>
      <c r="N29" s="21">
        <f t="shared" si="2"/>
        <v>19</v>
      </c>
      <c r="O29" s="203">
        <v>0</v>
      </c>
      <c r="P29" s="26"/>
      <c r="Q29" s="291">
        <v>15</v>
      </c>
      <c r="R29" s="23"/>
      <c r="S29" s="23"/>
      <c r="T29" s="26"/>
      <c r="U29" s="28"/>
      <c r="V29" s="23"/>
      <c r="W29" s="23"/>
      <c r="X29" s="23"/>
    </row>
    <row r="30" spans="2:31" ht="26.25" customHeight="1" thickBot="1">
      <c r="B30" s="228" t="str">
        <f>Eingabe!$B$54</f>
        <v>Punktevergabe: 30,29,28,27,26,25,24,23,22,21,20,19,18,17,16,15,14,13,12,11,10,9,8,7,6,5,4,3,2,1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  <c r="P30" s="30"/>
      <c r="Q30" s="31"/>
      <c r="R30" s="31"/>
      <c r="S30" s="31"/>
      <c r="T30" s="30"/>
      <c r="U30" s="31"/>
      <c r="V30" s="31"/>
      <c r="W30" s="30"/>
      <c r="X30" s="28"/>
      <c r="Y30" s="15"/>
      <c r="Z30" s="28"/>
      <c r="AA30" s="22"/>
      <c r="AB30" s="22"/>
      <c r="AC30" s="2"/>
      <c r="AD30" s="16"/>
      <c r="AE30" s="16"/>
    </row>
    <row r="31" spans="2:29" ht="26.2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30"/>
      <c r="S31" s="31"/>
      <c r="T31" s="31"/>
      <c r="U31" s="31"/>
      <c r="V31" s="30"/>
      <c r="W31" s="31"/>
      <c r="X31" s="31"/>
      <c r="Y31" s="30"/>
      <c r="Z31" s="28"/>
      <c r="AB31" s="28"/>
      <c r="AC31" s="22"/>
    </row>
    <row r="32" spans="2:29" ht="26.25" customHeight="1">
      <c r="B32" s="69"/>
      <c r="D32" s="22"/>
      <c r="E32" s="188" t="s">
        <v>157</v>
      </c>
      <c r="F32" s="189">
        <v>9.342</v>
      </c>
      <c r="G32" s="189" t="s">
        <v>68</v>
      </c>
      <c r="H32" s="190">
        <v>4</v>
      </c>
      <c r="I32" s="226">
        <v>43263</v>
      </c>
      <c r="J32" s="227"/>
      <c r="K32" s="37"/>
      <c r="L32" s="122" t="s">
        <v>69</v>
      </c>
      <c r="M32" s="123" t="s">
        <v>61</v>
      </c>
      <c r="N32" s="124"/>
      <c r="O32" s="69"/>
      <c r="P32" s="69"/>
      <c r="Q32" s="69"/>
      <c r="R32" s="30"/>
      <c r="S32" s="31"/>
      <c r="T32" s="31"/>
      <c r="U32" s="31"/>
      <c r="V32" s="30"/>
      <c r="W32" s="31"/>
      <c r="X32" s="31"/>
      <c r="Y32" s="30"/>
      <c r="Z32" s="28"/>
      <c r="AB32" s="28"/>
      <c r="AC32" s="22"/>
    </row>
    <row r="33" spans="2:26" ht="26.25" customHeight="1">
      <c r="B33" s="29"/>
      <c r="D33" s="22"/>
      <c r="E33" s="41"/>
      <c r="F33" s="29"/>
      <c r="G33" s="29"/>
      <c r="H33" s="29"/>
      <c r="I33" s="29"/>
      <c r="J33" s="29"/>
      <c r="K33" s="29"/>
      <c r="L33" s="125" t="s">
        <v>70</v>
      </c>
      <c r="M33" s="139" t="s">
        <v>71</v>
      </c>
      <c r="N33" s="144" t="s">
        <v>72</v>
      </c>
      <c r="O33" s="146"/>
      <c r="P33" s="29"/>
      <c r="S33" s="30"/>
      <c r="T33" s="31"/>
      <c r="U33" s="31"/>
      <c r="V33" s="31"/>
      <c r="W33" s="30"/>
      <c r="X33" s="30"/>
      <c r="Y33" s="31"/>
      <c r="Z33" s="30"/>
    </row>
    <row r="34" spans="2:26" ht="26.25" customHeight="1" thickBot="1">
      <c r="B34" s="29"/>
      <c r="C34" s="22"/>
      <c r="D34" s="22"/>
      <c r="E34" s="41"/>
      <c r="F34" s="22"/>
      <c r="G34" s="22"/>
      <c r="H34" s="22"/>
      <c r="I34" s="22"/>
      <c r="J34" s="22"/>
      <c r="K34" s="22"/>
      <c r="L34" s="22"/>
      <c r="M34" s="124"/>
      <c r="N34" s="124"/>
      <c r="O34" s="146"/>
      <c r="P34" s="29"/>
      <c r="S34" s="30"/>
      <c r="T34" s="31"/>
      <c r="U34" s="31"/>
      <c r="V34" s="31"/>
      <c r="W34" s="30"/>
      <c r="X34" s="30"/>
      <c r="Y34" s="31"/>
      <c r="Z34" s="30"/>
    </row>
    <row r="35" spans="2:26" ht="34.5" customHeight="1" thickBot="1">
      <c r="B35" s="22"/>
      <c r="C35" s="22"/>
      <c r="D35" s="239">
        <f>Eingabe!$S$3</f>
        <v>43179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1"/>
      <c r="P35" s="22"/>
      <c r="S35" s="30"/>
      <c r="T35" s="31"/>
      <c r="U35" s="31"/>
      <c r="V35" s="31"/>
      <c r="W35" s="30"/>
      <c r="X35" s="30"/>
      <c r="Y35" s="31"/>
      <c r="Z35" s="30"/>
    </row>
    <row r="36" spans="2:26" ht="31.5">
      <c r="B36" s="22"/>
      <c r="C36" s="22"/>
      <c r="D36" s="211" t="s">
        <v>0</v>
      </c>
      <c r="E36" s="218" t="s">
        <v>63</v>
      </c>
      <c r="F36" s="218" t="s">
        <v>66</v>
      </c>
      <c r="G36" s="218"/>
      <c r="H36" s="235" t="s">
        <v>67</v>
      </c>
      <c r="I36" s="218" t="s">
        <v>4</v>
      </c>
      <c r="J36" s="218" t="s">
        <v>5</v>
      </c>
      <c r="K36" s="218" t="s">
        <v>6</v>
      </c>
      <c r="L36" s="218" t="s">
        <v>62</v>
      </c>
      <c r="M36" s="237" t="s">
        <v>3</v>
      </c>
      <c r="N36" s="33" t="s">
        <v>60</v>
      </c>
      <c r="O36" s="34"/>
      <c r="P36" s="22"/>
      <c r="S36" s="30"/>
      <c r="T36" s="31"/>
      <c r="U36" s="31"/>
      <c r="V36" s="31"/>
      <c r="W36" s="30"/>
      <c r="X36" s="30"/>
      <c r="Y36" s="31"/>
      <c r="Z36" s="30"/>
    </row>
    <row r="37" spans="2:26" ht="26.25" customHeight="1" thickBot="1">
      <c r="B37" s="22"/>
      <c r="C37" s="22"/>
      <c r="D37" s="212"/>
      <c r="E37" s="219"/>
      <c r="F37" s="219"/>
      <c r="G37" s="219"/>
      <c r="H37" s="236"/>
      <c r="I37" s="219"/>
      <c r="J37" s="219"/>
      <c r="K37" s="219"/>
      <c r="L37" s="219"/>
      <c r="M37" s="238"/>
      <c r="N37" s="46" t="s">
        <v>58</v>
      </c>
      <c r="O37" s="47" t="s">
        <v>59</v>
      </c>
      <c r="P37" s="23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48" t="s">
        <v>7</v>
      </c>
      <c r="E38" s="167" t="str">
        <f>Eingabe!C4</f>
        <v>Walter Lemböck </v>
      </c>
      <c r="F38" s="168" t="s">
        <v>161</v>
      </c>
      <c r="G38" s="169"/>
      <c r="H38" s="145">
        <v>27</v>
      </c>
      <c r="I38" s="170">
        <v>124.44</v>
      </c>
      <c r="J38" s="170">
        <f aca="true" t="shared" si="4" ref="J38:J47">SUM(K38-I38)</f>
        <v>124.96000000000001</v>
      </c>
      <c r="K38" s="171">
        <v>249.4</v>
      </c>
      <c r="L38" s="170">
        <f>SUM(K38/10)</f>
        <v>24.94</v>
      </c>
      <c r="M38" s="172">
        <f>Eingabe!S4</f>
        <v>30</v>
      </c>
      <c r="N38" s="145"/>
      <c r="O38" s="147"/>
      <c r="P38" s="23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10" t="s">
        <v>8</v>
      </c>
      <c r="E39" s="173" t="str">
        <f>Eingabe!C5</f>
        <v>Thomas Gebhardt</v>
      </c>
      <c r="F39" s="174" t="s">
        <v>163</v>
      </c>
      <c r="G39" s="175"/>
      <c r="H39" s="176">
        <v>28</v>
      </c>
      <c r="I39" s="177">
        <v>123.16</v>
      </c>
      <c r="J39" s="177">
        <f t="shared" si="4"/>
        <v>123.96000000000001</v>
      </c>
      <c r="K39" s="130">
        <v>247.12</v>
      </c>
      <c r="L39" s="177">
        <f>SUM(K39/10)</f>
        <v>24.712</v>
      </c>
      <c r="M39" s="178">
        <f>Eingabe!S5</f>
        <v>29</v>
      </c>
      <c r="N39" s="130">
        <f aca="true" t="shared" si="5" ref="N39:N47">$K$38-K39</f>
        <v>2.280000000000001</v>
      </c>
      <c r="O39" s="131"/>
      <c r="P39" s="24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11" t="s">
        <v>9</v>
      </c>
      <c r="E40" s="179" t="str">
        <f>Eingabe!C6</f>
        <v>Walter Müllner </v>
      </c>
      <c r="F40" s="180" t="s">
        <v>170</v>
      </c>
      <c r="G40" s="181"/>
      <c r="H40" s="182">
        <v>12</v>
      </c>
      <c r="I40" s="183">
        <v>122.4</v>
      </c>
      <c r="J40" s="183">
        <f t="shared" si="4"/>
        <v>123.1</v>
      </c>
      <c r="K40" s="132">
        <v>245.5</v>
      </c>
      <c r="L40" s="183">
        <f aca="true" t="shared" si="6" ref="L40:L47">SUM(K40/10)</f>
        <v>24.55</v>
      </c>
      <c r="M40" s="184">
        <f>Eingabe!S6</f>
        <v>28</v>
      </c>
      <c r="N40" s="132">
        <f t="shared" si="5"/>
        <v>3.9000000000000057</v>
      </c>
      <c r="O40" s="133">
        <f aca="true" t="shared" si="7" ref="O40:O47">SUM(K39-K40)</f>
        <v>1.6200000000000045</v>
      </c>
      <c r="P40" s="24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10</v>
      </c>
      <c r="E41" s="42" t="str">
        <f>Eingabe!C7</f>
        <v>Gerhard Fischer </v>
      </c>
      <c r="F41" s="79" t="s">
        <v>165</v>
      </c>
      <c r="G41" s="80"/>
      <c r="H41" s="17">
        <v>3</v>
      </c>
      <c r="I41" s="5">
        <v>120.09</v>
      </c>
      <c r="J41" s="5">
        <f t="shared" si="4"/>
        <v>119.22999999999999</v>
      </c>
      <c r="K41" s="127">
        <v>239.32</v>
      </c>
      <c r="L41" s="5">
        <f t="shared" si="6"/>
        <v>23.932</v>
      </c>
      <c r="M41" s="140">
        <f>Eingabe!S7</f>
        <v>27</v>
      </c>
      <c r="N41" s="134">
        <f t="shared" si="5"/>
        <v>10.080000000000013</v>
      </c>
      <c r="O41" s="135">
        <f t="shared" si="7"/>
        <v>6.180000000000007</v>
      </c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11</v>
      </c>
      <c r="E42" s="42" t="str">
        <f>Eingabe!C8</f>
        <v>Gabi Krausler</v>
      </c>
      <c r="F42" s="79" t="s">
        <v>166</v>
      </c>
      <c r="G42" s="80"/>
      <c r="H42" s="17">
        <v>7</v>
      </c>
      <c r="I42" s="5">
        <v>117.94</v>
      </c>
      <c r="J42" s="5">
        <f t="shared" si="4"/>
        <v>118.06</v>
      </c>
      <c r="K42" s="127">
        <v>236</v>
      </c>
      <c r="L42" s="5">
        <f t="shared" si="6"/>
        <v>23.6</v>
      </c>
      <c r="M42" s="140">
        <f>Eingabe!S8</f>
        <v>26</v>
      </c>
      <c r="N42" s="134">
        <f t="shared" si="5"/>
        <v>13.400000000000006</v>
      </c>
      <c r="O42" s="135">
        <f t="shared" si="7"/>
        <v>3.319999999999993</v>
      </c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12</v>
      </c>
      <c r="E43" s="42" t="str">
        <f>Eingabe!C9</f>
        <v>Peter Siding </v>
      </c>
      <c r="F43" s="79" t="s">
        <v>169</v>
      </c>
      <c r="G43" s="80"/>
      <c r="H43" s="17">
        <v>26</v>
      </c>
      <c r="I43" s="5">
        <v>116.31</v>
      </c>
      <c r="J43" s="5">
        <f t="shared" si="4"/>
        <v>116.59</v>
      </c>
      <c r="K43" s="127">
        <v>232.9</v>
      </c>
      <c r="L43" s="5">
        <f t="shared" si="6"/>
        <v>23.29</v>
      </c>
      <c r="M43" s="140">
        <f>Eingabe!S9</f>
        <v>25</v>
      </c>
      <c r="N43" s="134">
        <f t="shared" si="5"/>
        <v>16.5</v>
      </c>
      <c r="O43" s="135">
        <f t="shared" si="7"/>
        <v>3.0999999999999943</v>
      </c>
      <c r="P43" s="23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13</v>
      </c>
      <c r="E44" s="42" t="str">
        <f>Eingabe!C10</f>
        <v>Thomas Sanda</v>
      </c>
      <c r="F44" s="79" t="s">
        <v>169</v>
      </c>
      <c r="G44" s="80"/>
      <c r="H44" s="17">
        <v>2</v>
      </c>
      <c r="I44" s="5">
        <v>116.31</v>
      </c>
      <c r="J44" s="5">
        <f t="shared" si="4"/>
        <v>116.09</v>
      </c>
      <c r="K44" s="127">
        <v>232.4</v>
      </c>
      <c r="L44" s="5">
        <f t="shared" si="6"/>
        <v>23.240000000000002</v>
      </c>
      <c r="M44" s="140">
        <f>Eingabe!S10</f>
        <v>24</v>
      </c>
      <c r="N44" s="134">
        <f t="shared" si="5"/>
        <v>17</v>
      </c>
      <c r="O44" s="135">
        <f t="shared" si="7"/>
        <v>0.5</v>
      </c>
      <c r="P44" s="23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14</v>
      </c>
      <c r="E45" s="42" t="str">
        <f>Eingabe!C11</f>
        <v>Franz Wessely</v>
      </c>
      <c r="F45" s="79" t="s">
        <v>161</v>
      </c>
      <c r="G45" s="80"/>
      <c r="H45" s="17">
        <v>15</v>
      </c>
      <c r="I45" s="5">
        <v>116.6</v>
      </c>
      <c r="J45" s="5">
        <f t="shared" si="4"/>
        <v>115.37</v>
      </c>
      <c r="K45" s="127">
        <v>231.97</v>
      </c>
      <c r="L45" s="5">
        <f t="shared" si="6"/>
        <v>23.197</v>
      </c>
      <c r="M45" s="140">
        <f>Eingabe!S11</f>
        <v>23</v>
      </c>
      <c r="N45" s="134">
        <f t="shared" si="5"/>
        <v>17.430000000000007</v>
      </c>
      <c r="O45" s="135">
        <f t="shared" si="7"/>
        <v>0.4300000000000068</v>
      </c>
      <c r="P45" s="22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15</v>
      </c>
      <c r="E46" s="42" t="str">
        <f>Eingabe!C12</f>
        <v>Werner Trawnitschek</v>
      </c>
      <c r="F46" s="79" t="s">
        <v>171</v>
      </c>
      <c r="G46" s="80"/>
      <c r="H46" s="17">
        <v>30</v>
      </c>
      <c r="I46" s="5">
        <v>113.63</v>
      </c>
      <c r="J46" s="5">
        <f t="shared" si="4"/>
        <v>115.57</v>
      </c>
      <c r="K46" s="127">
        <v>229.2</v>
      </c>
      <c r="L46" s="5">
        <f t="shared" si="6"/>
        <v>22.919999999999998</v>
      </c>
      <c r="M46" s="140">
        <f>Eingabe!S12</f>
        <v>22</v>
      </c>
      <c r="N46" s="134">
        <f t="shared" si="5"/>
        <v>20.200000000000017</v>
      </c>
      <c r="O46" s="135">
        <f t="shared" si="7"/>
        <v>2.7700000000000102</v>
      </c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 thickBot="1">
      <c r="B47" s="22"/>
      <c r="C47" s="22"/>
      <c r="D47" s="8" t="s">
        <v>16</v>
      </c>
      <c r="E47" s="42" t="str">
        <f>Eingabe!C13</f>
        <v>Gerlinde Herzog</v>
      </c>
      <c r="F47" s="79" t="s">
        <v>161</v>
      </c>
      <c r="G47" s="80"/>
      <c r="H47" s="17">
        <v>19</v>
      </c>
      <c r="I47" s="5">
        <v>113.57</v>
      </c>
      <c r="J47" s="5">
        <f t="shared" si="4"/>
        <v>114.32</v>
      </c>
      <c r="K47" s="127">
        <v>227.89</v>
      </c>
      <c r="L47" s="5">
        <f t="shared" si="6"/>
        <v>22.788999999999998</v>
      </c>
      <c r="M47" s="140">
        <f>Eingabe!S13</f>
        <v>21</v>
      </c>
      <c r="N47" s="134">
        <f t="shared" si="5"/>
        <v>21.51000000000002</v>
      </c>
      <c r="O47" s="135">
        <f t="shared" si="7"/>
        <v>1.3100000000000023</v>
      </c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 thickBot="1">
      <c r="B48" s="22"/>
      <c r="C48" s="22"/>
      <c r="D48" s="215" t="str">
        <f>Eingabe!$B$54</f>
        <v>Punktevergabe: 30,29,28,27,26,25,24,23,22,21,20,19,18,17,16,15,14,13,12,11,10,9,8,7,6,5,4,3,2,1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7"/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>
      <c r="B49" s="22"/>
      <c r="C49" s="31"/>
      <c r="D49" s="22"/>
      <c r="E49" s="41"/>
      <c r="F49" s="22"/>
      <c r="G49" s="22"/>
      <c r="H49" s="22"/>
      <c r="I49" s="22"/>
      <c r="J49" s="22"/>
      <c r="K49" s="22"/>
      <c r="L49" s="22"/>
      <c r="M49" s="124"/>
      <c r="N49" s="124"/>
      <c r="P49" s="22"/>
      <c r="S49" s="30"/>
      <c r="T49" s="31"/>
      <c r="U49" s="31"/>
      <c r="V49" s="31"/>
      <c r="W49" s="30"/>
      <c r="X49" s="30"/>
      <c r="Y49" s="31"/>
      <c r="Z49" s="30"/>
    </row>
    <row r="50" spans="2:31" ht="26.25" customHeight="1">
      <c r="B50" s="30"/>
      <c r="C50" s="22"/>
      <c r="D50" s="22"/>
      <c r="E50" s="188" t="s">
        <v>157</v>
      </c>
      <c r="F50" s="189">
        <v>9.353</v>
      </c>
      <c r="G50" s="189" t="s">
        <v>68</v>
      </c>
      <c r="H50" s="190">
        <v>4</v>
      </c>
      <c r="I50" s="116">
        <v>1</v>
      </c>
      <c r="J50" s="117">
        <v>2</v>
      </c>
      <c r="K50" s="22"/>
      <c r="L50" s="100" t="s">
        <v>130</v>
      </c>
      <c r="M50" s="101"/>
      <c r="N50" s="141" t="s">
        <v>131</v>
      </c>
      <c r="O50" s="124"/>
      <c r="P50" s="22"/>
      <c r="S50" s="30"/>
      <c r="T50" s="31"/>
      <c r="U50" s="31"/>
      <c r="V50" s="31"/>
      <c r="W50" s="30"/>
      <c r="X50" s="30"/>
      <c r="Y50" s="31"/>
      <c r="Z50" s="30"/>
      <c r="AB50" s="16"/>
      <c r="AC50" s="16"/>
      <c r="AD50" s="16"/>
      <c r="AE50" s="16"/>
    </row>
    <row r="51" spans="2:31" ht="26.25" customHeight="1">
      <c r="B51" s="27"/>
      <c r="C51" s="22"/>
      <c r="D51" s="22"/>
      <c r="E51" s="188" t="s">
        <v>76</v>
      </c>
      <c r="F51" s="189">
        <v>9.448</v>
      </c>
      <c r="G51" s="189" t="s">
        <v>68</v>
      </c>
      <c r="H51" s="190">
        <v>4</v>
      </c>
      <c r="I51" s="118">
        <v>3</v>
      </c>
      <c r="J51" s="119">
        <v>4</v>
      </c>
      <c r="K51" s="22"/>
      <c r="L51" s="102" t="s">
        <v>159</v>
      </c>
      <c r="M51" s="100" t="s">
        <v>4</v>
      </c>
      <c r="N51" s="194">
        <v>0.23</v>
      </c>
      <c r="O51" s="124"/>
      <c r="S51" s="30"/>
      <c r="T51" s="31"/>
      <c r="U51" s="31"/>
      <c r="V51" s="31"/>
      <c r="W51" s="30"/>
      <c r="X51" s="30"/>
      <c r="Y51" s="31"/>
      <c r="Z51" s="30"/>
      <c r="AB51" s="16"/>
      <c r="AC51" s="16"/>
      <c r="AD51" s="16"/>
      <c r="AE51" s="16"/>
    </row>
    <row r="52" spans="2:31" ht="26.25" customHeight="1">
      <c r="B52" s="27"/>
      <c r="C52" s="22"/>
      <c r="D52" s="22"/>
      <c r="E52" s="191" t="s">
        <v>158</v>
      </c>
      <c r="F52" s="192">
        <v>9.541</v>
      </c>
      <c r="G52" s="192" t="s">
        <v>68</v>
      </c>
      <c r="H52" s="193">
        <v>3</v>
      </c>
      <c r="I52" s="120">
        <v>5</v>
      </c>
      <c r="J52" s="31"/>
      <c r="K52" s="22"/>
      <c r="L52" s="100" t="s">
        <v>132</v>
      </c>
      <c r="M52" s="100" t="s">
        <v>5</v>
      </c>
      <c r="N52" s="141" t="s">
        <v>133</v>
      </c>
      <c r="O52" s="124"/>
      <c r="P52" s="22"/>
      <c r="S52" s="30"/>
      <c r="T52" s="31"/>
      <c r="U52" s="31"/>
      <c r="V52" s="31"/>
      <c r="W52" s="30"/>
      <c r="X52" s="30"/>
      <c r="Y52" s="31"/>
      <c r="Z52" s="30"/>
      <c r="AB52" s="16"/>
      <c r="AC52" s="16"/>
      <c r="AD52" s="16"/>
      <c r="AE52" s="16"/>
    </row>
    <row r="53" spans="2:26" ht="26.25" customHeight="1">
      <c r="B53" s="27"/>
      <c r="C53" s="22"/>
      <c r="D53" s="22"/>
      <c r="E53" s="45"/>
      <c r="F53" s="36"/>
      <c r="G53" s="36"/>
      <c r="H53" s="37"/>
      <c r="I53" s="38"/>
      <c r="J53" s="31"/>
      <c r="K53" s="30"/>
      <c r="L53" s="28"/>
      <c r="M53" s="124"/>
      <c r="N53" s="124"/>
      <c r="O53" s="124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26.25" customHeight="1" thickBot="1">
      <c r="B54" s="30"/>
      <c r="C54" s="31"/>
      <c r="D54" s="22"/>
      <c r="E54" s="41"/>
      <c r="F54" s="22"/>
      <c r="G54" s="22"/>
      <c r="H54" s="22"/>
      <c r="I54" s="22"/>
      <c r="J54" s="22"/>
      <c r="K54" s="22"/>
      <c r="L54" s="22"/>
      <c r="M54" s="124"/>
      <c r="N54" s="124"/>
      <c r="O54" s="124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34.5" customHeight="1" thickBot="1">
      <c r="B55" s="22"/>
      <c r="C55" s="22"/>
      <c r="D55" s="239">
        <f>Eingabe!$T$3</f>
        <v>43235</v>
      </c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1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31.5">
      <c r="B56" s="22"/>
      <c r="C56" s="22"/>
      <c r="D56" s="211" t="s">
        <v>0</v>
      </c>
      <c r="E56" s="218" t="s">
        <v>63</v>
      </c>
      <c r="F56" s="218" t="s">
        <v>66</v>
      </c>
      <c r="G56" s="218"/>
      <c r="H56" s="235" t="s">
        <v>67</v>
      </c>
      <c r="I56" s="218" t="s">
        <v>4</v>
      </c>
      <c r="J56" s="218" t="s">
        <v>5</v>
      </c>
      <c r="K56" s="218" t="s">
        <v>6</v>
      </c>
      <c r="L56" s="218" t="s">
        <v>62</v>
      </c>
      <c r="M56" s="237" t="s">
        <v>3</v>
      </c>
      <c r="N56" s="33" t="s">
        <v>60</v>
      </c>
      <c r="O56" s="34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 thickBot="1">
      <c r="B57" s="22"/>
      <c r="C57" s="22"/>
      <c r="D57" s="212"/>
      <c r="E57" s="219"/>
      <c r="F57" s="219"/>
      <c r="G57" s="219"/>
      <c r="H57" s="236"/>
      <c r="I57" s="219"/>
      <c r="J57" s="219"/>
      <c r="K57" s="219"/>
      <c r="L57" s="219"/>
      <c r="M57" s="238"/>
      <c r="N57" s="46" t="s">
        <v>58</v>
      </c>
      <c r="O57" s="47" t="s">
        <v>59</v>
      </c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58" t="s">
        <v>7</v>
      </c>
      <c r="E58" s="206" t="str">
        <f>Eingabe!C14</f>
        <v>Thomas Nowak </v>
      </c>
      <c r="F58" s="168" t="s">
        <v>162</v>
      </c>
      <c r="G58" s="169"/>
      <c r="H58" s="207">
        <v>15</v>
      </c>
      <c r="I58" s="204">
        <v>115.28</v>
      </c>
      <c r="J58" s="196">
        <f aca="true" t="shared" si="8" ref="J58:J69">K58-I58</f>
        <v>117.93</v>
      </c>
      <c r="K58" s="208">
        <v>233.21</v>
      </c>
      <c r="L58" s="170">
        <f aca="true" t="shared" si="9" ref="L58:L69">SUM(K58/10)</f>
        <v>23.321</v>
      </c>
      <c r="M58" s="209">
        <f>Eingabe!T14</f>
        <v>30</v>
      </c>
      <c r="N58" s="145"/>
      <c r="O58" s="147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10" t="s">
        <v>8</v>
      </c>
      <c r="E59" s="173" t="str">
        <f>Eingabe!C5</f>
        <v>Thomas Gebhardt</v>
      </c>
      <c r="F59" s="174" t="s">
        <v>163</v>
      </c>
      <c r="G59" s="175"/>
      <c r="H59" s="176">
        <v>22</v>
      </c>
      <c r="I59" s="205">
        <v>115.49</v>
      </c>
      <c r="J59" s="177">
        <f t="shared" si="8"/>
        <v>117.39</v>
      </c>
      <c r="K59" s="130">
        <v>232.88</v>
      </c>
      <c r="L59" s="177">
        <f t="shared" si="9"/>
        <v>23.288</v>
      </c>
      <c r="M59" s="178">
        <f>Eingabe!T5</f>
        <v>29</v>
      </c>
      <c r="N59" s="130">
        <f>$K$58-K59</f>
        <v>0.3300000000000125</v>
      </c>
      <c r="O59" s="131"/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11" t="s">
        <v>9</v>
      </c>
      <c r="E60" s="179" t="str">
        <f>Eingabe!C6</f>
        <v>Walter Müllner </v>
      </c>
      <c r="F60" s="180" t="s">
        <v>170</v>
      </c>
      <c r="G60" s="181"/>
      <c r="H60" s="182">
        <v>6</v>
      </c>
      <c r="I60" s="5">
        <v>112.87</v>
      </c>
      <c r="J60" s="183">
        <f t="shared" si="8"/>
        <v>115.69</v>
      </c>
      <c r="K60" s="132">
        <v>228.56</v>
      </c>
      <c r="L60" s="183">
        <f t="shared" si="9"/>
        <v>22.856</v>
      </c>
      <c r="M60" s="184">
        <f>Eingabe!T6</f>
        <v>28</v>
      </c>
      <c r="N60" s="132">
        <f aca="true" t="shared" si="10" ref="N60:N69">$K$58-K60</f>
        <v>4.650000000000006</v>
      </c>
      <c r="O60" s="133">
        <f aca="true" t="shared" si="11" ref="O60:O69">SUM(K59-K60)</f>
        <v>4.319999999999993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10</v>
      </c>
      <c r="E61" s="42" t="str">
        <f>Eingabe!C17</f>
        <v>Martin Leo Gruber</v>
      </c>
      <c r="F61" s="79" t="s">
        <v>164</v>
      </c>
      <c r="G61" s="80"/>
      <c r="H61" s="17">
        <v>29</v>
      </c>
      <c r="I61" s="5">
        <v>112.97</v>
      </c>
      <c r="J61" s="5">
        <f t="shared" si="8"/>
        <v>113.75999999999999</v>
      </c>
      <c r="K61" s="127">
        <v>226.73</v>
      </c>
      <c r="L61" s="5">
        <f t="shared" si="9"/>
        <v>22.673</v>
      </c>
      <c r="M61" s="140">
        <f>Eingabe!T17</f>
        <v>27</v>
      </c>
      <c r="N61" s="127">
        <f t="shared" si="10"/>
        <v>6.480000000000018</v>
      </c>
      <c r="O61" s="135">
        <f t="shared" si="11"/>
        <v>1.8300000000000125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11</v>
      </c>
      <c r="E62" s="42" t="str">
        <f>Eingabe!C18</f>
        <v>Leo Rebler</v>
      </c>
      <c r="F62" s="79" t="s">
        <v>161</v>
      </c>
      <c r="G62" s="80"/>
      <c r="H62" s="17">
        <v>28</v>
      </c>
      <c r="I62" s="183">
        <v>113.68</v>
      </c>
      <c r="J62" s="5">
        <f t="shared" si="8"/>
        <v>112.68</v>
      </c>
      <c r="K62" s="127">
        <v>226.36</v>
      </c>
      <c r="L62" s="5">
        <f t="shared" si="9"/>
        <v>22.636000000000003</v>
      </c>
      <c r="M62" s="140">
        <f>Eingabe!T18</f>
        <v>26</v>
      </c>
      <c r="N62" s="127">
        <f t="shared" si="10"/>
        <v>6.849999999999994</v>
      </c>
      <c r="O62" s="135">
        <f t="shared" si="11"/>
        <v>0.3699999999999761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12</v>
      </c>
      <c r="E63" s="42" t="str">
        <f>Eingabe!C7</f>
        <v>Gerhard Fischer </v>
      </c>
      <c r="F63" s="79" t="s">
        <v>165</v>
      </c>
      <c r="G63" s="80"/>
      <c r="H63" s="17">
        <v>14</v>
      </c>
      <c r="I63" s="5">
        <v>109.83</v>
      </c>
      <c r="J63" s="5">
        <f t="shared" si="8"/>
        <v>114.32000000000001</v>
      </c>
      <c r="K63" s="127">
        <v>224.15</v>
      </c>
      <c r="L63" s="5">
        <f t="shared" si="9"/>
        <v>22.415</v>
      </c>
      <c r="M63" s="140">
        <f>Eingabe!T7</f>
        <v>25</v>
      </c>
      <c r="N63" s="127">
        <f t="shared" si="10"/>
        <v>9.060000000000002</v>
      </c>
      <c r="O63" s="135">
        <f t="shared" si="11"/>
        <v>2.210000000000008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13</v>
      </c>
      <c r="E64" s="42" t="str">
        <f>Eingabe!C11</f>
        <v>Franz Wessely</v>
      </c>
      <c r="F64" s="79" t="s">
        <v>161</v>
      </c>
      <c r="G64" s="80"/>
      <c r="H64" s="17">
        <v>12</v>
      </c>
      <c r="I64" s="5">
        <v>110.62</v>
      </c>
      <c r="J64" s="5">
        <f t="shared" si="8"/>
        <v>113.47999999999999</v>
      </c>
      <c r="K64" s="127">
        <v>224.1</v>
      </c>
      <c r="L64" s="5">
        <f t="shared" si="9"/>
        <v>22.41</v>
      </c>
      <c r="M64" s="140">
        <f>Eingabe!T11</f>
        <v>24</v>
      </c>
      <c r="N64" s="127">
        <f t="shared" si="10"/>
        <v>9.110000000000014</v>
      </c>
      <c r="O64" s="135">
        <f t="shared" si="11"/>
        <v>0.05000000000001137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14</v>
      </c>
      <c r="E65" s="42" t="str">
        <f>Eingabe!C15</f>
        <v>Kurt Reznicek</v>
      </c>
      <c r="F65" s="79" t="s">
        <v>167</v>
      </c>
      <c r="G65" s="80"/>
      <c r="H65" s="17">
        <v>18</v>
      </c>
      <c r="I65" s="5">
        <v>107.64</v>
      </c>
      <c r="J65" s="5">
        <f t="shared" si="8"/>
        <v>109.97000000000001</v>
      </c>
      <c r="K65" s="127">
        <v>217.61</v>
      </c>
      <c r="L65" s="5">
        <f t="shared" si="9"/>
        <v>21.761000000000003</v>
      </c>
      <c r="M65" s="140">
        <f>Eingabe!T15</f>
        <v>23</v>
      </c>
      <c r="N65" s="127">
        <f t="shared" si="10"/>
        <v>15.599999999999994</v>
      </c>
      <c r="O65" s="135">
        <f t="shared" si="11"/>
        <v>6.489999999999981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15</v>
      </c>
      <c r="E66" s="42" t="str">
        <f>Eingabe!C8</f>
        <v>Gabi Krausler</v>
      </c>
      <c r="F66" s="79" t="s">
        <v>166</v>
      </c>
      <c r="G66" s="80"/>
      <c r="H66" s="17">
        <v>24</v>
      </c>
      <c r="I66" s="5">
        <v>106.92</v>
      </c>
      <c r="J66" s="5">
        <f t="shared" si="8"/>
        <v>109.42</v>
      </c>
      <c r="K66" s="127">
        <v>216.34</v>
      </c>
      <c r="L66" s="5">
        <f t="shared" si="9"/>
        <v>21.634</v>
      </c>
      <c r="M66" s="140">
        <f>Eingabe!T8</f>
        <v>22</v>
      </c>
      <c r="N66" s="127">
        <f t="shared" si="10"/>
        <v>16.870000000000005</v>
      </c>
      <c r="O66" s="135">
        <f t="shared" si="11"/>
        <v>1.2700000000000102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16</v>
      </c>
      <c r="E67" s="42" t="str">
        <f>Eingabe!C9</f>
        <v>Peter Siding </v>
      </c>
      <c r="F67" s="79" t="s">
        <v>169</v>
      </c>
      <c r="G67" s="80"/>
      <c r="H67" s="17">
        <v>3</v>
      </c>
      <c r="I67" s="5">
        <v>107.38</v>
      </c>
      <c r="J67" s="5">
        <f t="shared" si="8"/>
        <v>108.77000000000001</v>
      </c>
      <c r="K67" s="127">
        <v>216.15</v>
      </c>
      <c r="L67" s="5">
        <f t="shared" si="9"/>
        <v>21.615000000000002</v>
      </c>
      <c r="M67" s="140">
        <f>Eingabe!T9</f>
        <v>21</v>
      </c>
      <c r="N67" s="127">
        <f t="shared" si="10"/>
        <v>17.060000000000002</v>
      </c>
      <c r="O67" s="135">
        <f t="shared" si="11"/>
        <v>0.18999999999999773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17</v>
      </c>
      <c r="E68" s="42" t="str">
        <f>Eingabe!C12</f>
        <v>Werner Trawnitschek</v>
      </c>
      <c r="F68" s="79" t="s">
        <v>168</v>
      </c>
      <c r="G68" s="80"/>
      <c r="H68" s="17">
        <v>13</v>
      </c>
      <c r="I68" s="5">
        <v>105.05</v>
      </c>
      <c r="J68" s="5">
        <f t="shared" si="8"/>
        <v>107.11999999999999</v>
      </c>
      <c r="K68" s="127">
        <v>212.17</v>
      </c>
      <c r="L68" s="5">
        <f t="shared" si="9"/>
        <v>21.217</v>
      </c>
      <c r="M68" s="140">
        <f>Eingabe!T12</f>
        <v>20</v>
      </c>
      <c r="N68" s="127">
        <f t="shared" si="10"/>
        <v>21.04000000000002</v>
      </c>
      <c r="O68" s="135">
        <f t="shared" si="11"/>
        <v>3.980000000000018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 thickBot="1">
      <c r="B69" s="22"/>
      <c r="C69" s="22"/>
      <c r="D69" s="8" t="s">
        <v>18</v>
      </c>
      <c r="E69" s="42" t="str">
        <f>Eingabe!C16</f>
        <v>Andreas Vanicek</v>
      </c>
      <c r="F69" s="79" t="s">
        <v>162</v>
      </c>
      <c r="G69" s="80"/>
      <c r="H69" s="17">
        <v>2</v>
      </c>
      <c r="I69" s="5">
        <v>77.62</v>
      </c>
      <c r="J69" s="5">
        <f t="shared" si="8"/>
        <v>81.44999999999999</v>
      </c>
      <c r="K69" s="127">
        <v>159.07</v>
      </c>
      <c r="L69" s="5">
        <f t="shared" si="9"/>
        <v>15.907</v>
      </c>
      <c r="M69" s="140">
        <f>Eingabe!T16</f>
        <v>19</v>
      </c>
      <c r="N69" s="127">
        <f t="shared" si="10"/>
        <v>74.14000000000001</v>
      </c>
      <c r="O69" s="135">
        <f t="shared" si="11"/>
        <v>53.099999999999994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 thickBot="1">
      <c r="B70" s="22"/>
      <c r="C70" s="22"/>
      <c r="D70" s="215" t="str">
        <f>Eingabe!$B$54</f>
        <v>Punktevergabe: 30,29,28,27,26,25,24,23,22,21,20,19,18,17,16,15,14,13,12,11,10,9,8,7,6,5,4,3,2,1</v>
      </c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3"/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31"/>
      <c r="D71" s="22"/>
      <c r="E71" s="41"/>
      <c r="F71" s="22"/>
      <c r="G71" s="22"/>
      <c r="H71" s="22"/>
      <c r="I71" s="22"/>
      <c r="J71" s="22"/>
      <c r="K71" s="22"/>
      <c r="L71" s="22"/>
      <c r="M71" s="124"/>
      <c r="N71" s="124"/>
      <c r="O71" s="124"/>
      <c r="P71" s="22"/>
      <c r="S71" s="30"/>
      <c r="T71" s="31"/>
      <c r="U71" s="31"/>
      <c r="V71" s="31"/>
      <c r="W71" s="30"/>
      <c r="X71" s="30"/>
      <c r="Y71" s="31"/>
      <c r="Z71" s="30"/>
    </row>
    <row r="72" spans="2:31" ht="26.25" customHeight="1">
      <c r="B72" s="30"/>
      <c r="C72" s="22"/>
      <c r="D72" s="22"/>
      <c r="E72" s="188" t="s">
        <v>172</v>
      </c>
      <c r="F72" s="189">
        <v>9.742</v>
      </c>
      <c r="G72" s="189" t="s">
        <v>68</v>
      </c>
      <c r="H72" s="190">
        <v>4</v>
      </c>
      <c r="I72" s="116">
        <v>1</v>
      </c>
      <c r="J72" s="117">
        <v>2</v>
      </c>
      <c r="K72" s="22"/>
      <c r="L72" s="100" t="s">
        <v>130</v>
      </c>
      <c r="M72" s="101"/>
      <c r="N72" s="141" t="s">
        <v>131</v>
      </c>
      <c r="O72" s="149"/>
      <c r="P72" s="31"/>
      <c r="Q72" s="31"/>
      <c r="R72" s="30"/>
      <c r="S72" s="30"/>
      <c r="T72" s="31"/>
      <c r="U72" s="30"/>
      <c r="V72" s="28"/>
      <c r="W72" s="28"/>
      <c r="X72" s="28"/>
      <c r="Y72" s="22"/>
      <c r="Z72" s="27"/>
      <c r="AA72" s="16"/>
      <c r="AB72" s="16"/>
      <c r="AC72" s="16"/>
      <c r="AD72" s="16"/>
      <c r="AE72" s="16"/>
    </row>
    <row r="73" spans="2:31" ht="26.25" customHeight="1">
      <c r="B73" s="30"/>
      <c r="C73" s="22"/>
      <c r="D73" s="22"/>
      <c r="E73" s="188" t="s">
        <v>76</v>
      </c>
      <c r="F73" s="189">
        <v>9.821</v>
      </c>
      <c r="G73" s="189" t="s">
        <v>68</v>
      </c>
      <c r="H73" s="190">
        <v>4</v>
      </c>
      <c r="I73" s="118">
        <v>3</v>
      </c>
      <c r="J73" s="119">
        <v>4</v>
      </c>
      <c r="K73" s="22"/>
      <c r="L73" s="102" t="s">
        <v>160</v>
      </c>
      <c r="M73" s="100" t="s">
        <v>4</v>
      </c>
      <c r="N73" s="194">
        <v>0.36</v>
      </c>
      <c r="O73" s="149"/>
      <c r="P73" s="31"/>
      <c r="Q73" s="31"/>
      <c r="R73" s="30"/>
      <c r="S73" s="30"/>
      <c r="T73" s="31"/>
      <c r="U73" s="30"/>
      <c r="V73" s="28"/>
      <c r="W73" s="28"/>
      <c r="X73" s="28"/>
      <c r="Y73" s="22"/>
      <c r="Z73" s="27"/>
      <c r="AA73" s="16"/>
      <c r="AB73" s="16"/>
      <c r="AC73" s="16"/>
      <c r="AD73" s="16"/>
      <c r="AE73" s="16"/>
    </row>
    <row r="74" spans="2:31" ht="26.25" customHeight="1">
      <c r="B74" s="30"/>
      <c r="C74" s="22"/>
      <c r="D74" s="22"/>
      <c r="E74" s="188" t="s">
        <v>158</v>
      </c>
      <c r="F74" s="189">
        <v>9.889</v>
      </c>
      <c r="G74" s="189" t="s">
        <v>68</v>
      </c>
      <c r="H74" s="190">
        <v>4</v>
      </c>
      <c r="I74" s="120">
        <v>5</v>
      </c>
      <c r="J74" s="31"/>
      <c r="K74" s="22"/>
      <c r="L74" s="100" t="s">
        <v>173</v>
      </c>
      <c r="M74" s="100" t="s">
        <v>5</v>
      </c>
      <c r="N74" s="194">
        <v>0.36</v>
      </c>
      <c r="O74" s="149"/>
      <c r="P74" s="31"/>
      <c r="Q74" s="31"/>
      <c r="R74" s="30"/>
      <c r="S74" s="30"/>
      <c r="T74" s="31"/>
      <c r="U74" s="30"/>
      <c r="V74" s="28"/>
      <c r="W74" s="28"/>
      <c r="X74" s="28"/>
      <c r="Y74" s="22"/>
      <c r="Z74" s="27"/>
      <c r="AA74" s="16"/>
      <c r="AB74" s="16"/>
      <c r="AC74" s="16"/>
      <c r="AD74" s="16"/>
      <c r="AE74" s="16"/>
    </row>
    <row r="75" spans="2:26" ht="26.25" customHeight="1">
      <c r="B75" s="30"/>
      <c r="C75" s="22"/>
      <c r="D75" s="22"/>
      <c r="E75" s="45"/>
      <c r="F75" s="36"/>
      <c r="G75" s="36"/>
      <c r="H75" s="37"/>
      <c r="I75" s="38"/>
      <c r="J75" s="22"/>
      <c r="K75" s="30"/>
      <c r="L75" s="28"/>
      <c r="M75" s="124"/>
      <c r="N75" s="124"/>
      <c r="O75" s="124"/>
      <c r="P75" s="22"/>
      <c r="S75" s="30"/>
      <c r="T75" s="31"/>
      <c r="U75" s="31"/>
      <c r="V75" s="31"/>
      <c r="W75" s="30"/>
      <c r="X75" s="30"/>
      <c r="Y75" s="31"/>
      <c r="Z75" s="30"/>
    </row>
    <row r="76" spans="2:26" ht="26.25" customHeight="1" thickBot="1">
      <c r="B76" s="30"/>
      <c r="C76" s="22"/>
      <c r="D76" s="22"/>
      <c r="E76" s="41"/>
      <c r="F76" s="22"/>
      <c r="G76" s="22"/>
      <c r="H76" s="22"/>
      <c r="I76" s="22"/>
      <c r="J76" s="22"/>
      <c r="K76" s="22"/>
      <c r="L76" s="22"/>
      <c r="M76" s="124"/>
      <c r="N76" s="124"/>
      <c r="O76" s="124"/>
      <c r="P76" s="22"/>
      <c r="S76" s="30"/>
      <c r="T76" s="31"/>
      <c r="U76" s="31"/>
      <c r="V76" s="31"/>
      <c r="W76" s="30"/>
      <c r="X76" s="30"/>
      <c r="Y76" s="31"/>
      <c r="Z76" s="30"/>
    </row>
    <row r="77" spans="2:31" ht="34.5" customHeight="1" thickBot="1">
      <c r="B77" s="22"/>
      <c r="C77" s="22"/>
      <c r="D77" s="239">
        <f>Eingabe!$U$3</f>
        <v>43263</v>
      </c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1"/>
      <c r="P77" s="22"/>
      <c r="S77" s="30"/>
      <c r="T77" s="31"/>
      <c r="U77" s="31"/>
      <c r="V77" s="22"/>
      <c r="W77" s="22"/>
      <c r="X77" s="22"/>
      <c r="Y77" s="22"/>
      <c r="Z77" s="22"/>
      <c r="AA77" s="16"/>
      <c r="AB77" s="16"/>
      <c r="AC77" s="16"/>
      <c r="AD77" s="16"/>
      <c r="AE77" s="16"/>
    </row>
    <row r="78" spans="2:31" ht="31.5">
      <c r="B78" s="22"/>
      <c r="C78" s="22"/>
      <c r="D78" s="211" t="s">
        <v>0</v>
      </c>
      <c r="E78" s="218" t="s">
        <v>63</v>
      </c>
      <c r="F78" s="218" t="s">
        <v>66</v>
      </c>
      <c r="G78" s="218"/>
      <c r="H78" s="235" t="s">
        <v>67</v>
      </c>
      <c r="I78" s="218" t="s">
        <v>4</v>
      </c>
      <c r="J78" s="218" t="s">
        <v>5</v>
      </c>
      <c r="K78" s="218" t="s">
        <v>6</v>
      </c>
      <c r="L78" s="218" t="s">
        <v>62</v>
      </c>
      <c r="M78" s="237" t="s">
        <v>3</v>
      </c>
      <c r="N78" s="33" t="s">
        <v>60</v>
      </c>
      <c r="O78" s="34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6"/>
      <c r="AB78" s="16"/>
      <c r="AC78" s="16"/>
      <c r="AD78" s="16"/>
      <c r="AE78" s="16"/>
    </row>
    <row r="79" spans="2:31" ht="26.25" customHeight="1" thickBot="1">
      <c r="B79" s="22"/>
      <c r="C79" s="22"/>
      <c r="D79" s="212"/>
      <c r="E79" s="219"/>
      <c r="F79" s="219"/>
      <c r="G79" s="219"/>
      <c r="H79" s="236"/>
      <c r="I79" s="219"/>
      <c r="J79" s="219"/>
      <c r="K79" s="219"/>
      <c r="L79" s="219"/>
      <c r="M79" s="238"/>
      <c r="N79" s="46" t="s">
        <v>58</v>
      </c>
      <c r="O79" s="47" t="s">
        <v>59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26.25" customHeight="1">
      <c r="B80" s="22"/>
      <c r="C80" s="22"/>
      <c r="D80" s="58" t="s">
        <v>7</v>
      </c>
      <c r="E80" s="210" t="str">
        <f>Eingabe!C4</f>
        <v>Walter Lemböck </v>
      </c>
      <c r="F80" s="168" t="s">
        <v>161</v>
      </c>
      <c r="G80" s="169"/>
      <c r="H80" s="207">
        <v>3</v>
      </c>
      <c r="I80" s="196">
        <v>124.86</v>
      </c>
      <c r="J80" s="196">
        <f aca="true" t="shared" si="12" ref="J80:J90">K80-I80</f>
        <v>123.97000000000001</v>
      </c>
      <c r="K80" s="208">
        <v>248.83</v>
      </c>
      <c r="L80" s="170">
        <f aca="true" t="shared" si="13" ref="L80:L90">SUM(K80/10)</f>
        <v>24.883000000000003</v>
      </c>
      <c r="M80" s="209">
        <f>Eingabe!U4</f>
        <v>30</v>
      </c>
      <c r="N80" s="145"/>
      <c r="O80" s="147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>
      <c r="B81" s="22"/>
      <c r="C81" s="22"/>
      <c r="D81" s="10" t="s">
        <v>8</v>
      </c>
      <c r="E81" s="173" t="str">
        <f>Eingabe!C5</f>
        <v>Thomas Gebhardt</v>
      </c>
      <c r="F81" s="174" t="s">
        <v>175</v>
      </c>
      <c r="G81" s="175"/>
      <c r="H81" s="176">
        <v>15</v>
      </c>
      <c r="I81" s="177">
        <v>123.86</v>
      </c>
      <c r="J81" s="177">
        <f t="shared" si="12"/>
        <v>123.94000000000001</v>
      </c>
      <c r="K81" s="130">
        <v>247.8</v>
      </c>
      <c r="L81" s="177">
        <f t="shared" si="13"/>
        <v>24.78</v>
      </c>
      <c r="M81" s="178">
        <f>Eingabe!U5</f>
        <v>29</v>
      </c>
      <c r="N81" s="130">
        <f>$K$80-K81</f>
        <v>1.0300000000000011</v>
      </c>
      <c r="O81" s="131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11" t="s">
        <v>9</v>
      </c>
      <c r="E82" s="179" t="str">
        <f>Eingabe!C10</f>
        <v>Thomas Sanda</v>
      </c>
      <c r="F82" s="180" t="s">
        <v>175</v>
      </c>
      <c r="G82" s="181"/>
      <c r="H82" s="182">
        <v>26</v>
      </c>
      <c r="I82" s="5">
        <v>120.39</v>
      </c>
      <c r="J82" s="183">
        <f t="shared" si="12"/>
        <v>120.83999999999999</v>
      </c>
      <c r="K82" s="132">
        <v>241.23</v>
      </c>
      <c r="L82" s="183">
        <f t="shared" si="13"/>
        <v>24.122999999999998</v>
      </c>
      <c r="M82" s="184">
        <f>Eingabe!U10</f>
        <v>28</v>
      </c>
      <c r="N82" s="132">
        <f aca="true" t="shared" si="14" ref="N82:N90">$K$80-K82</f>
        <v>7.600000000000023</v>
      </c>
      <c r="O82" s="133">
        <f aca="true" t="shared" si="15" ref="O82:O90">SUM(K81-K82)</f>
        <v>6.570000000000022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8" t="s">
        <v>10</v>
      </c>
      <c r="E83" s="42" t="str">
        <f>Eingabe!C7</f>
        <v>Gerhard Fischer </v>
      </c>
      <c r="F83" s="79" t="s">
        <v>165</v>
      </c>
      <c r="G83" s="80"/>
      <c r="H83" s="17">
        <v>16</v>
      </c>
      <c r="I83" s="183">
        <v>120.57</v>
      </c>
      <c r="J83" s="5">
        <f t="shared" si="12"/>
        <v>119.67000000000002</v>
      </c>
      <c r="K83" s="127">
        <v>240.24</v>
      </c>
      <c r="L83" s="5">
        <f t="shared" si="13"/>
        <v>24.024</v>
      </c>
      <c r="M83" s="140">
        <f>Eingabe!U7</f>
        <v>27</v>
      </c>
      <c r="N83" s="127">
        <f t="shared" si="14"/>
        <v>8.590000000000003</v>
      </c>
      <c r="O83" s="135">
        <f t="shared" si="15"/>
        <v>0.9899999999999807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8" t="s">
        <v>11</v>
      </c>
      <c r="E84" s="42" t="str">
        <f>Eingabe!C17</f>
        <v>Martin Leo Gruber</v>
      </c>
      <c r="F84" s="79" t="s">
        <v>176</v>
      </c>
      <c r="G84" s="80"/>
      <c r="H84" s="17">
        <v>19</v>
      </c>
      <c r="I84" s="183">
        <v>120.57</v>
      </c>
      <c r="J84" s="5">
        <f t="shared" si="12"/>
        <v>118.98000000000002</v>
      </c>
      <c r="K84" s="127">
        <v>239.55</v>
      </c>
      <c r="L84" s="5">
        <f t="shared" si="13"/>
        <v>23.955000000000002</v>
      </c>
      <c r="M84" s="140">
        <f>Eingabe!U17</f>
        <v>26</v>
      </c>
      <c r="N84" s="127">
        <f t="shared" si="14"/>
        <v>9.280000000000001</v>
      </c>
      <c r="O84" s="135">
        <f t="shared" si="15"/>
        <v>0.6899999999999977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12</v>
      </c>
      <c r="E85" s="42" t="str">
        <f>Eingabe!C11</f>
        <v>Franz Wessely</v>
      </c>
      <c r="F85" s="79" t="s">
        <v>162</v>
      </c>
      <c r="G85" s="80"/>
      <c r="H85" s="17">
        <v>14</v>
      </c>
      <c r="I85" s="5">
        <v>117.67</v>
      </c>
      <c r="J85" s="5">
        <f t="shared" si="12"/>
        <v>117.96</v>
      </c>
      <c r="K85" s="127">
        <v>235.63</v>
      </c>
      <c r="L85" s="5">
        <f t="shared" si="13"/>
        <v>23.563</v>
      </c>
      <c r="M85" s="140">
        <f>Eingabe!U11</f>
        <v>25</v>
      </c>
      <c r="N85" s="127">
        <f t="shared" si="14"/>
        <v>13.200000000000017</v>
      </c>
      <c r="O85" s="135">
        <f t="shared" si="15"/>
        <v>3.920000000000016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13</v>
      </c>
      <c r="E86" s="42" t="str">
        <f>Eingabe!C14</f>
        <v>Thomas Nowak </v>
      </c>
      <c r="F86" s="79" t="s">
        <v>164</v>
      </c>
      <c r="G86" s="80"/>
      <c r="H86" s="17">
        <v>22</v>
      </c>
      <c r="I86" s="5">
        <v>116.41</v>
      </c>
      <c r="J86" s="5">
        <f t="shared" si="12"/>
        <v>118.05000000000001</v>
      </c>
      <c r="K86" s="127">
        <v>234.46</v>
      </c>
      <c r="L86" s="5">
        <f t="shared" si="13"/>
        <v>23.446</v>
      </c>
      <c r="M86" s="140">
        <f>Eingabe!U14</f>
        <v>24</v>
      </c>
      <c r="N86" s="127">
        <f t="shared" si="14"/>
        <v>14.370000000000005</v>
      </c>
      <c r="O86" s="135">
        <f t="shared" si="15"/>
        <v>1.1699999999999875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14</v>
      </c>
      <c r="E87" s="42" t="str">
        <f>Eingabe!C15</f>
        <v>Kurt Reznicek</v>
      </c>
      <c r="F87" s="79" t="s">
        <v>168</v>
      </c>
      <c r="G87" s="80"/>
      <c r="H87" s="17">
        <v>24</v>
      </c>
      <c r="I87" s="5">
        <v>116.7</v>
      </c>
      <c r="J87" s="5">
        <f t="shared" si="12"/>
        <v>116.55999999999999</v>
      </c>
      <c r="K87" s="127">
        <v>233.26</v>
      </c>
      <c r="L87" s="5">
        <f t="shared" si="13"/>
        <v>23.326</v>
      </c>
      <c r="M87" s="140">
        <f>Eingabe!U15</f>
        <v>23</v>
      </c>
      <c r="N87" s="127">
        <f t="shared" si="14"/>
        <v>15.570000000000022</v>
      </c>
      <c r="O87" s="135">
        <f t="shared" si="15"/>
        <v>1.200000000000017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15</v>
      </c>
      <c r="E88" s="42" t="str">
        <f>Eingabe!C9</f>
        <v>Peter Siding </v>
      </c>
      <c r="F88" s="79" t="s">
        <v>177</v>
      </c>
      <c r="G88" s="80"/>
      <c r="H88" s="17">
        <v>30</v>
      </c>
      <c r="I88" s="5">
        <v>114.67</v>
      </c>
      <c r="J88" s="5">
        <f t="shared" si="12"/>
        <v>116.67999999999999</v>
      </c>
      <c r="K88" s="127">
        <v>231.35</v>
      </c>
      <c r="L88" s="5">
        <f t="shared" si="13"/>
        <v>23.134999999999998</v>
      </c>
      <c r="M88" s="140">
        <f>Eingabe!U9</f>
        <v>22</v>
      </c>
      <c r="N88" s="127">
        <f t="shared" si="14"/>
        <v>17.480000000000018</v>
      </c>
      <c r="O88" s="135">
        <f t="shared" si="15"/>
        <v>1.9099999999999966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16</v>
      </c>
      <c r="E89" s="42" t="str">
        <f>Eingabe!C19</f>
        <v>Herbert Drkac</v>
      </c>
      <c r="F89" s="79" t="s">
        <v>166</v>
      </c>
      <c r="G89" s="80"/>
      <c r="H89" s="17">
        <v>29</v>
      </c>
      <c r="I89" s="5">
        <v>110.57</v>
      </c>
      <c r="J89" s="5">
        <f t="shared" si="12"/>
        <v>111.66</v>
      </c>
      <c r="K89" s="127">
        <v>222.23</v>
      </c>
      <c r="L89" s="5">
        <f t="shared" si="13"/>
        <v>22.223</v>
      </c>
      <c r="M89" s="140">
        <f>Eingabe!U19</f>
        <v>21</v>
      </c>
      <c r="N89" s="127">
        <f t="shared" si="14"/>
        <v>26.600000000000023</v>
      </c>
      <c r="O89" s="135">
        <f t="shared" si="15"/>
        <v>9.120000000000005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 thickBot="1">
      <c r="B90" s="22"/>
      <c r="C90" s="22"/>
      <c r="D90" s="8" t="s">
        <v>17</v>
      </c>
      <c r="E90" s="42" t="str">
        <f>Eingabe!C8</f>
        <v>Gabi Krausler</v>
      </c>
      <c r="F90" s="79" t="s">
        <v>166</v>
      </c>
      <c r="G90" s="80"/>
      <c r="H90" s="17">
        <v>18</v>
      </c>
      <c r="I90" s="5">
        <v>113.28</v>
      </c>
      <c r="J90" s="5">
        <f t="shared" si="12"/>
        <v>106.65</v>
      </c>
      <c r="K90" s="127">
        <v>219.93</v>
      </c>
      <c r="L90" s="5">
        <f t="shared" si="13"/>
        <v>21.993000000000002</v>
      </c>
      <c r="M90" s="140">
        <f>Eingabe!U8</f>
        <v>20</v>
      </c>
      <c r="N90" s="127">
        <f t="shared" si="14"/>
        <v>28.900000000000006</v>
      </c>
      <c r="O90" s="135">
        <f t="shared" si="15"/>
        <v>2.299999999999983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 thickBot="1">
      <c r="B91" s="22"/>
      <c r="C91" s="22"/>
      <c r="D91" s="215" t="str">
        <f>Eingabe!$B$54</f>
        <v>Punktevergabe: 30,29,28,27,26,25,24,23,22,21,20,19,18,17,16,15,14,13,12,11,10,9,8,7,6,5,4,3,2,1</v>
      </c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7"/>
      <c r="P91" s="22"/>
      <c r="S91" s="30"/>
      <c r="T91" s="31"/>
      <c r="U91" s="31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22"/>
      <c r="E92" s="22"/>
      <c r="F92" s="41"/>
      <c r="G92" s="22"/>
      <c r="H92" s="22"/>
      <c r="I92" s="22"/>
      <c r="J92" s="22"/>
      <c r="K92" s="22"/>
      <c r="L92" s="22"/>
      <c r="M92" s="124"/>
      <c r="N92" s="124"/>
      <c r="O92" s="124"/>
      <c r="P92" s="22"/>
      <c r="S92" s="30"/>
      <c r="T92" s="31"/>
      <c r="U92" s="31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31"/>
      <c r="E93" s="188" t="s">
        <v>157</v>
      </c>
      <c r="F93" s="189">
        <v>9.342</v>
      </c>
      <c r="G93" s="189" t="s">
        <v>68</v>
      </c>
      <c r="H93" s="190">
        <v>4</v>
      </c>
      <c r="I93" s="116">
        <v>1</v>
      </c>
      <c r="J93" s="117">
        <v>2</v>
      </c>
      <c r="K93" s="22"/>
      <c r="L93" s="100" t="s">
        <v>130</v>
      </c>
      <c r="M93" s="101"/>
      <c r="N93" s="141" t="s">
        <v>131</v>
      </c>
      <c r="O93" s="149"/>
      <c r="P93" s="31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27"/>
      <c r="E94" s="188" t="s">
        <v>76</v>
      </c>
      <c r="F94" s="189">
        <v>9.409</v>
      </c>
      <c r="G94" s="189" t="s">
        <v>68</v>
      </c>
      <c r="H94" s="190">
        <v>4</v>
      </c>
      <c r="I94" s="118">
        <v>3</v>
      </c>
      <c r="J94" s="119">
        <v>4</v>
      </c>
      <c r="K94" s="22"/>
      <c r="L94" s="102" t="s">
        <v>178</v>
      </c>
      <c r="M94" s="100" t="s">
        <v>4</v>
      </c>
      <c r="N94" s="194">
        <v>0.49</v>
      </c>
      <c r="O94" s="149"/>
      <c r="P94" s="31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>
      <c r="B95" s="22"/>
      <c r="C95" s="22"/>
      <c r="D95" s="27"/>
      <c r="E95" s="188" t="s">
        <v>75</v>
      </c>
      <c r="F95" s="189">
        <v>9.558</v>
      </c>
      <c r="G95" s="189" t="s">
        <v>68</v>
      </c>
      <c r="H95" s="190">
        <v>3</v>
      </c>
      <c r="I95" s="120">
        <v>5</v>
      </c>
      <c r="J95" s="31"/>
      <c r="K95" s="22"/>
      <c r="L95" s="100" t="s">
        <v>178</v>
      </c>
      <c r="M95" s="100" t="s">
        <v>5</v>
      </c>
      <c r="N95" s="194">
        <v>0.47</v>
      </c>
      <c r="O95" s="149"/>
      <c r="P95" s="31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26" ht="26.25" customHeight="1">
      <c r="B96" s="22"/>
      <c r="C96" s="27"/>
      <c r="D96" s="27"/>
      <c r="E96" s="45"/>
      <c r="F96" s="36"/>
      <c r="G96" s="36"/>
      <c r="H96" s="37"/>
      <c r="I96" s="38"/>
      <c r="J96" s="22"/>
      <c r="K96" s="22"/>
      <c r="L96" s="22"/>
      <c r="M96" s="124"/>
      <c r="N96" s="124"/>
      <c r="O96" s="124"/>
      <c r="P96" s="22"/>
      <c r="S96" s="30"/>
      <c r="T96" s="31"/>
      <c r="U96" s="31"/>
      <c r="V96" s="31"/>
      <c r="W96" s="30"/>
      <c r="X96" s="30"/>
      <c r="Y96" s="31"/>
      <c r="Z96" s="30"/>
    </row>
    <row r="97" spans="2:26" ht="26.25" customHeight="1" thickBot="1">
      <c r="B97" s="22"/>
      <c r="C97" s="22"/>
      <c r="D97" s="22"/>
      <c r="E97" s="41"/>
      <c r="F97" s="22"/>
      <c r="G97" s="22"/>
      <c r="H97" s="22"/>
      <c r="I97" s="22"/>
      <c r="J97" s="22"/>
      <c r="K97" s="22"/>
      <c r="L97" s="22"/>
      <c r="M97" s="124"/>
      <c r="N97" s="124"/>
      <c r="O97" s="124"/>
      <c r="P97" s="22"/>
      <c r="S97" s="30"/>
      <c r="T97" s="31"/>
      <c r="U97" s="31"/>
      <c r="V97" s="31"/>
      <c r="W97" s="30"/>
      <c r="X97" s="30"/>
      <c r="Y97" s="31"/>
      <c r="Z97" s="30"/>
    </row>
    <row r="98" spans="2:31" ht="34.5" customHeight="1" thickBot="1">
      <c r="B98" s="22"/>
      <c r="C98" s="22"/>
      <c r="D98" s="239">
        <f>Eingabe!$V$3</f>
        <v>43368</v>
      </c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1"/>
      <c r="P98" s="22"/>
      <c r="S98" s="30"/>
      <c r="T98" s="31"/>
      <c r="U98" s="31"/>
      <c r="V98" s="31"/>
      <c r="W98" s="30"/>
      <c r="X98" s="30"/>
      <c r="Y98" s="22"/>
      <c r="Z98" s="22"/>
      <c r="AA98" s="16"/>
      <c r="AB98" s="16"/>
      <c r="AC98" s="16"/>
      <c r="AD98" s="16"/>
      <c r="AE98" s="16"/>
    </row>
    <row r="99" spans="2:31" ht="31.5">
      <c r="B99" s="22"/>
      <c r="C99" s="22"/>
      <c r="D99" s="211" t="s">
        <v>0</v>
      </c>
      <c r="E99" s="218" t="s">
        <v>63</v>
      </c>
      <c r="F99" s="218" t="s">
        <v>66</v>
      </c>
      <c r="G99" s="218"/>
      <c r="H99" s="235" t="s">
        <v>67</v>
      </c>
      <c r="I99" s="218" t="s">
        <v>4</v>
      </c>
      <c r="J99" s="218" t="s">
        <v>5</v>
      </c>
      <c r="K99" s="218" t="s">
        <v>6</v>
      </c>
      <c r="L99" s="218" t="s">
        <v>62</v>
      </c>
      <c r="M99" s="237" t="s">
        <v>3</v>
      </c>
      <c r="N99" s="33" t="s">
        <v>60</v>
      </c>
      <c r="O99" s="34"/>
      <c r="P99" s="22"/>
      <c r="Q99" s="22"/>
      <c r="R99" s="22"/>
      <c r="S99" s="22"/>
      <c r="T99" s="22"/>
      <c r="U99" s="22"/>
      <c r="V99" s="31"/>
      <c r="W99" s="30"/>
      <c r="X99" s="30"/>
      <c r="Y99" s="22"/>
      <c r="Z99" s="22"/>
      <c r="AA99" s="16"/>
      <c r="AB99" s="16"/>
      <c r="AC99" s="16"/>
      <c r="AD99" s="16"/>
      <c r="AE99" s="16"/>
    </row>
    <row r="100" spans="2:31" ht="26.25" customHeight="1" thickBot="1">
      <c r="B100" s="22"/>
      <c r="C100" s="22"/>
      <c r="D100" s="212"/>
      <c r="E100" s="219"/>
      <c r="F100" s="219"/>
      <c r="G100" s="219"/>
      <c r="H100" s="236"/>
      <c r="I100" s="219"/>
      <c r="J100" s="219"/>
      <c r="K100" s="219"/>
      <c r="L100" s="219"/>
      <c r="M100" s="238"/>
      <c r="N100" s="46" t="s">
        <v>58</v>
      </c>
      <c r="O100" s="47" t="s">
        <v>59</v>
      </c>
      <c r="P100" s="22"/>
      <c r="Q100" s="22"/>
      <c r="R100" s="22"/>
      <c r="S100" s="22"/>
      <c r="T100" s="22"/>
      <c r="U100" s="22"/>
      <c r="V100" s="31"/>
      <c r="W100" s="30"/>
      <c r="X100" s="30"/>
      <c r="Y100" s="22"/>
      <c r="Z100" s="22"/>
      <c r="AA100" s="16"/>
      <c r="AB100" s="16"/>
      <c r="AC100" s="16"/>
      <c r="AD100" s="16"/>
      <c r="AE100" s="16"/>
    </row>
    <row r="101" spans="2:31" ht="26.25" customHeight="1">
      <c r="B101" s="22"/>
      <c r="C101" s="22"/>
      <c r="D101" s="9" t="s">
        <v>7</v>
      </c>
      <c r="E101" s="43" t="str">
        <f>Eingabe!C4</f>
        <v>Walter Lemböck </v>
      </c>
      <c r="F101" s="77"/>
      <c r="G101" s="78"/>
      <c r="H101" s="126"/>
      <c r="I101" s="5"/>
      <c r="J101" s="5">
        <f aca="true" t="shared" si="16" ref="J101:J132">K101-I101</f>
        <v>0</v>
      </c>
      <c r="K101" s="127"/>
      <c r="L101" s="49">
        <f>SUM(K101/10)</f>
        <v>0</v>
      </c>
      <c r="M101" s="140">
        <f>Eingabe!V4</f>
        <v>0</v>
      </c>
      <c r="N101" s="145"/>
      <c r="O101" s="147"/>
      <c r="P101" s="22"/>
      <c r="Q101" s="22"/>
      <c r="R101" s="22"/>
      <c r="S101" s="22"/>
      <c r="T101" s="22"/>
      <c r="U101" s="22"/>
      <c r="V101" s="31"/>
      <c r="W101" s="30"/>
      <c r="X101" s="30"/>
      <c r="Y101" s="22"/>
      <c r="Z101" s="22"/>
      <c r="AA101" s="16"/>
      <c r="AB101" s="16"/>
      <c r="AC101" s="16"/>
      <c r="AD101" s="16"/>
      <c r="AE101" s="16"/>
    </row>
    <row r="102" spans="2:31" ht="26.25" customHeight="1">
      <c r="B102" s="22"/>
      <c r="C102" s="22"/>
      <c r="D102" s="10" t="s">
        <v>8</v>
      </c>
      <c r="E102" s="42" t="str">
        <f>Eingabe!C5</f>
        <v>Thomas Gebhardt</v>
      </c>
      <c r="F102" s="79"/>
      <c r="G102" s="80"/>
      <c r="H102" s="17"/>
      <c r="I102" s="5"/>
      <c r="J102" s="5">
        <f t="shared" si="16"/>
        <v>0</v>
      </c>
      <c r="K102" s="127"/>
      <c r="L102" s="5">
        <f>SUM(K102/10)</f>
        <v>0</v>
      </c>
      <c r="M102" s="140">
        <f>Eingabe!V5</f>
        <v>0</v>
      </c>
      <c r="N102" s="130">
        <f>$K$101-K102</f>
        <v>0</v>
      </c>
      <c r="O102" s="131"/>
      <c r="P102" s="22"/>
      <c r="Q102" s="22"/>
      <c r="R102" s="22"/>
      <c r="S102" s="22"/>
      <c r="T102" s="22"/>
      <c r="U102" s="22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11" t="s">
        <v>9</v>
      </c>
      <c r="E103" s="42" t="str">
        <f>Eingabe!C6</f>
        <v>Walter Müllner </v>
      </c>
      <c r="F103" s="79"/>
      <c r="G103" s="80"/>
      <c r="H103" s="17"/>
      <c r="I103" s="5"/>
      <c r="J103" s="5">
        <f t="shared" si="16"/>
        <v>0</v>
      </c>
      <c r="K103" s="127"/>
      <c r="L103" s="5">
        <f aca="true" t="shared" si="17" ref="L103:L150">SUM(K103/10)</f>
        <v>0</v>
      </c>
      <c r="M103" s="140">
        <f>Eingabe!V6</f>
        <v>0</v>
      </c>
      <c r="N103" s="132">
        <f aca="true" t="shared" si="18" ref="N103:N150">$K$101-K103</f>
        <v>0</v>
      </c>
      <c r="O103" s="133">
        <f aca="true" t="shared" si="19" ref="O103:O150">SUM(K102-K103)</f>
        <v>0</v>
      </c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8" t="s">
        <v>10</v>
      </c>
      <c r="E104" s="42" t="str">
        <f>Eingabe!C7</f>
        <v>Gerhard Fischer </v>
      </c>
      <c r="F104" s="79"/>
      <c r="G104" s="80"/>
      <c r="H104" s="17"/>
      <c r="I104" s="5"/>
      <c r="J104" s="5">
        <f t="shared" si="16"/>
        <v>0</v>
      </c>
      <c r="K104" s="127"/>
      <c r="L104" s="5">
        <f t="shared" si="17"/>
        <v>0</v>
      </c>
      <c r="M104" s="140">
        <f>Eingabe!V7</f>
        <v>0</v>
      </c>
      <c r="N104" s="127">
        <f t="shared" si="18"/>
        <v>0</v>
      </c>
      <c r="O104" s="135">
        <f t="shared" si="19"/>
        <v>0</v>
      </c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8" t="s">
        <v>11</v>
      </c>
      <c r="E105" s="42" t="str">
        <f>Eingabe!C8</f>
        <v>Gabi Krausler</v>
      </c>
      <c r="F105" s="79"/>
      <c r="G105" s="80"/>
      <c r="H105" s="17"/>
      <c r="I105" s="5"/>
      <c r="J105" s="5">
        <f t="shared" si="16"/>
        <v>0</v>
      </c>
      <c r="K105" s="127"/>
      <c r="L105" s="5">
        <f t="shared" si="17"/>
        <v>0</v>
      </c>
      <c r="M105" s="140">
        <f>Eingabe!V8</f>
        <v>0</v>
      </c>
      <c r="N105" s="127">
        <f t="shared" si="18"/>
        <v>0</v>
      </c>
      <c r="O105" s="135">
        <f t="shared" si="19"/>
        <v>0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12</v>
      </c>
      <c r="E106" s="42" t="str">
        <f>Eingabe!C9</f>
        <v>Peter Siding </v>
      </c>
      <c r="F106" s="79"/>
      <c r="G106" s="80"/>
      <c r="H106" s="17"/>
      <c r="I106" s="5"/>
      <c r="J106" s="5">
        <f t="shared" si="16"/>
        <v>0</v>
      </c>
      <c r="K106" s="127"/>
      <c r="L106" s="5">
        <f t="shared" si="17"/>
        <v>0</v>
      </c>
      <c r="M106" s="140">
        <f>Eingabe!V9</f>
        <v>0</v>
      </c>
      <c r="N106" s="127">
        <f t="shared" si="18"/>
        <v>0</v>
      </c>
      <c r="O106" s="135">
        <f t="shared" si="19"/>
        <v>0</v>
      </c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13</v>
      </c>
      <c r="E107" s="42" t="str">
        <f>Eingabe!C10</f>
        <v>Thomas Sanda</v>
      </c>
      <c r="F107" s="79"/>
      <c r="G107" s="80"/>
      <c r="H107" s="17"/>
      <c r="I107" s="5"/>
      <c r="J107" s="5">
        <f t="shared" si="16"/>
        <v>0</v>
      </c>
      <c r="K107" s="127"/>
      <c r="L107" s="5">
        <f t="shared" si="17"/>
        <v>0</v>
      </c>
      <c r="M107" s="140">
        <f>Eingabe!V10</f>
        <v>0</v>
      </c>
      <c r="N107" s="127">
        <f t="shared" si="18"/>
        <v>0</v>
      </c>
      <c r="O107" s="135">
        <f t="shared" si="19"/>
        <v>0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14</v>
      </c>
      <c r="E108" s="42" t="str">
        <f>Eingabe!C11</f>
        <v>Franz Wessely</v>
      </c>
      <c r="F108" s="79"/>
      <c r="G108" s="80"/>
      <c r="H108" s="17"/>
      <c r="I108" s="5"/>
      <c r="J108" s="5">
        <f t="shared" si="16"/>
        <v>0</v>
      </c>
      <c r="K108" s="127"/>
      <c r="L108" s="5">
        <f t="shared" si="17"/>
        <v>0</v>
      </c>
      <c r="M108" s="140">
        <f>Eingabe!V11</f>
        <v>0</v>
      </c>
      <c r="N108" s="127">
        <f t="shared" si="18"/>
        <v>0</v>
      </c>
      <c r="O108" s="135">
        <f t="shared" si="19"/>
        <v>0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15</v>
      </c>
      <c r="E109" s="42" t="str">
        <f>Eingabe!C12</f>
        <v>Werner Trawnitschek</v>
      </c>
      <c r="F109" s="79"/>
      <c r="G109" s="80"/>
      <c r="H109" s="17"/>
      <c r="I109" s="5"/>
      <c r="J109" s="5">
        <f t="shared" si="16"/>
        <v>0</v>
      </c>
      <c r="K109" s="127"/>
      <c r="L109" s="5">
        <f t="shared" si="17"/>
        <v>0</v>
      </c>
      <c r="M109" s="140">
        <f>Eingabe!V12</f>
        <v>0</v>
      </c>
      <c r="N109" s="127">
        <f t="shared" si="18"/>
        <v>0</v>
      </c>
      <c r="O109" s="135">
        <f t="shared" si="19"/>
        <v>0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16</v>
      </c>
      <c r="E110" s="42" t="str">
        <f>Eingabe!C13</f>
        <v>Gerlinde Herzog</v>
      </c>
      <c r="F110" s="79"/>
      <c r="G110" s="80"/>
      <c r="H110" s="17"/>
      <c r="I110" s="5"/>
      <c r="J110" s="5">
        <f t="shared" si="16"/>
        <v>0</v>
      </c>
      <c r="K110" s="127"/>
      <c r="L110" s="5">
        <f t="shared" si="17"/>
        <v>0</v>
      </c>
      <c r="M110" s="140">
        <f>Eingabe!V13</f>
        <v>0</v>
      </c>
      <c r="N110" s="127">
        <f t="shared" si="18"/>
        <v>0</v>
      </c>
      <c r="O110" s="135">
        <f t="shared" si="19"/>
        <v>0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17</v>
      </c>
      <c r="E111" s="42" t="str">
        <f>Eingabe!C14</f>
        <v>Thomas Nowak </v>
      </c>
      <c r="F111" s="79"/>
      <c r="G111" s="80"/>
      <c r="H111" s="17"/>
      <c r="I111" s="5"/>
      <c r="J111" s="5">
        <f t="shared" si="16"/>
        <v>0</v>
      </c>
      <c r="K111" s="127"/>
      <c r="L111" s="5">
        <f t="shared" si="17"/>
        <v>0</v>
      </c>
      <c r="M111" s="140">
        <f>Eingabe!V14</f>
        <v>0</v>
      </c>
      <c r="N111" s="127">
        <f t="shared" si="18"/>
        <v>0</v>
      </c>
      <c r="O111" s="135">
        <f t="shared" si="19"/>
        <v>0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18</v>
      </c>
      <c r="E112" s="42" t="str">
        <f>Eingabe!C15</f>
        <v>Kurt Reznicek</v>
      </c>
      <c r="F112" s="79"/>
      <c r="G112" s="80"/>
      <c r="H112" s="17"/>
      <c r="I112" s="5"/>
      <c r="J112" s="5">
        <f t="shared" si="16"/>
        <v>0</v>
      </c>
      <c r="K112" s="127"/>
      <c r="L112" s="5">
        <f t="shared" si="17"/>
        <v>0</v>
      </c>
      <c r="M112" s="140">
        <f>Eingabe!V15</f>
        <v>0</v>
      </c>
      <c r="N112" s="127">
        <f t="shared" si="18"/>
        <v>0</v>
      </c>
      <c r="O112" s="135">
        <f t="shared" si="19"/>
        <v>0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19</v>
      </c>
      <c r="E113" s="42" t="str">
        <f>Eingabe!C16</f>
        <v>Andreas Vanicek</v>
      </c>
      <c r="F113" s="79"/>
      <c r="G113" s="80"/>
      <c r="H113" s="17"/>
      <c r="I113" s="5"/>
      <c r="J113" s="5">
        <f t="shared" si="16"/>
        <v>0</v>
      </c>
      <c r="K113" s="127"/>
      <c r="L113" s="5">
        <f t="shared" si="17"/>
        <v>0</v>
      </c>
      <c r="M113" s="140">
        <f>Eingabe!V16</f>
        <v>0</v>
      </c>
      <c r="N113" s="127">
        <f t="shared" si="18"/>
        <v>0</v>
      </c>
      <c r="O113" s="135">
        <f t="shared" si="19"/>
        <v>0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20</v>
      </c>
      <c r="E114" s="42" t="str">
        <f>Eingabe!C17</f>
        <v>Martin Leo Gruber</v>
      </c>
      <c r="F114" s="79"/>
      <c r="G114" s="80"/>
      <c r="H114" s="17"/>
      <c r="I114" s="5"/>
      <c r="J114" s="5">
        <f t="shared" si="16"/>
        <v>0</v>
      </c>
      <c r="K114" s="127"/>
      <c r="L114" s="5">
        <f t="shared" si="17"/>
        <v>0</v>
      </c>
      <c r="M114" s="140">
        <f>Eingabe!V17</f>
        <v>0</v>
      </c>
      <c r="N114" s="127">
        <f t="shared" si="18"/>
        <v>0</v>
      </c>
      <c r="O114" s="135">
        <f t="shared" si="19"/>
        <v>0</v>
      </c>
      <c r="P114" s="22"/>
      <c r="Q114" s="22"/>
      <c r="R114" s="22"/>
      <c r="S114" s="22"/>
      <c r="T114" s="22"/>
      <c r="U114" s="22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21</v>
      </c>
      <c r="E115" s="42" t="str">
        <f>Eingabe!C18</f>
        <v>Leo Rebler</v>
      </c>
      <c r="F115" s="79"/>
      <c r="G115" s="80"/>
      <c r="H115" s="17"/>
      <c r="I115" s="5"/>
      <c r="J115" s="5">
        <f t="shared" si="16"/>
        <v>0</v>
      </c>
      <c r="K115" s="127"/>
      <c r="L115" s="5">
        <f t="shared" si="17"/>
        <v>0</v>
      </c>
      <c r="M115" s="140">
        <f>Eingabe!V18</f>
        <v>0</v>
      </c>
      <c r="N115" s="127">
        <f t="shared" si="18"/>
        <v>0</v>
      </c>
      <c r="O115" s="135">
        <f t="shared" si="19"/>
        <v>0</v>
      </c>
      <c r="P115" s="22"/>
      <c r="Q115" s="22"/>
      <c r="R115" s="22"/>
      <c r="S115" s="22"/>
      <c r="T115" s="22"/>
      <c r="U115" s="22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22</v>
      </c>
      <c r="E116" s="42" t="str">
        <f>Eingabe!C19</f>
        <v>Herbert Drkac</v>
      </c>
      <c r="F116" s="79"/>
      <c r="G116" s="80"/>
      <c r="H116" s="17"/>
      <c r="I116" s="5"/>
      <c r="J116" s="5">
        <f t="shared" si="16"/>
        <v>0</v>
      </c>
      <c r="K116" s="127"/>
      <c r="L116" s="5">
        <f t="shared" si="17"/>
        <v>0</v>
      </c>
      <c r="M116" s="140">
        <f>Eingabe!V19</f>
        <v>0</v>
      </c>
      <c r="N116" s="127">
        <f t="shared" si="18"/>
        <v>0</v>
      </c>
      <c r="O116" s="135">
        <f t="shared" si="19"/>
        <v>0</v>
      </c>
      <c r="P116" s="22"/>
      <c r="Q116" s="22"/>
      <c r="R116" s="22"/>
      <c r="S116" s="22"/>
      <c r="T116" s="22"/>
      <c r="U116" s="22"/>
      <c r="V116" s="31"/>
      <c r="W116" s="30"/>
      <c r="X116" s="30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23</v>
      </c>
      <c r="E117" s="42">
        <f>Eingabe!C20</f>
        <v>17</v>
      </c>
      <c r="F117" s="79"/>
      <c r="G117" s="80"/>
      <c r="H117" s="17"/>
      <c r="I117" s="5"/>
      <c r="J117" s="5">
        <f t="shared" si="16"/>
        <v>0</v>
      </c>
      <c r="K117" s="127"/>
      <c r="L117" s="5">
        <f t="shared" si="17"/>
        <v>0</v>
      </c>
      <c r="M117" s="140">
        <f>Eingabe!V20</f>
        <v>0</v>
      </c>
      <c r="N117" s="127">
        <f t="shared" si="18"/>
        <v>0</v>
      </c>
      <c r="O117" s="135">
        <f t="shared" si="19"/>
        <v>0</v>
      </c>
      <c r="P117" s="22"/>
      <c r="Q117" s="22"/>
      <c r="R117" s="22"/>
      <c r="S117" s="22"/>
      <c r="T117" s="22"/>
      <c r="U117" s="22"/>
      <c r="V117" s="31"/>
      <c r="W117" s="30"/>
      <c r="X117" s="30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24</v>
      </c>
      <c r="E118" s="42">
        <f>Eingabe!C21</f>
        <v>18</v>
      </c>
      <c r="F118" s="79"/>
      <c r="G118" s="80"/>
      <c r="H118" s="17"/>
      <c r="I118" s="5"/>
      <c r="J118" s="5">
        <f t="shared" si="16"/>
        <v>0</v>
      </c>
      <c r="K118" s="127"/>
      <c r="L118" s="5">
        <f t="shared" si="17"/>
        <v>0</v>
      </c>
      <c r="M118" s="140">
        <f>Eingabe!V21</f>
        <v>0</v>
      </c>
      <c r="N118" s="127">
        <f t="shared" si="18"/>
        <v>0</v>
      </c>
      <c r="O118" s="135">
        <f t="shared" si="19"/>
        <v>0</v>
      </c>
      <c r="P118" s="22"/>
      <c r="Q118" s="22"/>
      <c r="R118" s="22"/>
      <c r="S118" s="22"/>
      <c r="T118" s="22"/>
      <c r="U118" s="22"/>
      <c r="V118" s="31"/>
      <c r="W118" s="30"/>
      <c r="X118" s="30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25</v>
      </c>
      <c r="E119" s="42">
        <f>Eingabe!C22</f>
        <v>19</v>
      </c>
      <c r="F119" s="79"/>
      <c r="G119" s="80"/>
      <c r="H119" s="17"/>
      <c r="I119" s="5"/>
      <c r="J119" s="5">
        <f t="shared" si="16"/>
        <v>0</v>
      </c>
      <c r="K119" s="127"/>
      <c r="L119" s="5">
        <f t="shared" si="17"/>
        <v>0</v>
      </c>
      <c r="M119" s="140">
        <f>Eingabe!V22</f>
        <v>0</v>
      </c>
      <c r="N119" s="127">
        <f t="shared" si="18"/>
        <v>0</v>
      </c>
      <c r="O119" s="135">
        <f t="shared" si="19"/>
        <v>0</v>
      </c>
      <c r="P119" s="22"/>
      <c r="Q119" s="22"/>
      <c r="R119" s="22"/>
      <c r="S119" s="22"/>
      <c r="T119" s="22"/>
      <c r="U119" s="22"/>
      <c r="V119" s="31"/>
      <c r="W119" s="30"/>
      <c r="X119" s="30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26</v>
      </c>
      <c r="E120" s="42">
        <f>Eingabe!C23</f>
        <v>20</v>
      </c>
      <c r="F120" s="79"/>
      <c r="G120" s="80"/>
      <c r="H120" s="17"/>
      <c r="I120" s="5"/>
      <c r="J120" s="5">
        <f t="shared" si="16"/>
        <v>0</v>
      </c>
      <c r="K120" s="127"/>
      <c r="L120" s="5">
        <f t="shared" si="17"/>
        <v>0</v>
      </c>
      <c r="M120" s="140">
        <f>Eingabe!V23</f>
        <v>0</v>
      </c>
      <c r="N120" s="127">
        <f t="shared" si="18"/>
        <v>0</v>
      </c>
      <c r="O120" s="135">
        <f t="shared" si="19"/>
        <v>0</v>
      </c>
      <c r="P120" s="22"/>
      <c r="Q120" s="22"/>
      <c r="R120" s="22"/>
      <c r="S120" s="22"/>
      <c r="T120" s="22"/>
      <c r="U120" s="22"/>
      <c r="V120" s="31"/>
      <c r="W120" s="30"/>
      <c r="X120" s="30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27</v>
      </c>
      <c r="E121" s="42">
        <f>Eingabe!C24</f>
        <v>21</v>
      </c>
      <c r="F121" s="79"/>
      <c r="G121" s="80"/>
      <c r="H121" s="17"/>
      <c r="I121" s="5"/>
      <c r="J121" s="5">
        <f t="shared" si="16"/>
        <v>0</v>
      </c>
      <c r="K121" s="127"/>
      <c r="L121" s="5">
        <f t="shared" si="17"/>
        <v>0</v>
      </c>
      <c r="M121" s="140">
        <f>Eingabe!V24</f>
        <v>0</v>
      </c>
      <c r="N121" s="127">
        <f t="shared" si="18"/>
        <v>0</v>
      </c>
      <c r="O121" s="135">
        <f t="shared" si="19"/>
        <v>0</v>
      </c>
      <c r="P121" s="22"/>
      <c r="Q121" s="22"/>
      <c r="R121" s="22"/>
      <c r="S121" s="22"/>
      <c r="T121" s="22"/>
      <c r="U121" s="22"/>
      <c r="V121" s="31"/>
      <c r="W121" s="30"/>
      <c r="X121" s="30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28</v>
      </c>
      <c r="E122" s="42">
        <f>Eingabe!C25</f>
        <v>22</v>
      </c>
      <c r="F122" s="79"/>
      <c r="G122" s="80"/>
      <c r="H122" s="17"/>
      <c r="I122" s="5"/>
      <c r="J122" s="5">
        <f t="shared" si="16"/>
        <v>0</v>
      </c>
      <c r="K122" s="127"/>
      <c r="L122" s="5">
        <f t="shared" si="17"/>
        <v>0</v>
      </c>
      <c r="M122" s="140">
        <f>Eingabe!V25</f>
        <v>0</v>
      </c>
      <c r="N122" s="127">
        <f t="shared" si="18"/>
        <v>0</v>
      </c>
      <c r="O122" s="135">
        <f t="shared" si="19"/>
        <v>0</v>
      </c>
      <c r="P122" s="22"/>
      <c r="Q122" s="22"/>
      <c r="R122" s="22"/>
      <c r="S122" s="22"/>
      <c r="T122" s="22"/>
      <c r="U122" s="22"/>
      <c r="V122" s="31"/>
      <c r="W122" s="30"/>
      <c r="X122" s="30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29</v>
      </c>
      <c r="E123" s="42">
        <f>Eingabe!C26</f>
        <v>23</v>
      </c>
      <c r="F123" s="79"/>
      <c r="G123" s="80"/>
      <c r="H123" s="17"/>
      <c r="I123" s="5"/>
      <c r="J123" s="5">
        <f t="shared" si="16"/>
        <v>0</v>
      </c>
      <c r="K123" s="127"/>
      <c r="L123" s="5">
        <f t="shared" si="17"/>
        <v>0</v>
      </c>
      <c r="M123" s="140">
        <f>Eingabe!V26</f>
        <v>0</v>
      </c>
      <c r="N123" s="127">
        <f t="shared" si="18"/>
        <v>0</v>
      </c>
      <c r="O123" s="135">
        <f t="shared" si="19"/>
        <v>0</v>
      </c>
      <c r="P123" s="22"/>
      <c r="Q123" s="22"/>
      <c r="R123" s="22"/>
      <c r="S123" s="22"/>
      <c r="T123" s="22"/>
      <c r="U123" s="22"/>
      <c r="V123" s="31"/>
      <c r="W123" s="30"/>
      <c r="X123" s="30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30</v>
      </c>
      <c r="E124" s="42">
        <f>Eingabe!C27</f>
        <v>24</v>
      </c>
      <c r="F124" s="79"/>
      <c r="G124" s="80"/>
      <c r="H124" s="17"/>
      <c r="I124" s="5"/>
      <c r="J124" s="5">
        <f t="shared" si="16"/>
        <v>0</v>
      </c>
      <c r="K124" s="127"/>
      <c r="L124" s="5">
        <f t="shared" si="17"/>
        <v>0</v>
      </c>
      <c r="M124" s="140">
        <f>Eingabe!V27</f>
        <v>0</v>
      </c>
      <c r="N124" s="127">
        <f t="shared" si="18"/>
        <v>0</v>
      </c>
      <c r="O124" s="135">
        <f t="shared" si="19"/>
        <v>0</v>
      </c>
      <c r="P124" s="22"/>
      <c r="Q124" s="22"/>
      <c r="R124" s="22"/>
      <c r="S124" s="22"/>
      <c r="T124" s="22"/>
      <c r="U124" s="22"/>
      <c r="V124" s="31"/>
      <c r="W124" s="30"/>
      <c r="X124" s="30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31</v>
      </c>
      <c r="E125" s="42">
        <f>Eingabe!C28</f>
        <v>25</v>
      </c>
      <c r="F125" s="79"/>
      <c r="G125" s="80"/>
      <c r="H125" s="17"/>
      <c r="I125" s="5"/>
      <c r="J125" s="5">
        <f t="shared" si="16"/>
        <v>0</v>
      </c>
      <c r="K125" s="127"/>
      <c r="L125" s="5">
        <f t="shared" si="17"/>
        <v>0</v>
      </c>
      <c r="M125" s="140">
        <f>Eingabe!V28</f>
        <v>0</v>
      </c>
      <c r="N125" s="127">
        <f t="shared" si="18"/>
        <v>0</v>
      </c>
      <c r="O125" s="135">
        <f t="shared" si="19"/>
        <v>0</v>
      </c>
      <c r="P125" s="22"/>
      <c r="Q125" s="22"/>
      <c r="R125" s="22"/>
      <c r="S125" s="22"/>
      <c r="T125" s="22"/>
      <c r="U125" s="22"/>
      <c r="V125" s="31"/>
      <c r="W125" s="30"/>
      <c r="X125" s="30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32</v>
      </c>
      <c r="E126" s="42">
        <f>Eingabe!C29</f>
        <v>26</v>
      </c>
      <c r="F126" s="79"/>
      <c r="G126" s="80"/>
      <c r="H126" s="17"/>
      <c r="I126" s="5"/>
      <c r="J126" s="5">
        <f t="shared" si="16"/>
        <v>0</v>
      </c>
      <c r="K126" s="127"/>
      <c r="L126" s="5">
        <f t="shared" si="17"/>
        <v>0</v>
      </c>
      <c r="M126" s="140">
        <f>Eingabe!V29</f>
        <v>0</v>
      </c>
      <c r="N126" s="127">
        <f t="shared" si="18"/>
        <v>0</v>
      </c>
      <c r="O126" s="135">
        <f t="shared" si="19"/>
        <v>0</v>
      </c>
      <c r="P126" s="22"/>
      <c r="Q126" s="22"/>
      <c r="R126" s="22"/>
      <c r="S126" s="22"/>
      <c r="T126" s="22"/>
      <c r="U126" s="22"/>
      <c r="V126" s="31"/>
      <c r="W126" s="30"/>
      <c r="X126" s="30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33</v>
      </c>
      <c r="E127" s="42">
        <f>Eingabe!C30</f>
        <v>27</v>
      </c>
      <c r="F127" s="79"/>
      <c r="G127" s="80"/>
      <c r="H127" s="17"/>
      <c r="I127" s="5"/>
      <c r="J127" s="5">
        <f t="shared" si="16"/>
        <v>0</v>
      </c>
      <c r="K127" s="127"/>
      <c r="L127" s="5">
        <f t="shared" si="17"/>
        <v>0</v>
      </c>
      <c r="M127" s="140">
        <f>Eingabe!V30</f>
        <v>0</v>
      </c>
      <c r="N127" s="127">
        <f t="shared" si="18"/>
        <v>0</v>
      </c>
      <c r="O127" s="135">
        <f t="shared" si="19"/>
        <v>0</v>
      </c>
      <c r="P127" s="22"/>
      <c r="Q127" s="22"/>
      <c r="R127" s="22"/>
      <c r="S127" s="22"/>
      <c r="T127" s="22"/>
      <c r="U127" s="22"/>
      <c r="V127" s="31"/>
      <c r="W127" s="30"/>
      <c r="X127" s="30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34</v>
      </c>
      <c r="E128" s="42">
        <f>Eingabe!C31</f>
        <v>28</v>
      </c>
      <c r="F128" s="79"/>
      <c r="G128" s="80"/>
      <c r="H128" s="17"/>
      <c r="I128" s="5"/>
      <c r="J128" s="5">
        <f t="shared" si="16"/>
        <v>0</v>
      </c>
      <c r="K128" s="127"/>
      <c r="L128" s="5">
        <f t="shared" si="17"/>
        <v>0</v>
      </c>
      <c r="M128" s="140">
        <f>Eingabe!V31</f>
        <v>0</v>
      </c>
      <c r="N128" s="127">
        <f t="shared" si="18"/>
        <v>0</v>
      </c>
      <c r="O128" s="135">
        <f t="shared" si="19"/>
        <v>0</v>
      </c>
      <c r="P128" s="22"/>
      <c r="Q128" s="22"/>
      <c r="R128" s="22"/>
      <c r="S128" s="22"/>
      <c r="T128" s="22"/>
      <c r="U128" s="22"/>
      <c r="V128" s="31"/>
      <c r="W128" s="30"/>
      <c r="X128" s="30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35</v>
      </c>
      <c r="E129" s="42">
        <f>Eingabe!C32</f>
        <v>29</v>
      </c>
      <c r="F129" s="79"/>
      <c r="G129" s="80"/>
      <c r="H129" s="17"/>
      <c r="I129" s="5"/>
      <c r="J129" s="5">
        <f t="shared" si="16"/>
        <v>0</v>
      </c>
      <c r="K129" s="127"/>
      <c r="L129" s="5">
        <f t="shared" si="17"/>
        <v>0</v>
      </c>
      <c r="M129" s="140">
        <f>Eingabe!V32</f>
        <v>0</v>
      </c>
      <c r="N129" s="127">
        <f t="shared" si="18"/>
        <v>0</v>
      </c>
      <c r="O129" s="135">
        <f t="shared" si="19"/>
        <v>0</v>
      </c>
      <c r="P129" s="22"/>
      <c r="Q129" s="22"/>
      <c r="R129" s="22"/>
      <c r="S129" s="22"/>
      <c r="T129" s="22"/>
      <c r="U129" s="22"/>
      <c r="V129" s="31"/>
      <c r="W129" s="30"/>
      <c r="X129" s="30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36</v>
      </c>
      <c r="E130" s="42">
        <f>Eingabe!C33</f>
        <v>30</v>
      </c>
      <c r="F130" s="79"/>
      <c r="G130" s="80"/>
      <c r="H130" s="17"/>
      <c r="I130" s="5"/>
      <c r="J130" s="5">
        <f t="shared" si="16"/>
        <v>0</v>
      </c>
      <c r="K130" s="127"/>
      <c r="L130" s="5">
        <f t="shared" si="17"/>
        <v>0</v>
      </c>
      <c r="M130" s="140">
        <f>Eingabe!V33</f>
        <v>0</v>
      </c>
      <c r="N130" s="127">
        <f t="shared" si="18"/>
        <v>0</v>
      </c>
      <c r="O130" s="135">
        <f t="shared" si="19"/>
        <v>0</v>
      </c>
      <c r="P130" s="22"/>
      <c r="Q130" s="22"/>
      <c r="R130" s="22"/>
      <c r="S130" s="22"/>
      <c r="T130" s="22"/>
      <c r="U130" s="22"/>
      <c r="V130" s="31"/>
      <c r="W130" s="30"/>
      <c r="X130" s="30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37</v>
      </c>
      <c r="E131" s="42">
        <f>Eingabe!C34</f>
        <v>31</v>
      </c>
      <c r="F131" s="79"/>
      <c r="G131" s="80"/>
      <c r="H131" s="17"/>
      <c r="I131" s="5"/>
      <c r="J131" s="5">
        <f t="shared" si="16"/>
        <v>0</v>
      </c>
      <c r="K131" s="127"/>
      <c r="L131" s="5">
        <f t="shared" si="17"/>
        <v>0</v>
      </c>
      <c r="M131" s="140">
        <f>Eingabe!V34</f>
        <v>0</v>
      </c>
      <c r="N131" s="127">
        <f t="shared" si="18"/>
        <v>0</v>
      </c>
      <c r="O131" s="135">
        <f t="shared" si="19"/>
        <v>0</v>
      </c>
      <c r="P131" s="22"/>
      <c r="Q131" s="22"/>
      <c r="R131" s="22"/>
      <c r="S131" s="22"/>
      <c r="T131" s="22"/>
      <c r="U131" s="22"/>
      <c r="V131" s="31"/>
      <c r="W131" s="30"/>
      <c r="X131" s="30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38</v>
      </c>
      <c r="E132" s="42">
        <f>Eingabe!C35</f>
        <v>32</v>
      </c>
      <c r="F132" s="79"/>
      <c r="G132" s="80"/>
      <c r="H132" s="17"/>
      <c r="I132" s="5"/>
      <c r="J132" s="5">
        <f t="shared" si="16"/>
        <v>0</v>
      </c>
      <c r="K132" s="127"/>
      <c r="L132" s="5">
        <f t="shared" si="17"/>
        <v>0</v>
      </c>
      <c r="M132" s="140">
        <f>Eingabe!V35</f>
        <v>0</v>
      </c>
      <c r="N132" s="127">
        <f t="shared" si="18"/>
        <v>0</v>
      </c>
      <c r="O132" s="135">
        <f t="shared" si="19"/>
        <v>0</v>
      </c>
      <c r="P132" s="22"/>
      <c r="Q132" s="22"/>
      <c r="R132" s="22"/>
      <c r="S132" s="22"/>
      <c r="T132" s="22"/>
      <c r="U132" s="22"/>
      <c r="V132" s="31"/>
      <c r="W132" s="30"/>
      <c r="X132" s="30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39</v>
      </c>
      <c r="E133" s="42">
        <f>Eingabe!C36</f>
        <v>33</v>
      </c>
      <c r="F133" s="79"/>
      <c r="G133" s="80"/>
      <c r="H133" s="17"/>
      <c r="I133" s="5"/>
      <c r="J133" s="5">
        <f aca="true" t="shared" si="20" ref="J133:J150">K133-I133</f>
        <v>0</v>
      </c>
      <c r="K133" s="127"/>
      <c r="L133" s="5">
        <f t="shared" si="17"/>
        <v>0</v>
      </c>
      <c r="M133" s="140">
        <f>Eingabe!V36</f>
        <v>0</v>
      </c>
      <c r="N133" s="127">
        <f t="shared" si="18"/>
        <v>0</v>
      </c>
      <c r="O133" s="135">
        <f t="shared" si="19"/>
        <v>0</v>
      </c>
      <c r="P133" s="22"/>
      <c r="Q133" s="22"/>
      <c r="R133" s="22"/>
      <c r="S133" s="22"/>
      <c r="T133" s="22"/>
      <c r="U133" s="22"/>
      <c r="V133" s="31"/>
      <c r="W133" s="30"/>
      <c r="X133" s="30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40</v>
      </c>
      <c r="E134" s="42">
        <f>Eingabe!C37</f>
        <v>34</v>
      </c>
      <c r="F134" s="79"/>
      <c r="G134" s="80"/>
      <c r="H134" s="17"/>
      <c r="I134" s="5"/>
      <c r="J134" s="5">
        <f t="shared" si="20"/>
        <v>0</v>
      </c>
      <c r="K134" s="127"/>
      <c r="L134" s="5">
        <f t="shared" si="17"/>
        <v>0</v>
      </c>
      <c r="M134" s="140">
        <f>Eingabe!V37</f>
        <v>0</v>
      </c>
      <c r="N134" s="127">
        <f t="shared" si="18"/>
        <v>0</v>
      </c>
      <c r="O134" s="135">
        <f t="shared" si="19"/>
        <v>0</v>
      </c>
      <c r="P134" s="22"/>
      <c r="Q134" s="22"/>
      <c r="R134" s="22"/>
      <c r="S134" s="22"/>
      <c r="T134" s="22"/>
      <c r="U134" s="22"/>
      <c r="V134" s="31"/>
      <c r="W134" s="30"/>
      <c r="X134" s="30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41</v>
      </c>
      <c r="E135" s="42">
        <f>Eingabe!C38</f>
        <v>35</v>
      </c>
      <c r="F135" s="79"/>
      <c r="G135" s="80"/>
      <c r="H135" s="17"/>
      <c r="I135" s="5"/>
      <c r="J135" s="5">
        <f t="shared" si="20"/>
        <v>0</v>
      </c>
      <c r="K135" s="127"/>
      <c r="L135" s="5">
        <f t="shared" si="17"/>
        <v>0</v>
      </c>
      <c r="M135" s="140">
        <f>Eingabe!V38</f>
        <v>0</v>
      </c>
      <c r="N135" s="127">
        <f t="shared" si="18"/>
        <v>0</v>
      </c>
      <c r="O135" s="135">
        <f t="shared" si="19"/>
        <v>0</v>
      </c>
      <c r="P135" s="22"/>
      <c r="Q135" s="22"/>
      <c r="R135" s="22"/>
      <c r="S135" s="22"/>
      <c r="T135" s="22"/>
      <c r="U135" s="22"/>
      <c r="V135" s="31"/>
      <c r="W135" s="30"/>
      <c r="X135" s="30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42</v>
      </c>
      <c r="E136" s="42">
        <f>Eingabe!C39</f>
        <v>36</v>
      </c>
      <c r="F136" s="79"/>
      <c r="G136" s="80"/>
      <c r="H136" s="17"/>
      <c r="I136" s="5"/>
      <c r="J136" s="5">
        <f t="shared" si="20"/>
        <v>0</v>
      </c>
      <c r="K136" s="127"/>
      <c r="L136" s="5">
        <f t="shared" si="17"/>
        <v>0</v>
      </c>
      <c r="M136" s="140">
        <f>Eingabe!V39</f>
        <v>0</v>
      </c>
      <c r="N136" s="127">
        <f t="shared" si="18"/>
        <v>0</v>
      </c>
      <c r="O136" s="135">
        <f t="shared" si="19"/>
        <v>0</v>
      </c>
      <c r="P136" s="22"/>
      <c r="Q136" s="22"/>
      <c r="R136" s="22"/>
      <c r="S136" s="22"/>
      <c r="T136" s="22"/>
      <c r="U136" s="22"/>
      <c r="V136" s="31"/>
      <c r="W136" s="30"/>
      <c r="X136" s="30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43</v>
      </c>
      <c r="E137" s="42">
        <f>Eingabe!C40</f>
        <v>37</v>
      </c>
      <c r="F137" s="79"/>
      <c r="G137" s="80"/>
      <c r="H137" s="17"/>
      <c r="I137" s="5"/>
      <c r="J137" s="5">
        <f t="shared" si="20"/>
        <v>0</v>
      </c>
      <c r="K137" s="127"/>
      <c r="L137" s="5">
        <f t="shared" si="17"/>
        <v>0</v>
      </c>
      <c r="M137" s="140">
        <f>Eingabe!V40</f>
        <v>0</v>
      </c>
      <c r="N137" s="127">
        <f t="shared" si="18"/>
        <v>0</v>
      </c>
      <c r="O137" s="135">
        <f t="shared" si="19"/>
        <v>0</v>
      </c>
      <c r="P137" s="22"/>
      <c r="Q137" s="22"/>
      <c r="R137" s="22"/>
      <c r="S137" s="22"/>
      <c r="T137" s="22"/>
      <c r="U137" s="22"/>
      <c r="V137" s="31"/>
      <c r="W137" s="30"/>
      <c r="X137" s="30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44</v>
      </c>
      <c r="E138" s="42">
        <f>Eingabe!C41</f>
        <v>38</v>
      </c>
      <c r="F138" s="79"/>
      <c r="G138" s="80"/>
      <c r="H138" s="17"/>
      <c r="I138" s="5"/>
      <c r="J138" s="5">
        <f t="shared" si="20"/>
        <v>0</v>
      </c>
      <c r="K138" s="127"/>
      <c r="L138" s="5">
        <f t="shared" si="17"/>
        <v>0</v>
      </c>
      <c r="M138" s="140">
        <f>Eingabe!V41</f>
        <v>0</v>
      </c>
      <c r="N138" s="127">
        <f t="shared" si="18"/>
        <v>0</v>
      </c>
      <c r="O138" s="135">
        <f t="shared" si="19"/>
        <v>0</v>
      </c>
      <c r="P138" s="22"/>
      <c r="Q138" s="22"/>
      <c r="R138" s="22"/>
      <c r="S138" s="22"/>
      <c r="T138" s="22"/>
      <c r="U138" s="22"/>
      <c r="V138" s="31"/>
      <c r="W138" s="30"/>
      <c r="X138" s="30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45</v>
      </c>
      <c r="E139" s="42">
        <f>Eingabe!C42</f>
        <v>39</v>
      </c>
      <c r="F139" s="79"/>
      <c r="G139" s="80"/>
      <c r="H139" s="17"/>
      <c r="I139" s="5"/>
      <c r="J139" s="5">
        <f t="shared" si="20"/>
        <v>0</v>
      </c>
      <c r="K139" s="127"/>
      <c r="L139" s="5">
        <f t="shared" si="17"/>
        <v>0</v>
      </c>
      <c r="M139" s="140">
        <f>Eingabe!V42</f>
        <v>0</v>
      </c>
      <c r="N139" s="127">
        <f t="shared" si="18"/>
        <v>0</v>
      </c>
      <c r="O139" s="135">
        <f t="shared" si="19"/>
        <v>0</v>
      </c>
      <c r="P139" s="22"/>
      <c r="Q139" s="22"/>
      <c r="R139" s="22"/>
      <c r="S139" s="22"/>
      <c r="T139" s="22"/>
      <c r="U139" s="22"/>
      <c r="V139" s="31"/>
      <c r="W139" s="30"/>
      <c r="X139" s="30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46</v>
      </c>
      <c r="E140" s="42">
        <f>Eingabe!C43</f>
        <v>40</v>
      </c>
      <c r="F140" s="79"/>
      <c r="G140" s="80"/>
      <c r="H140" s="17"/>
      <c r="I140" s="5"/>
      <c r="J140" s="5">
        <f t="shared" si="20"/>
        <v>0</v>
      </c>
      <c r="K140" s="127"/>
      <c r="L140" s="5">
        <f t="shared" si="17"/>
        <v>0</v>
      </c>
      <c r="M140" s="140">
        <f>Eingabe!V43</f>
        <v>0</v>
      </c>
      <c r="N140" s="127">
        <f t="shared" si="18"/>
        <v>0</v>
      </c>
      <c r="O140" s="135">
        <f t="shared" si="19"/>
        <v>0</v>
      </c>
      <c r="P140" s="22"/>
      <c r="Q140" s="22"/>
      <c r="R140" s="22"/>
      <c r="S140" s="22"/>
      <c r="T140" s="22"/>
      <c r="U140" s="22"/>
      <c r="V140" s="31"/>
      <c r="W140" s="30"/>
      <c r="X140" s="30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47</v>
      </c>
      <c r="E141" s="42">
        <f>Eingabe!C44</f>
        <v>41</v>
      </c>
      <c r="F141" s="79"/>
      <c r="G141" s="80"/>
      <c r="H141" s="17"/>
      <c r="I141" s="5"/>
      <c r="J141" s="5">
        <f t="shared" si="20"/>
        <v>0</v>
      </c>
      <c r="K141" s="127"/>
      <c r="L141" s="5">
        <f t="shared" si="17"/>
        <v>0</v>
      </c>
      <c r="M141" s="140">
        <f>Eingabe!V44</f>
        <v>0</v>
      </c>
      <c r="N141" s="127">
        <f t="shared" si="18"/>
        <v>0</v>
      </c>
      <c r="O141" s="135">
        <f t="shared" si="19"/>
        <v>0</v>
      </c>
      <c r="P141" s="22"/>
      <c r="Q141" s="22"/>
      <c r="R141" s="22"/>
      <c r="S141" s="22"/>
      <c r="T141" s="22"/>
      <c r="U141" s="22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48</v>
      </c>
      <c r="E142" s="42">
        <f>Eingabe!C45</f>
        <v>42</v>
      </c>
      <c r="F142" s="79"/>
      <c r="G142" s="80"/>
      <c r="H142" s="17"/>
      <c r="I142" s="5"/>
      <c r="J142" s="5">
        <f t="shared" si="20"/>
        <v>0</v>
      </c>
      <c r="K142" s="127"/>
      <c r="L142" s="5">
        <f t="shared" si="17"/>
        <v>0</v>
      </c>
      <c r="M142" s="140">
        <f>Eingabe!V45</f>
        <v>0</v>
      </c>
      <c r="N142" s="127">
        <f t="shared" si="18"/>
        <v>0</v>
      </c>
      <c r="O142" s="135">
        <f t="shared" si="19"/>
        <v>0</v>
      </c>
      <c r="P142" s="22"/>
      <c r="Q142" s="22"/>
      <c r="R142" s="22"/>
      <c r="S142" s="22"/>
      <c r="T142" s="22"/>
      <c r="U142" s="22"/>
      <c r="V142" s="31"/>
      <c r="W142" s="30"/>
      <c r="X142" s="30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49</v>
      </c>
      <c r="E143" s="42">
        <f>Eingabe!C46</f>
        <v>43</v>
      </c>
      <c r="F143" s="79"/>
      <c r="G143" s="80"/>
      <c r="H143" s="17"/>
      <c r="I143" s="5"/>
      <c r="J143" s="5">
        <f t="shared" si="20"/>
        <v>0</v>
      </c>
      <c r="K143" s="127"/>
      <c r="L143" s="5">
        <f t="shared" si="17"/>
        <v>0</v>
      </c>
      <c r="M143" s="140">
        <f>Eingabe!V46</f>
        <v>0</v>
      </c>
      <c r="N143" s="127">
        <f t="shared" si="18"/>
        <v>0</v>
      </c>
      <c r="O143" s="135">
        <f t="shared" si="19"/>
        <v>0</v>
      </c>
      <c r="P143" s="22"/>
      <c r="Q143" s="22"/>
      <c r="R143" s="22"/>
      <c r="S143" s="22"/>
      <c r="T143" s="22"/>
      <c r="U143" s="22"/>
      <c r="V143" s="31"/>
      <c r="W143" s="30"/>
      <c r="X143" s="30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50</v>
      </c>
      <c r="E144" s="42">
        <f>Eingabe!C47</f>
        <v>44</v>
      </c>
      <c r="F144" s="79"/>
      <c r="G144" s="80"/>
      <c r="H144" s="17"/>
      <c r="I144" s="5"/>
      <c r="J144" s="5">
        <f t="shared" si="20"/>
        <v>0</v>
      </c>
      <c r="K144" s="127"/>
      <c r="L144" s="5">
        <f t="shared" si="17"/>
        <v>0</v>
      </c>
      <c r="M144" s="140">
        <f>Eingabe!V47</f>
        <v>0</v>
      </c>
      <c r="N144" s="127">
        <f t="shared" si="18"/>
        <v>0</v>
      </c>
      <c r="O144" s="135">
        <f t="shared" si="19"/>
        <v>0</v>
      </c>
      <c r="P144" s="22"/>
      <c r="Q144" s="22"/>
      <c r="R144" s="22"/>
      <c r="S144" s="22"/>
      <c r="T144" s="22"/>
      <c r="U144" s="22"/>
      <c r="V144" s="31"/>
      <c r="W144" s="30"/>
      <c r="X144" s="30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51</v>
      </c>
      <c r="E145" s="42">
        <f>Eingabe!C48</f>
        <v>45</v>
      </c>
      <c r="F145" s="79"/>
      <c r="G145" s="80"/>
      <c r="H145" s="17"/>
      <c r="I145" s="5"/>
      <c r="J145" s="5">
        <f t="shared" si="20"/>
        <v>0</v>
      </c>
      <c r="K145" s="127"/>
      <c r="L145" s="5">
        <f t="shared" si="17"/>
        <v>0</v>
      </c>
      <c r="M145" s="140">
        <f>Eingabe!V48</f>
        <v>0</v>
      </c>
      <c r="N145" s="127">
        <f t="shared" si="18"/>
        <v>0</v>
      </c>
      <c r="O145" s="135">
        <f t="shared" si="19"/>
        <v>0</v>
      </c>
      <c r="P145" s="22"/>
      <c r="Q145" s="22"/>
      <c r="R145" s="22"/>
      <c r="S145" s="22"/>
      <c r="T145" s="22"/>
      <c r="U145" s="22"/>
      <c r="V145" s="31"/>
      <c r="W145" s="30"/>
      <c r="X145" s="30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52</v>
      </c>
      <c r="E146" s="42">
        <f>Eingabe!C49</f>
        <v>46</v>
      </c>
      <c r="F146" s="79"/>
      <c r="G146" s="80"/>
      <c r="H146" s="17"/>
      <c r="I146" s="5"/>
      <c r="J146" s="5">
        <f t="shared" si="20"/>
        <v>0</v>
      </c>
      <c r="K146" s="127"/>
      <c r="L146" s="5">
        <f t="shared" si="17"/>
        <v>0</v>
      </c>
      <c r="M146" s="140">
        <f>Eingabe!V49</f>
        <v>0</v>
      </c>
      <c r="N146" s="127">
        <f t="shared" si="18"/>
        <v>0</v>
      </c>
      <c r="O146" s="135">
        <f t="shared" si="19"/>
        <v>0</v>
      </c>
      <c r="P146" s="22"/>
      <c r="Q146" s="22"/>
      <c r="R146" s="22"/>
      <c r="S146" s="22"/>
      <c r="T146" s="22"/>
      <c r="U146" s="22"/>
      <c r="V146" s="31"/>
      <c r="W146" s="30"/>
      <c r="X146" s="30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53</v>
      </c>
      <c r="E147" s="42">
        <f>Eingabe!C50</f>
        <v>47</v>
      </c>
      <c r="F147" s="79"/>
      <c r="G147" s="80"/>
      <c r="H147" s="17"/>
      <c r="I147" s="5"/>
      <c r="J147" s="5">
        <f t="shared" si="20"/>
        <v>0</v>
      </c>
      <c r="K147" s="127"/>
      <c r="L147" s="5">
        <f t="shared" si="17"/>
        <v>0</v>
      </c>
      <c r="M147" s="140">
        <f>Eingabe!V50</f>
        <v>0</v>
      </c>
      <c r="N147" s="127">
        <f t="shared" si="18"/>
        <v>0</v>
      </c>
      <c r="O147" s="135">
        <f t="shared" si="19"/>
        <v>0</v>
      </c>
      <c r="P147" s="22"/>
      <c r="Q147" s="22"/>
      <c r="R147" s="22"/>
      <c r="S147" s="22"/>
      <c r="T147" s="22"/>
      <c r="U147" s="22"/>
      <c r="V147" s="31"/>
      <c r="W147" s="30"/>
      <c r="X147" s="30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54</v>
      </c>
      <c r="E148" s="42">
        <f>Eingabe!C51</f>
        <v>48</v>
      </c>
      <c r="F148" s="79"/>
      <c r="G148" s="80"/>
      <c r="H148" s="17"/>
      <c r="I148" s="5"/>
      <c r="J148" s="5">
        <f t="shared" si="20"/>
        <v>0</v>
      </c>
      <c r="K148" s="127"/>
      <c r="L148" s="5">
        <f t="shared" si="17"/>
        <v>0</v>
      </c>
      <c r="M148" s="140">
        <f>Eingabe!V51</f>
        <v>0</v>
      </c>
      <c r="N148" s="127">
        <f t="shared" si="18"/>
        <v>0</v>
      </c>
      <c r="O148" s="135">
        <f t="shared" si="19"/>
        <v>0</v>
      </c>
      <c r="P148" s="22"/>
      <c r="Q148" s="22"/>
      <c r="R148" s="22"/>
      <c r="S148" s="22"/>
      <c r="T148" s="22"/>
      <c r="U148" s="22"/>
      <c r="V148" s="31"/>
      <c r="W148" s="30"/>
      <c r="X148" s="30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55</v>
      </c>
      <c r="E149" s="42">
        <f>Eingabe!C52</f>
        <v>49</v>
      </c>
      <c r="F149" s="79"/>
      <c r="G149" s="80"/>
      <c r="H149" s="17"/>
      <c r="I149" s="5"/>
      <c r="J149" s="5">
        <f t="shared" si="20"/>
        <v>0</v>
      </c>
      <c r="K149" s="127"/>
      <c r="L149" s="5">
        <f t="shared" si="17"/>
        <v>0</v>
      </c>
      <c r="M149" s="140">
        <f>Eingabe!V52</f>
        <v>0</v>
      </c>
      <c r="N149" s="127">
        <f t="shared" si="18"/>
        <v>0</v>
      </c>
      <c r="O149" s="135">
        <f t="shared" si="19"/>
        <v>0</v>
      </c>
      <c r="P149" s="22"/>
      <c r="Q149" s="22"/>
      <c r="R149" s="22"/>
      <c r="S149" s="22"/>
      <c r="T149" s="22"/>
      <c r="U149" s="22"/>
      <c r="V149" s="31"/>
      <c r="W149" s="30"/>
      <c r="X149" s="30"/>
      <c r="Y149" s="22"/>
      <c r="Z149" s="22"/>
      <c r="AA149" s="16"/>
      <c r="AB149" s="16"/>
      <c r="AC149" s="16"/>
      <c r="AD149" s="16"/>
      <c r="AE149" s="16"/>
    </row>
    <row r="150" spans="2:31" ht="26.25" customHeight="1" thickBot="1">
      <c r="B150" s="22"/>
      <c r="C150" s="22"/>
      <c r="D150" s="18" t="s">
        <v>56</v>
      </c>
      <c r="E150" s="43">
        <f>Eingabe!C53</f>
        <v>50</v>
      </c>
      <c r="F150" s="81"/>
      <c r="G150" s="82"/>
      <c r="H150" s="128"/>
      <c r="I150" s="20"/>
      <c r="J150" s="20">
        <f t="shared" si="20"/>
        <v>0</v>
      </c>
      <c r="K150" s="129"/>
      <c r="L150" s="20">
        <f t="shared" si="17"/>
        <v>0</v>
      </c>
      <c r="M150" s="142">
        <f>Eingabe!V53</f>
        <v>0</v>
      </c>
      <c r="N150" s="127">
        <f t="shared" si="18"/>
        <v>0</v>
      </c>
      <c r="O150" s="148">
        <f t="shared" si="19"/>
        <v>0</v>
      </c>
      <c r="P150" s="22"/>
      <c r="Q150" s="22"/>
      <c r="R150" s="22"/>
      <c r="S150" s="22"/>
      <c r="T150" s="22"/>
      <c r="U150" s="22"/>
      <c r="V150" s="31"/>
      <c r="W150" s="30"/>
      <c r="X150" s="30"/>
      <c r="Y150" s="22"/>
      <c r="Z150" s="22"/>
      <c r="AA150" s="16"/>
      <c r="AB150" s="16"/>
      <c r="AC150" s="16"/>
      <c r="AD150" s="16"/>
      <c r="AE150" s="16"/>
    </row>
    <row r="151" spans="2:31" ht="26.25" customHeight="1" thickBot="1">
      <c r="B151" s="22"/>
      <c r="C151" s="22"/>
      <c r="D151" s="215" t="str">
        <f>Eingabe!$B$54</f>
        <v>Punktevergabe: 30,29,28,27,26,25,24,23,22,21,20,19,18,17,16,15,14,13,12,11,10,9,8,7,6,5,4,3,2,1</v>
      </c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7"/>
      <c r="P151" s="22"/>
      <c r="S151" s="30"/>
      <c r="T151" s="31"/>
      <c r="U151" s="31"/>
      <c r="V151" s="31"/>
      <c r="W151" s="30"/>
      <c r="X151" s="30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22"/>
      <c r="E152" s="22"/>
      <c r="F152" s="41"/>
      <c r="G152" s="22"/>
      <c r="H152" s="22"/>
      <c r="I152" s="22"/>
      <c r="J152" s="22"/>
      <c r="K152" s="22"/>
      <c r="L152" s="22"/>
      <c r="M152" s="124"/>
      <c r="N152" s="124"/>
      <c r="O152" s="124"/>
      <c r="P152" s="22"/>
      <c r="S152" s="30"/>
      <c r="T152" s="31"/>
      <c r="U152" s="31"/>
      <c r="V152" s="31"/>
      <c r="W152" s="30"/>
      <c r="X152" s="30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22"/>
      <c r="E153" s="84"/>
      <c r="F153" s="121"/>
      <c r="G153" s="121" t="s">
        <v>68</v>
      </c>
      <c r="H153" s="32"/>
      <c r="I153" s="116">
        <v>1</v>
      </c>
      <c r="J153" s="117">
        <v>2</v>
      </c>
      <c r="K153" s="22"/>
      <c r="L153" s="100" t="s">
        <v>130</v>
      </c>
      <c r="M153" s="101"/>
      <c r="N153" s="141" t="s">
        <v>131</v>
      </c>
      <c r="O153" s="149"/>
      <c r="P153" s="31"/>
      <c r="Q153" s="31"/>
      <c r="R153" s="30"/>
      <c r="S153" s="30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22"/>
      <c r="E154" s="84"/>
      <c r="F154" s="121"/>
      <c r="G154" s="121" t="s">
        <v>68</v>
      </c>
      <c r="H154" s="32"/>
      <c r="I154" s="118">
        <v>3</v>
      </c>
      <c r="J154" s="119">
        <v>4</v>
      </c>
      <c r="K154" s="22"/>
      <c r="L154" s="102" t="s">
        <v>132</v>
      </c>
      <c r="M154" s="100" t="s">
        <v>4</v>
      </c>
      <c r="N154" s="141" t="s">
        <v>133</v>
      </c>
      <c r="O154" s="149"/>
      <c r="P154" s="31"/>
      <c r="Q154" s="31"/>
      <c r="R154" s="30"/>
      <c r="S154" s="30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22"/>
      <c r="E155" s="84"/>
      <c r="F155" s="121"/>
      <c r="G155" s="121" t="s">
        <v>68</v>
      </c>
      <c r="H155" s="32"/>
      <c r="I155" s="120">
        <v>5</v>
      </c>
      <c r="J155" s="31"/>
      <c r="K155" s="22"/>
      <c r="L155" s="100" t="s">
        <v>132</v>
      </c>
      <c r="M155" s="100" t="s">
        <v>5</v>
      </c>
      <c r="N155" s="141" t="s">
        <v>133</v>
      </c>
      <c r="O155" s="149"/>
      <c r="P155" s="31"/>
      <c r="Q155" s="31"/>
      <c r="R155" s="30"/>
      <c r="S155" s="30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26" ht="26.25" customHeight="1">
      <c r="B156" s="22"/>
      <c r="C156" s="22"/>
      <c r="D156" s="22"/>
      <c r="E156" s="45"/>
      <c r="F156" s="36"/>
      <c r="G156" s="36"/>
      <c r="H156" s="37"/>
      <c r="I156" s="38"/>
      <c r="J156" s="22"/>
      <c r="K156" s="22"/>
      <c r="L156" s="22"/>
      <c r="M156" s="124"/>
      <c r="N156" s="124"/>
      <c r="O156" s="124"/>
      <c r="P156" s="22"/>
      <c r="S156" s="30"/>
      <c r="T156" s="31"/>
      <c r="U156" s="31"/>
      <c r="V156" s="31"/>
      <c r="W156" s="30"/>
      <c r="X156" s="30"/>
      <c r="Y156" s="31"/>
      <c r="Z156" s="30"/>
    </row>
    <row r="157" spans="2:26" ht="26.25" customHeight="1" thickBot="1">
      <c r="B157" s="22"/>
      <c r="C157" s="22"/>
      <c r="D157" s="22"/>
      <c r="E157" s="41"/>
      <c r="F157" s="22"/>
      <c r="G157" s="22"/>
      <c r="H157" s="22"/>
      <c r="I157" s="22"/>
      <c r="J157" s="22"/>
      <c r="K157" s="22"/>
      <c r="L157" s="22"/>
      <c r="M157" s="124"/>
      <c r="N157" s="124"/>
      <c r="O157" s="124"/>
      <c r="P157" s="22"/>
      <c r="S157" s="30"/>
      <c r="T157" s="31"/>
      <c r="U157" s="31"/>
      <c r="V157" s="31"/>
      <c r="W157" s="30"/>
      <c r="X157" s="30"/>
      <c r="Y157" s="31"/>
      <c r="Z157" s="30"/>
    </row>
    <row r="158" spans="2:31" ht="34.5" customHeight="1" thickBot="1">
      <c r="B158" s="22"/>
      <c r="C158" s="22"/>
      <c r="D158" s="239">
        <f>Eingabe!$W$3</f>
        <v>43410</v>
      </c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1"/>
      <c r="P158" s="22"/>
      <c r="S158" s="30"/>
      <c r="T158" s="31"/>
      <c r="U158" s="31"/>
      <c r="V158" s="31"/>
      <c r="W158" s="30"/>
      <c r="X158" s="30"/>
      <c r="Y158" s="22"/>
      <c r="Z158" s="22"/>
      <c r="AA158" s="16"/>
      <c r="AB158" s="16"/>
      <c r="AC158" s="16"/>
      <c r="AD158" s="16"/>
      <c r="AE158" s="16"/>
    </row>
    <row r="159" spans="2:31" ht="31.5">
      <c r="B159" s="22"/>
      <c r="C159" s="22"/>
      <c r="D159" s="211" t="s">
        <v>0</v>
      </c>
      <c r="E159" s="218" t="s">
        <v>63</v>
      </c>
      <c r="F159" s="218" t="s">
        <v>66</v>
      </c>
      <c r="G159" s="218"/>
      <c r="H159" s="235" t="s">
        <v>67</v>
      </c>
      <c r="I159" s="218" t="s">
        <v>4</v>
      </c>
      <c r="J159" s="218" t="s">
        <v>5</v>
      </c>
      <c r="K159" s="218" t="s">
        <v>6</v>
      </c>
      <c r="L159" s="218" t="s">
        <v>62</v>
      </c>
      <c r="M159" s="237" t="s">
        <v>3</v>
      </c>
      <c r="N159" s="33" t="s">
        <v>60</v>
      </c>
      <c r="O159" s="34"/>
      <c r="P159" s="22"/>
      <c r="S159" s="30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 thickBot="1">
      <c r="B160" s="22"/>
      <c r="C160" s="22"/>
      <c r="D160" s="212"/>
      <c r="E160" s="219"/>
      <c r="F160" s="219"/>
      <c r="G160" s="219"/>
      <c r="H160" s="236"/>
      <c r="I160" s="219"/>
      <c r="J160" s="219"/>
      <c r="K160" s="219"/>
      <c r="L160" s="219"/>
      <c r="M160" s="238"/>
      <c r="N160" s="46" t="s">
        <v>58</v>
      </c>
      <c r="O160" s="47" t="s">
        <v>59</v>
      </c>
      <c r="P160" s="22"/>
      <c r="S160" s="30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9" t="s">
        <v>7</v>
      </c>
      <c r="E161" s="43" t="str">
        <f>Eingabe!C4</f>
        <v>Walter Lemböck </v>
      </c>
      <c r="F161" s="77"/>
      <c r="G161" s="78"/>
      <c r="H161" s="126"/>
      <c r="I161" s="5"/>
      <c r="J161" s="5">
        <f aca="true" t="shared" si="21" ref="J161:J192">K161-I161</f>
        <v>0</v>
      </c>
      <c r="K161" s="127"/>
      <c r="L161" s="49">
        <f>SUM(K161/10)</f>
        <v>0</v>
      </c>
      <c r="M161" s="140">
        <f>Eingabe!W4</f>
        <v>0</v>
      </c>
      <c r="N161" s="145"/>
      <c r="O161" s="147"/>
      <c r="P161" s="22"/>
      <c r="S161" s="30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10" t="s">
        <v>8</v>
      </c>
      <c r="E162" s="42" t="str">
        <f>Eingabe!C5</f>
        <v>Thomas Gebhardt</v>
      </c>
      <c r="F162" s="79"/>
      <c r="G162" s="80"/>
      <c r="H162" s="17"/>
      <c r="I162" s="5"/>
      <c r="J162" s="5">
        <f t="shared" si="21"/>
        <v>0</v>
      </c>
      <c r="K162" s="127"/>
      <c r="L162" s="5">
        <f>SUM(K162/10)</f>
        <v>0</v>
      </c>
      <c r="M162" s="140">
        <f>Eingabe!W5</f>
        <v>0</v>
      </c>
      <c r="N162" s="130">
        <f>$K$161-K162</f>
        <v>0</v>
      </c>
      <c r="O162" s="131"/>
      <c r="P162" s="22"/>
      <c r="S162" s="30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11" t="s">
        <v>9</v>
      </c>
      <c r="E163" s="42" t="str">
        <f>Eingabe!C6</f>
        <v>Walter Müllner </v>
      </c>
      <c r="F163" s="79"/>
      <c r="G163" s="80"/>
      <c r="H163" s="17"/>
      <c r="I163" s="5"/>
      <c r="J163" s="5">
        <f t="shared" si="21"/>
        <v>0</v>
      </c>
      <c r="K163" s="127"/>
      <c r="L163" s="5">
        <f aca="true" t="shared" si="22" ref="L163:L210">SUM(K163/10)</f>
        <v>0</v>
      </c>
      <c r="M163" s="140">
        <f>Eingabe!W6</f>
        <v>0</v>
      </c>
      <c r="N163" s="132">
        <f aca="true" t="shared" si="23" ref="N163:N210">$K$161-K163</f>
        <v>0</v>
      </c>
      <c r="O163" s="133">
        <f aca="true" t="shared" si="24" ref="O163:O210">SUM(K162-K163)</f>
        <v>0</v>
      </c>
      <c r="P163" s="22"/>
      <c r="S163" s="30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10</v>
      </c>
      <c r="E164" s="42" t="str">
        <f>Eingabe!C7</f>
        <v>Gerhard Fischer </v>
      </c>
      <c r="F164" s="79"/>
      <c r="G164" s="80"/>
      <c r="H164" s="17"/>
      <c r="I164" s="5"/>
      <c r="J164" s="5">
        <f t="shared" si="21"/>
        <v>0</v>
      </c>
      <c r="K164" s="127"/>
      <c r="L164" s="5">
        <f t="shared" si="22"/>
        <v>0</v>
      </c>
      <c r="M164" s="140">
        <f>Eingabe!W7</f>
        <v>0</v>
      </c>
      <c r="N164" s="127">
        <f t="shared" si="23"/>
        <v>0</v>
      </c>
      <c r="O164" s="135">
        <f t="shared" si="24"/>
        <v>0</v>
      </c>
      <c r="P164" s="22"/>
      <c r="S164" s="30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11</v>
      </c>
      <c r="E165" s="42" t="str">
        <f>Eingabe!C8</f>
        <v>Gabi Krausler</v>
      </c>
      <c r="F165" s="79"/>
      <c r="G165" s="80"/>
      <c r="H165" s="17"/>
      <c r="I165" s="5"/>
      <c r="J165" s="5">
        <f t="shared" si="21"/>
        <v>0</v>
      </c>
      <c r="K165" s="127"/>
      <c r="L165" s="5">
        <f t="shared" si="22"/>
        <v>0</v>
      </c>
      <c r="M165" s="140">
        <f>Eingabe!W8</f>
        <v>0</v>
      </c>
      <c r="N165" s="127">
        <f t="shared" si="23"/>
        <v>0</v>
      </c>
      <c r="O165" s="135">
        <f t="shared" si="24"/>
        <v>0</v>
      </c>
      <c r="P165" s="22"/>
      <c r="S165" s="30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12</v>
      </c>
      <c r="E166" s="42" t="str">
        <f>Eingabe!C9</f>
        <v>Peter Siding </v>
      </c>
      <c r="F166" s="79"/>
      <c r="G166" s="80"/>
      <c r="H166" s="17"/>
      <c r="I166" s="5"/>
      <c r="J166" s="5">
        <f t="shared" si="21"/>
        <v>0</v>
      </c>
      <c r="K166" s="127"/>
      <c r="L166" s="5">
        <f t="shared" si="22"/>
        <v>0</v>
      </c>
      <c r="M166" s="140">
        <f>Eingabe!W9</f>
        <v>0</v>
      </c>
      <c r="N166" s="127">
        <f t="shared" si="23"/>
        <v>0</v>
      </c>
      <c r="O166" s="135">
        <f t="shared" si="24"/>
        <v>0</v>
      </c>
      <c r="P166" s="22"/>
      <c r="S166" s="30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13</v>
      </c>
      <c r="E167" s="42" t="str">
        <f>Eingabe!C10</f>
        <v>Thomas Sanda</v>
      </c>
      <c r="F167" s="79"/>
      <c r="G167" s="80"/>
      <c r="H167" s="17"/>
      <c r="I167" s="5"/>
      <c r="J167" s="5">
        <f t="shared" si="21"/>
        <v>0</v>
      </c>
      <c r="K167" s="127"/>
      <c r="L167" s="5">
        <f t="shared" si="22"/>
        <v>0</v>
      </c>
      <c r="M167" s="140">
        <f>Eingabe!W10</f>
        <v>0</v>
      </c>
      <c r="N167" s="127">
        <f t="shared" si="23"/>
        <v>0</v>
      </c>
      <c r="O167" s="135">
        <f t="shared" si="24"/>
        <v>0</v>
      </c>
      <c r="P167" s="22"/>
      <c r="S167" s="30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14</v>
      </c>
      <c r="E168" s="42" t="str">
        <f>Eingabe!C11</f>
        <v>Franz Wessely</v>
      </c>
      <c r="F168" s="79"/>
      <c r="G168" s="80"/>
      <c r="H168" s="17"/>
      <c r="I168" s="5"/>
      <c r="J168" s="5">
        <f t="shared" si="21"/>
        <v>0</v>
      </c>
      <c r="K168" s="127"/>
      <c r="L168" s="5">
        <f t="shared" si="22"/>
        <v>0</v>
      </c>
      <c r="M168" s="140">
        <f>Eingabe!W11</f>
        <v>0</v>
      </c>
      <c r="N168" s="127">
        <f t="shared" si="23"/>
        <v>0</v>
      </c>
      <c r="O168" s="135">
        <f t="shared" si="24"/>
        <v>0</v>
      </c>
      <c r="P168" s="22"/>
      <c r="S168" s="30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15</v>
      </c>
      <c r="E169" s="42" t="str">
        <f>Eingabe!C12</f>
        <v>Werner Trawnitschek</v>
      </c>
      <c r="F169" s="79"/>
      <c r="G169" s="80"/>
      <c r="H169" s="17"/>
      <c r="I169" s="5"/>
      <c r="J169" s="5">
        <f t="shared" si="21"/>
        <v>0</v>
      </c>
      <c r="K169" s="127"/>
      <c r="L169" s="5">
        <f t="shared" si="22"/>
        <v>0</v>
      </c>
      <c r="M169" s="140">
        <f>Eingabe!W12</f>
        <v>0</v>
      </c>
      <c r="N169" s="127">
        <f t="shared" si="23"/>
        <v>0</v>
      </c>
      <c r="O169" s="135">
        <f t="shared" si="24"/>
        <v>0</v>
      </c>
      <c r="P169" s="22"/>
      <c r="S169" s="30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16</v>
      </c>
      <c r="E170" s="42" t="str">
        <f>Eingabe!C13</f>
        <v>Gerlinde Herzog</v>
      </c>
      <c r="F170" s="79"/>
      <c r="G170" s="80"/>
      <c r="H170" s="17"/>
      <c r="I170" s="5"/>
      <c r="J170" s="5">
        <f t="shared" si="21"/>
        <v>0</v>
      </c>
      <c r="K170" s="127"/>
      <c r="L170" s="5">
        <f t="shared" si="22"/>
        <v>0</v>
      </c>
      <c r="M170" s="140">
        <f>Eingabe!W13</f>
        <v>0</v>
      </c>
      <c r="N170" s="127">
        <f t="shared" si="23"/>
        <v>0</v>
      </c>
      <c r="O170" s="135">
        <f t="shared" si="24"/>
        <v>0</v>
      </c>
      <c r="P170" s="22"/>
      <c r="S170" s="30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17</v>
      </c>
      <c r="E171" s="42" t="str">
        <f>Eingabe!C14</f>
        <v>Thomas Nowak </v>
      </c>
      <c r="F171" s="79"/>
      <c r="G171" s="80"/>
      <c r="H171" s="17"/>
      <c r="I171" s="5"/>
      <c r="J171" s="5">
        <f t="shared" si="21"/>
        <v>0</v>
      </c>
      <c r="K171" s="127"/>
      <c r="L171" s="5">
        <f t="shared" si="22"/>
        <v>0</v>
      </c>
      <c r="M171" s="140">
        <f>Eingabe!W14</f>
        <v>0</v>
      </c>
      <c r="N171" s="127">
        <f t="shared" si="23"/>
        <v>0</v>
      </c>
      <c r="O171" s="135">
        <f t="shared" si="24"/>
        <v>0</v>
      </c>
      <c r="P171" s="22"/>
      <c r="S171" s="30"/>
      <c r="T171" s="22"/>
      <c r="U171" s="22"/>
      <c r="V171" s="22"/>
      <c r="W171" s="22"/>
      <c r="X171" s="22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18</v>
      </c>
      <c r="E172" s="42" t="str">
        <f>Eingabe!C15</f>
        <v>Kurt Reznicek</v>
      </c>
      <c r="F172" s="79"/>
      <c r="G172" s="80"/>
      <c r="H172" s="17"/>
      <c r="I172" s="5"/>
      <c r="J172" s="5">
        <f t="shared" si="21"/>
        <v>0</v>
      </c>
      <c r="K172" s="127"/>
      <c r="L172" s="5">
        <f t="shared" si="22"/>
        <v>0</v>
      </c>
      <c r="M172" s="140">
        <f>Eingabe!W15</f>
        <v>0</v>
      </c>
      <c r="N172" s="127">
        <f t="shared" si="23"/>
        <v>0</v>
      </c>
      <c r="O172" s="135">
        <f t="shared" si="24"/>
        <v>0</v>
      </c>
      <c r="P172" s="22"/>
      <c r="S172" s="30"/>
      <c r="T172" s="22"/>
      <c r="U172" s="22"/>
      <c r="V172" s="22"/>
      <c r="W172" s="22"/>
      <c r="X172" s="22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8" t="s">
        <v>19</v>
      </c>
      <c r="E173" s="42" t="str">
        <f>Eingabe!C16</f>
        <v>Andreas Vanicek</v>
      </c>
      <c r="F173" s="79"/>
      <c r="G173" s="80"/>
      <c r="H173" s="17"/>
      <c r="I173" s="5"/>
      <c r="J173" s="5">
        <f t="shared" si="21"/>
        <v>0</v>
      </c>
      <c r="K173" s="127"/>
      <c r="L173" s="5">
        <f t="shared" si="22"/>
        <v>0</v>
      </c>
      <c r="M173" s="140">
        <f>Eingabe!W16</f>
        <v>0</v>
      </c>
      <c r="N173" s="127">
        <f t="shared" si="23"/>
        <v>0</v>
      </c>
      <c r="O173" s="135">
        <f t="shared" si="24"/>
        <v>0</v>
      </c>
      <c r="P173" s="22"/>
      <c r="S173" s="30"/>
      <c r="T173" s="22"/>
      <c r="U173" s="22"/>
      <c r="V173" s="22"/>
      <c r="W173" s="22"/>
      <c r="X173" s="22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8" t="s">
        <v>20</v>
      </c>
      <c r="E174" s="42" t="str">
        <f>Eingabe!C17</f>
        <v>Martin Leo Gruber</v>
      </c>
      <c r="F174" s="79"/>
      <c r="G174" s="80"/>
      <c r="H174" s="17"/>
      <c r="I174" s="5"/>
      <c r="J174" s="5">
        <f t="shared" si="21"/>
        <v>0</v>
      </c>
      <c r="K174" s="127"/>
      <c r="L174" s="5">
        <f t="shared" si="22"/>
        <v>0</v>
      </c>
      <c r="M174" s="140">
        <f>Eingabe!W17</f>
        <v>0</v>
      </c>
      <c r="N174" s="127">
        <f t="shared" si="23"/>
        <v>0</v>
      </c>
      <c r="O174" s="135">
        <f t="shared" si="24"/>
        <v>0</v>
      </c>
      <c r="P174" s="22"/>
      <c r="S174" s="30"/>
      <c r="T174" s="22"/>
      <c r="U174" s="22"/>
      <c r="V174" s="22"/>
      <c r="W174" s="22"/>
      <c r="X174" s="22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21</v>
      </c>
      <c r="E175" s="42" t="str">
        <f>Eingabe!C18</f>
        <v>Leo Rebler</v>
      </c>
      <c r="F175" s="79"/>
      <c r="G175" s="80"/>
      <c r="H175" s="17"/>
      <c r="I175" s="5"/>
      <c r="J175" s="5">
        <f t="shared" si="21"/>
        <v>0</v>
      </c>
      <c r="K175" s="127"/>
      <c r="L175" s="5">
        <f t="shared" si="22"/>
        <v>0</v>
      </c>
      <c r="M175" s="140">
        <f>Eingabe!W18</f>
        <v>0</v>
      </c>
      <c r="N175" s="127">
        <f t="shared" si="23"/>
        <v>0</v>
      </c>
      <c r="O175" s="135">
        <f t="shared" si="24"/>
        <v>0</v>
      </c>
      <c r="P175" s="22"/>
      <c r="S175" s="30"/>
      <c r="T175" s="22"/>
      <c r="U175" s="22"/>
      <c r="V175" s="22"/>
      <c r="W175" s="22"/>
      <c r="X175" s="22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8" t="s">
        <v>22</v>
      </c>
      <c r="E176" s="42" t="str">
        <f>Eingabe!C19</f>
        <v>Herbert Drkac</v>
      </c>
      <c r="F176" s="79"/>
      <c r="G176" s="80"/>
      <c r="H176" s="17"/>
      <c r="I176" s="5"/>
      <c r="J176" s="5">
        <f t="shared" si="21"/>
        <v>0</v>
      </c>
      <c r="K176" s="127"/>
      <c r="L176" s="5">
        <f t="shared" si="22"/>
        <v>0</v>
      </c>
      <c r="M176" s="140">
        <f>Eingabe!W19</f>
        <v>0</v>
      </c>
      <c r="N176" s="127">
        <f t="shared" si="23"/>
        <v>0</v>
      </c>
      <c r="O176" s="135">
        <f t="shared" si="24"/>
        <v>0</v>
      </c>
      <c r="P176" s="22"/>
      <c r="S176" s="30"/>
      <c r="T176" s="22"/>
      <c r="U176" s="22"/>
      <c r="V176" s="22"/>
      <c r="W176" s="22"/>
      <c r="X176" s="22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23</v>
      </c>
      <c r="E177" s="42">
        <f>Eingabe!C20</f>
        <v>17</v>
      </c>
      <c r="F177" s="79"/>
      <c r="G177" s="80"/>
      <c r="H177" s="17"/>
      <c r="I177" s="5"/>
      <c r="J177" s="5">
        <f t="shared" si="21"/>
        <v>0</v>
      </c>
      <c r="K177" s="127"/>
      <c r="L177" s="5">
        <f t="shared" si="22"/>
        <v>0</v>
      </c>
      <c r="M177" s="140">
        <f>Eingabe!W20</f>
        <v>0</v>
      </c>
      <c r="N177" s="127">
        <f t="shared" si="23"/>
        <v>0</v>
      </c>
      <c r="O177" s="135">
        <f t="shared" si="24"/>
        <v>0</v>
      </c>
      <c r="P177" s="22"/>
      <c r="S177" s="30"/>
      <c r="T177" s="22"/>
      <c r="U177" s="22"/>
      <c r="V177" s="22"/>
      <c r="W177" s="22"/>
      <c r="X177" s="22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24</v>
      </c>
      <c r="E178" s="42">
        <f>Eingabe!C21</f>
        <v>18</v>
      </c>
      <c r="F178" s="79"/>
      <c r="G178" s="80"/>
      <c r="H178" s="17"/>
      <c r="I178" s="5"/>
      <c r="J178" s="5">
        <f t="shared" si="21"/>
        <v>0</v>
      </c>
      <c r="K178" s="127"/>
      <c r="L178" s="5">
        <f t="shared" si="22"/>
        <v>0</v>
      </c>
      <c r="M178" s="140">
        <f>Eingabe!W21</f>
        <v>0</v>
      </c>
      <c r="N178" s="127">
        <f t="shared" si="23"/>
        <v>0</v>
      </c>
      <c r="O178" s="135">
        <f t="shared" si="24"/>
        <v>0</v>
      </c>
      <c r="P178" s="22"/>
      <c r="S178" s="30"/>
      <c r="T178" s="22"/>
      <c r="U178" s="22"/>
      <c r="V178" s="22"/>
      <c r="W178" s="22"/>
      <c r="X178" s="22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25</v>
      </c>
      <c r="E179" s="42">
        <f>Eingabe!C22</f>
        <v>19</v>
      </c>
      <c r="F179" s="79"/>
      <c r="G179" s="80"/>
      <c r="H179" s="17"/>
      <c r="I179" s="5"/>
      <c r="J179" s="5">
        <f t="shared" si="21"/>
        <v>0</v>
      </c>
      <c r="K179" s="127"/>
      <c r="L179" s="5">
        <f t="shared" si="22"/>
        <v>0</v>
      </c>
      <c r="M179" s="140">
        <f>Eingabe!W22</f>
        <v>0</v>
      </c>
      <c r="N179" s="127">
        <f t="shared" si="23"/>
        <v>0</v>
      </c>
      <c r="O179" s="135">
        <f t="shared" si="24"/>
        <v>0</v>
      </c>
      <c r="P179" s="22"/>
      <c r="S179" s="30"/>
      <c r="T179" s="22"/>
      <c r="U179" s="22"/>
      <c r="V179" s="22"/>
      <c r="W179" s="22"/>
      <c r="X179" s="22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26</v>
      </c>
      <c r="E180" s="42">
        <f>Eingabe!C23</f>
        <v>20</v>
      </c>
      <c r="F180" s="79"/>
      <c r="G180" s="80"/>
      <c r="H180" s="17"/>
      <c r="I180" s="5"/>
      <c r="J180" s="5">
        <f t="shared" si="21"/>
        <v>0</v>
      </c>
      <c r="K180" s="127"/>
      <c r="L180" s="5">
        <f t="shared" si="22"/>
        <v>0</v>
      </c>
      <c r="M180" s="140">
        <f>Eingabe!W23</f>
        <v>0</v>
      </c>
      <c r="N180" s="127">
        <f t="shared" si="23"/>
        <v>0</v>
      </c>
      <c r="O180" s="135">
        <f t="shared" si="24"/>
        <v>0</v>
      </c>
      <c r="P180" s="22"/>
      <c r="S180" s="30"/>
      <c r="T180" s="22"/>
      <c r="U180" s="22"/>
      <c r="V180" s="22"/>
      <c r="W180" s="22"/>
      <c r="X180" s="22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27</v>
      </c>
      <c r="E181" s="42">
        <f>Eingabe!C24</f>
        <v>21</v>
      </c>
      <c r="F181" s="79"/>
      <c r="G181" s="80"/>
      <c r="H181" s="17"/>
      <c r="I181" s="5"/>
      <c r="J181" s="5">
        <f t="shared" si="21"/>
        <v>0</v>
      </c>
      <c r="K181" s="127"/>
      <c r="L181" s="5">
        <f t="shared" si="22"/>
        <v>0</v>
      </c>
      <c r="M181" s="140">
        <f>Eingabe!W24</f>
        <v>0</v>
      </c>
      <c r="N181" s="127">
        <f t="shared" si="23"/>
        <v>0</v>
      </c>
      <c r="O181" s="135">
        <f t="shared" si="24"/>
        <v>0</v>
      </c>
      <c r="P181" s="22"/>
      <c r="S181" s="30"/>
      <c r="T181" s="22"/>
      <c r="U181" s="22"/>
      <c r="V181" s="22"/>
      <c r="W181" s="22"/>
      <c r="X181" s="22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28</v>
      </c>
      <c r="E182" s="42">
        <f>Eingabe!C25</f>
        <v>22</v>
      </c>
      <c r="F182" s="79"/>
      <c r="G182" s="80"/>
      <c r="H182" s="17"/>
      <c r="I182" s="5"/>
      <c r="J182" s="5">
        <f t="shared" si="21"/>
        <v>0</v>
      </c>
      <c r="K182" s="127"/>
      <c r="L182" s="5">
        <f t="shared" si="22"/>
        <v>0</v>
      </c>
      <c r="M182" s="140">
        <f>Eingabe!W25</f>
        <v>0</v>
      </c>
      <c r="N182" s="127">
        <f t="shared" si="23"/>
        <v>0</v>
      </c>
      <c r="O182" s="135">
        <f t="shared" si="24"/>
        <v>0</v>
      </c>
      <c r="P182" s="22"/>
      <c r="S182" s="30"/>
      <c r="T182" s="22"/>
      <c r="U182" s="22"/>
      <c r="V182" s="22"/>
      <c r="W182" s="22"/>
      <c r="X182" s="22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29</v>
      </c>
      <c r="E183" s="42">
        <f>Eingabe!C26</f>
        <v>23</v>
      </c>
      <c r="F183" s="79"/>
      <c r="G183" s="80"/>
      <c r="H183" s="17"/>
      <c r="I183" s="5"/>
      <c r="J183" s="5">
        <f t="shared" si="21"/>
        <v>0</v>
      </c>
      <c r="K183" s="127"/>
      <c r="L183" s="5">
        <f t="shared" si="22"/>
        <v>0</v>
      </c>
      <c r="M183" s="140">
        <f>Eingabe!W26</f>
        <v>0</v>
      </c>
      <c r="N183" s="127">
        <f t="shared" si="23"/>
        <v>0</v>
      </c>
      <c r="O183" s="135">
        <f t="shared" si="24"/>
        <v>0</v>
      </c>
      <c r="P183" s="22"/>
      <c r="S183" s="30"/>
      <c r="T183" s="22"/>
      <c r="U183" s="22"/>
      <c r="V183" s="22"/>
      <c r="W183" s="22"/>
      <c r="X183" s="22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30</v>
      </c>
      <c r="E184" s="42">
        <f>Eingabe!C27</f>
        <v>24</v>
      </c>
      <c r="F184" s="79"/>
      <c r="G184" s="80"/>
      <c r="H184" s="17"/>
      <c r="I184" s="5"/>
      <c r="J184" s="5">
        <f t="shared" si="21"/>
        <v>0</v>
      </c>
      <c r="K184" s="127"/>
      <c r="L184" s="5">
        <f t="shared" si="22"/>
        <v>0</v>
      </c>
      <c r="M184" s="140">
        <f>Eingabe!W27</f>
        <v>0</v>
      </c>
      <c r="N184" s="127">
        <f t="shared" si="23"/>
        <v>0</v>
      </c>
      <c r="O184" s="135">
        <f t="shared" si="24"/>
        <v>0</v>
      </c>
      <c r="P184" s="22"/>
      <c r="S184" s="30"/>
      <c r="T184" s="22"/>
      <c r="U184" s="22"/>
      <c r="V184" s="22"/>
      <c r="W184" s="22"/>
      <c r="X184" s="22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31</v>
      </c>
      <c r="E185" s="42">
        <f>Eingabe!C28</f>
        <v>25</v>
      </c>
      <c r="F185" s="79"/>
      <c r="G185" s="80"/>
      <c r="H185" s="17"/>
      <c r="I185" s="5"/>
      <c r="J185" s="5">
        <f t="shared" si="21"/>
        <v>0</v>
      </c>
      <c r="K185" s="127"/>
      <c r="L185" s="5">
        <f t="shared" si="22"/>
        <v>0</v>
      </c>
      <c r="M185" s="140">
        <f>Eingabe!W28</f>
        <v>0</v>
      </c>
      <c r="N185" s="127">
        <f t="shared" si="23"/>
        <v>0</v>
      </c>
      <c r="O185" s="135">
        <f t="shared" si="24"/>
        <v>0</v>
      </c>
      <c r="P185" s="22"/>
      <c r="S185" s="30"/>
      <c r="T185" s="22"/>
      <c r="U185" s="22"/>
      <c r="V185" s="22"/>
      <c r="W185" s="22"/>
      <c r="X185" s="22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32</v>
      </c>
      <c r="E186" s="42">
        <f>Eingabe!C29</f>
        <v>26</v>
      </c>
      <c r="F186" s="79"/>
      <c r="G186" s="80"/>
      <c r="H186" s="17"/>
      <c r="I186" s="5"/>
      <c r="J186" s="5">
        <f t="shared" si="21"/>
        <v>0</v>
      </c>
      <c r="K186" s="127"/>
      <c r="L186" s="5">
        <f t="shared" si="22"/>
        <v>0</v>
      </c>
      <c r="M186" s="140">
        <f>Eingabe!W29</f>
        <v>0</v>
      </c>
      <c r="N186" s="127">
        <f t="shared" si="23"/>
        <v>0</v>
      </c>
      <c r="O186" s="135">
        <f t="shared" si="24"/>
        <v>0</v>
      </c>
      <c r="P186" s="22"/>
      <c r="S186" s="30"/>
      <c r="T186" s="22"/>
      <c r="U186" s="22"/>
      <c r="V186" s="22"/>
      <c r="W186" s="22"/>
      <c r="X186" s="22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33</v>
      </c>
      <c r="E187" s="42">
        <f>Eingabe!C30</f>
        <v>27</v>
      </c>
      <c r="F187" s="79"/>
      <c r="G187" s="80"/>
      <c r="H187" s="17"/>
      <c r="I187" s="5"/>
      <c r="J187" s="5">
        <f t="shared" si="21"/>
        <v>0</v>
      </c>
      <c r="K187" s="127"/>
      <c r="L187" s="5">
        <f t="shared" si="22"/>
        <v>0</v>
      </c>
      <c r="M187" s="140">
        <f>Eingabe!W30</f>
        <v>0</v>
      </c>
      <c r="N187" s="127">
        <f t="shared" si="23"/>
        <v>0</v>
      </c>
      <c r="O187" s="135">
        <f t="shared" si="24"/>
        <v>0</v>
      </c>
      <c r="P187" s="22"/>
      <c r="S187" s="30"/>
      <c r="T187" s="22"/>
      <c r="U187" s="22"/>
      <c r="V187" s="22"/>
      <c r="W187" s="22"/>
      <c r="X187" s="22"/>
      <c r="Y187" s="22"/>
      <c r="Z187" s="22"/>
      <c r="AA187" s="16"/>
      <c r="AB187" s="16"/>
      <c r="AC187" s="16"/>
      <c r="AD187" s="16"/>
      <c r="AE187" s="16"/>
    </row>
    <row r="188" spans="2:31" ht="26.25" customHeight="1">
      <c r="B188" s="22"/>
      <c r="C188" s="22"/>
      <c r="D188" s="8" t="s">
        <v>34</v>
      </c>
      <c r="E188" s="42">
        <f>Eingabe!C31</f>
        <v>28</v>
      </c>
      <c r="F188" s="79"/>
      <c r="G188" s="80"/>
      <c r="H188" s="17"/>
      <c r="I188" s="5"/>
      <c r="J188" s="5">
        <f t="shared" si="21"/>
        <v>0</v>
      </c>
      <c r="K188" s="127"/>
      <c r="L188" s="5">
        <f t="shared" si="22"/>
        <v>0</v>
      </c>
      <c r="M188" s="140">
        <f>Eingabe!W31</f>
        <v>0</v>
      </c>
      <c r="N188" s="127">
        <f t="shared" si="23"/>
        <v>0</v>
      </c>
      <c r="O188" s="135">
        <f t="shared" si="24"/>
        <v>0</v>
      </c>
      <c r="P188" s="22"/>
      <c r="S188" s="30"/>
      <c r="T188" s="22"/>
      <c r="U188" s="22"/>
      <c r="V188" s="22"/>
      <c r="W188" s="22"/>
      <c r="X188" s="22"/>
      <c r="Y188" s="22"/>
      <c r="Z188" s="22"/>
      <c r="AA188" s="16"/>
      <c r="AB188" s="16"/>
      <c r="AC188" s="16"/>
      <c r="AD188" s="16"/>
      <c r="AE188" s="16"/>
    </row>
    <row r="189" spans="2:31" ht="26.25" customHeight="1">
      <c r="B189" s="22"/>
      <c r="C189" s="22"/>
      <c r="D189" s="8" t="s">
        <v>35</v>
      </c>
      <c r="E189" s="42">
        <f>Eingabe!C32</f>
        <v>29</v>
      </c>
      <c r="F189" s="79"/>
      <c r="G189" s="80"/>
      <c r="H189" s="17"/>
      <c r="I189" s="5"/>
      <c r="J189" s="5">
        <f t="shared" si="21"/>
        <v>0</v>
      </c>
      <c r="K189" s="127"/>
      <c r="L189" s="5">
        <f t="shared" si="22"/>
        <v>0</v>
      </c>
      <c r="M189" s="140">
        <f>Eingabe!W32</f>
        <v>0</v>
      </c>
      <c r="N189" s="127">
        <f t="shared" si="23"/>
        <v>0</v>
      </c>
      <c r="O189" s="135">
        <f t="shared" si="24"/>
        <v>0</v>
      </c>
      <c r="P189" s="22"/>
      <c r="S189" s="30"/>
      <c r="T189" s="22"/>
      <c r="U189" s="22"/>
      <c r="V189" s="22"/>
      <c r="W189" s="22"/>
      <c r="X189" s="22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8" t="s">
        <v>36</v>
      </c>
      <c r="E190" s="42">
        <f>Eingabe!C33</f>
        <v>30</v>
      </c>
      <c r="F190" s="79"/>
      <c r="G190" s="80"/>
      <c r="H190" s="17"/>
      <c r="I190" s="5"/>
      <c r="J190" s="5">
        <f t="shared" si="21"/>
        <v>0</v>
      </c>
      <c r="K190" s="127"/>
      <c r="L190" s="5">
        <f t="shared" si="22"/>
        <v>0</v>
      </c>
      <c r="M190" s="140">
        <f>Eingabe!W33</f>
        <v>0</v>
      </c>
      <c r="N190" s="127">
        <f t="shared" si="23"/>
        <v>0</v>
      </c>
      <c r="O190" s="135">
        <f t="shared" si="24"/>
        <v>0</v>
      </c>
      <c r="P190" s="22"/>
      <c r="S190" s="30"/>
      <c r="T190" s="22"/>
      <c r="U190" s="22"/>
      <c r="V190" s="22"/>
      <c r="W190" s="22"/>
      <c r="X190" s="22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8" t="s">
        <v>37</v>
      </c>
      <c r="E191" s="42">
        <f>Eingabe!C34</f>
        <v>31</v>
      </c>
      <c r="F191" s="79"/>
      <c r="G191" s="80"/>
      <c r="H191" s="17"/>
      <c r="I191" s="5"/>
      <c r="J191" s="5">
        <f t="shared" si="21"/>
        <v>0</v>
      </c>
      <c r="K191" s="127"/>
      <c r="L191" s="5">
        <f t="shared" si="22"/>
        <v>0</v>
      </c>
      <c r="M191" s="140">
        <f>Eingabe!W34</f>
        <v>0</v>
      </c>
      <c r="N191" s="127">
        <f t="shared" si="23"/>
        <v>0</v>
      </c>
      <c r="O191" s="135">
        <f t="shared" si="24"/>
        <v>0</v>
      </c>
      <c r="P191" s="22"/>
      <c r="S191" s="30"/>
      <c r="T191" s="22"/>
      <c r="U191" s="22"/>
      <c r="V191" s="22"/>
      <c r="W191" s="22"/>
      <c r="X191" s="22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8" t="s">
        <v>38</v>
      </c>
      <c r="E192" s="42">
        <f>Eingabe!C35</f>
        <v>32</v>
      </c>
      <c r="F192" s="79"/>
      <c r="G192" s="80"/>
      <c r="H192" s="17"/>
      <c r="I192" s="5"/>
      <c r="J192" s="5">
        <f t="shared" si="21"/>
        <v>0</v>
      </c>
      <c r="K192" s="127"/>
      <c r="L192" s="5">
        <f t="shared" si="22"/>
        <v>0</v>
      </c>
      <c r="M192" s="140">
        <f>Eingabe!W35</f>
        <v>0</v>
      </c>
      <c r="N192" s="127">
        <f t="shared" si="23"/>
        <v>0</v>
      </c>
      <c r="O192" s="135">
        <f t="shared" si="24"/>
        <v>0</v>
      </c>
      <c r="P192" s="22"/>
      <c r="S192" s="30"/>
      <c r="T192" s="22"/>
      <c r="U192" s="22"/>
      <c r="V192" s="22"/>
      <c r="W192" s="22"/>
      <c r="X192" s="22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8" t="s">
        <v>39</v>
      </c>
      <c r="E193" s="42">
        <f>Eingabe!C36</f>
        <v>33</v>
      </c>
      <c r="F193" s="79"/>
      <c r="G193" s="80"/>
      <c r="H193" s="17"/>
      <c r="I193" s="5"/>
      <c r="J193" s="5">
        <f aca="true" t="shared" si="25" ref="J193:J210">K193-I193</f>
        <v>0</v>
      </c>
      <c r="K193" s="127"/>
      <c r="L193" s="5">
        <f t="shared" si="22"/>
        <v>0</v>
      </c>
      <c r="M193" s="140">
        <f>Eingabe!W36</f>
        <v>0</v>
      </c>
      <c r="N193" s="127">
        <f t="shared" si="23"/>
        <v>0</v>
      </c>
      <c r="O193" s="135">
        <f t="shared" si="24"/>
        <v>0</v>
      </c>
      <c r="P193" s="22"/>
      <c r="S193" s="30"/>
      <c r="T193" s="22"/>
      <c r="U193" s="22"/>
      <c r="V193" s="22"/>
      <c r="W193" s="22"/>
      <c r="X193" s="22"/>
      <c r="Y193" s="22"/>
      <c r="Z193" s="22"/>
      <c r="AA193" s="16"/>
      <c r="AB193" s="16"/>
      <c r="AC193" s="16"/>
      <c r="AD193" s="16"/>
      <c r="AE193" s="16"/>
    </row>
    <row r="194" spans="2:31" ht="26.25" customHeight="1">
      <c r="B194" s="22"/>
      <c r="C194" s="22"/>
      <c r="D194" s="8" t="s">
        <v>40</v>
      </c>
      <c r="E194" s="42">
        <f>Eingabe!C37</f>
        <v>34</v>
      </c>
      <c r="F194" s="79"/>
      <c r="G194" s="80"/>
      <c r="H194" s="17"/>
      <c r="I194" s="5"/>
      <c r="J194" s="5">
        <f t="shared" si="25"/>
        <v>0</v>
      </c>
      <c r="K194" s="127"/>
      <c r="L194" s="5">
        <f t="shared" si="22"/>
        <v>0</v>
      </c>
      <c r="M194" s="140">
        <f>Eingabe!W37</f>
        <v>0</v>
      </c>
      <c r="N194" s="127">
        <f t="shared" si="23"/>
        <v>0</v>
      </c>
      <c r="O194" s="135">
        <f t="shared" si="24"/>
        <v>0</v>
      </c>
      <c r="P194" s="22"/>
      <c r="S194" s="30"/>
      <c r="T194" s="22"/>
      <c r="U194" s="22"/>
      <c r="V194" s="22"/>
      <c r="W194" s="22"/>
      <c r="X194" s="22"/>
      <c r="Y194" s="22"/>
      <c r="Z194" s="22"/>
      <c r="AA194" s="16"/>
      <c r="AB194" s="16"/>
      <c r="AC194" s="16"/>
      <c r="AD194" s="16"/>
      <c r="AE194" s="16"/>
    </row>
    <row r="195" spans="2:31" ht="26.25" customHeight="1">
      <c r="B195" s="22"/>
      <c r="C195" s="22"/>
      <c r="D195" s="8" t="s">
        <v>41</v>
      </c>
      <c r="E195" s="42">
        <f>Eingabe!C38</f>
        <v>35</v>
      </c>
      <c r="F195" s="79"/>
      <c r="G195" s="80"/>
      <c r="H195" s="17"/>
      <c r="I195" s="5"/>
      <c r="J195" s="5">
        <f t="shared" si="25"/>
        <v>0</v>
      </c>
      <c r="K195" s="127"/>
      <c r="L195" s="5">
        <f t="shared" si="22"/>
        <v>0</v>
      </c>
      <c r="M195" s="140">
        <f>Eingabe!W38</f>
        <v>0</v>
      </c>
      <c r="N195" s="127">
        <f t="shared" si="23"/>
        <v>0</v>
      </c>
      <c r="O195" s="135">
        <f t="shared" si="24"/>
        <v>0</v>
      </c>
      <c r="P195" s="22"/>
      <c r="S195" s="30"/>
      <c r="T195" s="22"/>
      <c r="U195" s="22"/>
      <c r="V195" s="22"/>
      <c r="W195" s="22"/>
      <c r="X195" s="22"/>
      <c r="Y195" s="22"/>
      <c r="Z195" s="22"/>
      <c r="AA195" s="16"/>
      <c r="AB195" s="16"/>
      <c r="AC195" s="16"/>
      <c r="AD195" s="16"/>
      <c r="AE195" s="16"/>
    </row>
    <row r="196" spans="2:31" ht="26.25" customHeight="1">
      <c r="B196" s="22"/>
      <c r="C196" s="22"/>
      <c r="D196" s="8" t="s">
        <v>42</v>
      </c>
      <c r="E196" s="42">
        <f>Eingabe!C39</f>
        <v>36</v>
      </c>
      <c r="F196" s="79"/>
      <c r="G196" s="80"/>
      <c r="H196" s="17"/>
      <c r="I196" s="5"/>
      <c r="J196" s="5">
        <f t="shared" si="25"/>
        <v>0</v>
      </c>
      <c r="K196" s="127"/>
      <c r="L196" s="5">
        <f t="shared" si="22"/>
        <v>0</v>
      </c>
      <c r="M196" s="140">
        <f>Eingabe!W39</f>
        <v>0</v>
      </c>
      <c r="N196" s="127">
        <f t="shared" si="23"/>
        <v>0</v>
      </c>
      <c r="O196" s="135">
        <f t="shared" si="24"/>
        <v>0</v>
      </c>
      <c r="P196" s="22"/>
      <c r="S196" s="30"/>
      <c r="T196" s="22"/>
      <c r="U196" s="22"/>
      <c r="V196" s="22"/>
      <c r="W196" s="22"/>
      <c r="X196" s="22"/>
      <c r="Y196" s="22"/>
      <c r="Z196" s="22"/>
      <c r="AA196" s="16"/>
      <c r="AB196" s="16"/>
      <c r="AC196" s="16"/>
      <c r="AD196" s="16"/>
      <c r="AE196" s="16"/>
    </row>
    <row r="197" spans="2:31" ht="26.25" customHeight="1">
      <c r="B197" s="22"/>
      <c r="C197" s="22"/>
      <c r="D197" s="8" t="s">
        <v>43</v>
      </c>
      <c r="E197" s="42">
        <f>Eingabe!C40</f>
        <v>37</v>
      </c>
      <c r="F197" s="79"/>
      <c r="G197" s="80"/>
      <c r="H197" s="17"/>
      <c r="I197" s="5"/>
      <c r="J197" s="5">
        <f t="shared" si="25"/>
        <v>0</v>
      </c>
      <c r="K197" s="127"/>
      <c r="L197" s="5">
        <f t="shared" si="22"/>
        <v>0</v>
      </c>
      <c r="M197" s="140">
        <f>Eingabe!W40</f>
        <v>0</v>
      </c>
      <c r="N197" s="127">
        <f t="shared" si="23"/>
        <v>0</v>
      </c>
      <c r="O197" s="135">
        <f t="shared" si="24"/>
        <v>0</v>
      </c>
      <c r="P197" s="22"/>
      <c r="S197" s="30"/>
      <c r="T197" s="22"/>
      <c r="U197" s="22"/>
      <c r="V197" s="22"/>
      <c r="W197" s="22"/>
      <c r="X197" s="22"/>
      <c r="Y197" s="22"/>
      <c r="Z197" s="22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8" t="s">
        <v>44</v>
      </c>
      <c r="E198" s="42">
        <f>Eingabe!C41</f>
        <v>38</v>
      </c>
      <c r="F198" s="79"/>
      <c r="G198" s="80"/>
      <c r="H198" s="17"/>
      <c r="I198" s="5"/>
      <c r="J198" s="5">
        <f t="shared" si="25"/>
        <v>0</v>
      </c>
      <c r="K198" s="127"/>
      <c r="L198" s="5">
        <f t="shared" si="22"/>
        <v>0</v>
      </c>
      <c r="M198" s="140">
        <f>Eingabe!W41</f>
        <v>0</v>
      </c>
      <c r="N198" s="127">
        <f t="shared" si="23"/>
        <v>0</v>
      </c>
      <c r="O198" s="135">
        <f t="shared" si="24"/>
        <v>0</v>
      </c>
      <c r="P198" s="22"/>
      <c r="S198" s="30"/>
      <c r="T198" s="22"/>
      <c r="U198" s="22"/>
      <c r="V198" s="22"/>
      <c r="W198" s="22"/>
      <c r="X198" s="22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8" t="s">
        <v>45</v>
      </c>
      <c r="E199" s="42">
        <f>Eingabe!C42</f>
        <v>39</v>
      </c>
      <c r="F199" s="79"/>
      <c r="G199" s="80"/>
      <c r="H199" s="17"/>
      <c r="I199" s="5"/>
      <c r="J199" s="5">
        <f t="shared" si="25"/>
        <v>0</v>
      </c>
      <c r="K199" s="127"/>
      <c r="L199" s="5">
        <f t="shared" si="22"/>
        <v>0</v>
      </c>
      <c r="M199" s="140">
        <f>Eingabe!W42</f>
        <v>0</v>
      </c>
      <c r="N199" s="127">
        <f t="shared" si="23"/>
        <v>0</v>
      </c>
      <c r="O199" s="135">
        <f t="shared" si="24"/>
        <v>0</v>
      </c>
      <c r="P199" s="22"/>
      <c r="S199" s="30"/>
      <c r="T199" s="22"/>
      <c r="U199" s="22"/>
      <c r="V199" s="22"/>
      <c r="W199" s="22"/>
      <c r="X199" s="22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8" t="s">
        <v>46</v>
      </c>
      <c r="E200" s="42">
        <f>Eingabe!C43</f>
        <v>40</v>
      </c>
      <c r="F200" s="79"/>
      <c r="G200" s="80"/>
      <c r="H200" s="17"/>
      <c r="I200" s="5"/>
      <c r="J200" s="5">
        <f t="shared" si="25"/>
        <v>0</v>
      </c>
      <c r="K200" s="127"/>
      <c r="L200" s="5">
        <f t="shared" si="22"/>
        <v>0</v>
      </c>
      <c r="M200" s="140">
        <f>Eingabe!W43</f>
        <v>0</v>
      </c>
      <c r="N200" s="127">
        <f t="shared" si="23"/>
        <v>0</v>
      </c>
      <c r="O200" s="135">
        <f t="shared" si="24"/>
        <v>0</v>
      </c>
      <c r="P200" s="22"/>
      <c r="S200" s="30"/>
      <c r="T200" s="22"/>
      <c r="U200" s="22"/>
      <c r="V200" s="22"/>
      <c r="W200" s="22"/>
      <c r="X200" s="22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8" t="s">
        <v>47</v>
      </c>
      <c r="E201" s="42">
        <f>Eingabe!C44</f>
        <v>41</v>
      </c>
      <c r="F201" s="79"/>
      <c r="G201" s="80"/>
      <c r="H201" s="17"/>
      <c r="I201" s="5"/>
      <c r="J201" s="5">
        <f t="shared" si="25"/>
        <v>0</v>
      </c>
      <c r="K201" s="127"/>
      <c r="L201" s="5">
        <f t="shared" si="22"/>
        <v>0</v>
      </c>
      <c r="M201" s="140">
        <f>Eingabe!W44</f>
        <v>0</v>
      </c>
      <c r="N201" s="127">
        <f t="shared" si="23"/>
        <v>0</v>
      </c>
      <c r="O201" s="135">
        <f t="shared" si="24"/>
        <v>0</v>
      </c>
      <c r="P201" s="22"/>
      <c r="S201" s="30"/>
      <c r="T201" s="22"/>
      <c r="U201" s="22"/>
      <c r="V201" s="22"/>
      <c r="W201" s="22"/>
      <c r="X201" s="22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48</v>
      </c>
      <c r="E202" s="42">
        <f>Eingabe!C45</f>
        <v>42</v>
      </c>
      <c r="F202" s="79"/>
      <c r="G202" s="80"/>
      <c r="H202" s="17"/>
      <c r="I202" s="5"/>
      <c r="J202" s="5">
        <f t="shared" si="25"/>
        <v>0</v>
      </c>
      <c r="K202" s="127"/>
      <c r="L202" s="5">
        <f t="shared" si="22"/>
        <v>0</v>
      </c>
      <c r="M202" s="140">
        <f>Eingabe!W45</f>
        <v>0</v>
      </c>
      <c r="N202" s="127">
        <f t="shared" si="23"/>
        <v>0</v>
      </c>
      <c r="O202" s="135">
        <f t="shared" si="24"/>
        <v>0</v>
      </c>
      <c r="P202" s="22"/>
      <c r="S202" s="30"/>
      <c r="T202" s="22"/>
      <c r="U202" s="22"/>
      <c r="V202" s="22"/>
      <c r="W202" s="22"/>
      <c r="X202" s="22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49</v>
      </c>
      <c r="E203" s="42">
        <f>Eingabe!C46</f>
        <v>43</v>
      </c>
      <c r="F203" s="79"/>
      <c r="G203" s="80"/>
      <c r="H203" s="17"/>
      <c r="I203" s="5"/>
      <c r="J203" s="5">
        <f t="shared" si="25"/>
        <v>0</v>
      </c>
      <c r="K203" s="127"/>
      <c r="L203" s="5">
        <f t="shared" si="22"/>
        <v>0</v>
      </c>
      <c r="M203" s="140">
        <f>Eingabe!W46</f>
        <v>0</v>
      </c>
      <c r="N203" s="127">
        <f t="shared" si="23"/>
        <v>0</v>
      </c>
      <c r="O203" s="135">
        <f t="shared" si="24"/>
        <v>0</v>
      </c>
      <c r="P203" s="22"/>
      <c r="S203" s="30"/>
      <c r="T203" s="22"/>
      <c r="U203" s="22"/>
      <c r="V203" s="22"/>
      <c r="W203" s="22"/>
      <c r="X203" s="22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50</v>
      </c>
      <c r="E204" s="42">
        <f>Eingabe!C47</f>
        <v>44</v>
      </c>
      <c r="F204" s="79"/>
      <c r="G204" s="80"/>
      <c r="H204" s="17"/>
      <c r="I204" s="5"/>
      <c r="J204" s="5">
        <f t="shared" si="25"/>
        <v>0</v>
      </c>
      <c r="K204" s="127"/>
      <c r="L204" s="5">
        <f t="shared" si="22"/>
        <v>0</v>
      </c>
      <c r="M204" s="140">
        <f>Eingabe!W47</f>
        <v>0</v>
      </c>
      <c r="N204" s="127">
        <f t="shared" si="23"/>
        <v>0</v>
      </c>
      <c r="O204" s="135">
        <f t="shared" si="24"/>
        <v>0</v>
      </c>
      <c r="P204" s="22"/>
      <c r="S204" s="30"/>
      <c r="T204" s="22"/>
      <c r="U204" s="22"/>
      <c r="V204" s="22"/>
      <c r="W204" s="22"/>
      <c r="X204" s="22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51</v>
      </c>
      <c r="E205" s="42">
        <f>Eingabe!C48</f>
        <v>45</v>
      </c>
      <c r="F205" s="79"/>
      <c r="G205" s="80"/>
      <c r="H205" s="17"/>
      <c r="I205" s="5"/>
      <c r="J205" s="5">
        <f t="shared" si="25"/>
        <v>0</v>
      </c>
      <c r="K205" s="127"/>
      <c r="L205" s="5">
        <f t="shared" si="22"/>
        <v>0</v>
      </c>
      <c r="M205" s="140">
        <f>Eingabe!W48</f>
        <v>0</v>
      </c>
      <c r="N205" s="127">
        <f t="shared" si="23"/>
        <v>0</v>
      </c>
      <c r="O205" s="135">
        <f t="shared" si="24"/>
        <v>0</v>
      </c>
      <c r="P205" s="22"/>
      <c r="S205" s="30"/>
      <c r="T205" s="22"/>
      <c r="U205" s="22"/>
      <c r="V205" s="22"/>
      <c r="W205" s="22"/>
      <c r="X205" s="22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52</v>
      </c>
      <c r="E206" s="42">
        <f>Eingabe!C49</f>
        <v>46</v>
      </c>
      <c r="F206" s="79"/>
      <c r="G206" s="80"/>
      <c r="H206" s="17"/>
      <c r="I206" s="5"/>
      <c r="J206" s="5">
        <f t="shared" si="25"/>
        <v>0</v>
      </c>
      <c r="K206" s="127"/>
      <c r="L206" s="5">
        <f t="shared" si="22"/>
        <v>0</v>
      </c>
      <c r="M206" s="140">
        <f>Eingabe!W49</f>
        <v>0</v>
      </c>
      <c r="N206" s="127">
        <f t="shared" si="23"/>
        <v>0</v>
      </c>
      <c r="O206" s="135">
        <f t="shared" si="24"/>
        <v>0</v>
      </c>
      <c r="P206" s="22"/>
      <c r="S206" s="30"/>
      <c r="T206" s="22"/>
      <c r="U206" s="22"/>
      <c r="V206" s="22"/>
      <c r="W206" s="22"/>
      <c r="X206" s="22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53</v>
      </c>
      <c r="E207" s="42">
        <f>Eingabe!C50</f>
        <v>47</v>
      </c>
      <c r="F207" s="79"/>
      <c r="G207" s="80"/>
      <c r="H207" s="17"/>
      <c r="I207" s="5"/>
      <c r="J207" s="5">
        <f t="shared" si="25"/>
        <v>0</v>
      </c>
      <c r="K207" s="127"/>
      <c r="L207" s="5">
        <f t="shared" si="22"/>
        <v>0</v>
      </c>
      <c r="M207" s="140">
        <f>Eingabe!W50</f>
        <v>0</v>
      </c>
      <c r="N207" s="127">
        <f t="shared" si="23"/>
        <v>0</v>
      </c>
      <c r="O207" s="135">
        <f t="shared" si="24"/>
        <v>0</v>
      </c>
      <c r="P207" s="22"/>
      <c r="S207" s="30"/>
      <c r="T207" s="22"/>
      <c r="U207" s="22"/>
      <c r="V207" s="22"/>
      <c r="W207" s="22"/>
      <c r="X207" s="22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8" t="s">
        <v>54</v>
      </c>
      <c r="E208" s="42">
        <f>Eingabe!C51</f>
        <v>48</v>
      </c>
      <c r="F208" s="79"/>
      <c r="G208" s="80"/>
      <c r="H208" s="17"/>
      <c r="I208" s="5"/>
      <c r="J208" s="5">
        <f t="shared" si="25"/>
        <v>0</v>
      </c>
      <c r="K208" s="127"/>
      <c r="L208" s="5">
        <f t="shared" si="22"/>
        <v>0</v>
      </c>
      <c r="M208" s="140">
        <f>Eingabe!W51</f>
        <v>0</v>
      </c>
      <c r="N208" s="127">
        <f t="shared" si="23"/>
        <v>0</v>
      </c>
      <c r="O208" s="135">
        <f t="shared" si="24"/>
        <v>0</v>
      </c>
      <c r="P208" s="22"/>
      <c r="S208" s="30"/>
      <c r="T208" s="22"/>
      <c r="U208" s="22"/>
      <c r="V208" s="22"/>
      <c r="W208" s="22"/>
      <c r="X208" s="22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8" t="s">
        <v>55</v>
      </c>
      <c r="E209" s="42">
        <f>Eingabe!C52</f>
        <v>49</v>
      </c>
      <c r="F209" s="79"/>
      <c r="G209" s="80"/>
      <c r="H209" s="17"/>
      <c r="I209" s="5"/>
      <c r="J209" s="5">
        <f t="shared" si="25"/>
        <v>0</v>
      </c>
      <c r="K209" s="127"/>
      <c r="L209" s="5">
        <f t="shared" si="22"/>
        <v>0</v>
      </c>
      <c r="M209" s="140">
        <f>Eingabe!W52</f>
        <v>0</v>
      </c>
      <c r="N209" s="127">
        <f t="shared" si="23"/>
        <v>0</v>
      </c>
      <c r="O209" s="135">
        <f t="shared" si="24"/>
        <v>0</v>
      </c>
      <c r="P209" s="22"/>
      <c r="S209" s="30"/>
      <c r="T209" s="31"/>
      <c r="U209" s="31"/>
      <c r="V209" s="31"/>
      <c r="W209" s="30"/>
      <c r="X209" s="30"/>
      <c r="Y209" s="22"/>
      <c r="Z209" s="22"/>
      <c r="AA209" s="16"/>
      <c r="AB209" s="16"/>
      <c r="AC209" s="16"/>
      <c r="AD209" s="16"/>
      <c r="AE209" s="16"/>
    </row>
    <row r="210" spans="2:31" ht="26.25" customHeight="1" thickBot="1">
      <c r="B210" s="22"/>
      <c r="C210" s="22"/>
      <c r="D210" s="18" t="s">
        <v>56</v>
      </c>
      <c r="E210" s="43">
        <f>Eingabe!C53</f>
        <v>50</v>
      </c>
      <c r="F210" s="81"/>
      <c r="G210" s="82"/>
      <c r="H210" s="128"/>
      <c r="I210" s="20"/>
      <c r="J210" s="20">
        <f t="shared" si="25"/>
        <v>0</v>
      </c>
      <c r="K210" s="129"/>
      <c r="L210" s="20">
        <f t="shared" si="22"/>
        <v>0</v>
      </c>
      <c r="M210" s="142">
        <f>Eingabe!W53</f>
        <v>0</v>
      </c>
      <c r="N210" s="127">
        <f t="shared" si="23"/>
        <v>0</v>
      </c>
      <c r="O210" s="148">
        <f t="shared" si="24"/>
        <v>0</v>
      </c>
      <c r="P210" s="22"/>
      <c r="S210" s="30"/>
      <c r="T210" s="31"/>
      <c r="U210" s="31"/>
      <c r="V210" s="31"/>
      <c r="W210" s="30"/>
      <c r="X210" s="30"/>
      <c r="Y210" s="22"/>
      <c r="Z210" s="22"/>
      <c r="AA210" s="16"/>
      <c r="AB210" s="16"/>
      <c r="AC210" s="16"/>
      <c r="AD210" s="16"/>
      <c r="AE210" s="16"/>
    </row>
    <row r="211" spans="2:31" ht="26.25" customHeight="1" thickBot="1">
      <c r="B211" s="22"/>
      <c r="C211" s="22"/>
      <c r="D211" s="215" t="str">
        <f>Eingabe!$B$54</f>
        <v>Punktevergabe: 30,29,28,27,26,25,24,23,22,21,20,19,18,17,16,15,14,13,12,11,10,9,8,7,6,5,4,3,2,1</v>
      </c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7"/>
      <c r="P211" s="22"/>
      <c r="S211" s="30"/>
      <c r="T211" s="31"/>
      <c r="U211" s="31"/>
      <c r="V211" s="31"/>
      <c r="W211" s="30"/>
      <c r="X211" s="30"/>
      <c r="Y211" s="22"/>
      <c r="Z211" s="22"/>
      <c r="AA211" s="16"/>
      <c r="AB211" s="16"/>
      <c r="AC211" s="16"/>
      <c r="AD211" s="16"/>
      <c r="AE211" s="16"/>
    </row>
    <row r="212" spans="2:31" ht="26.25" customHeight="1">
      <c r="B212" s="22"/>
      <c r="C212" s="22"/>
      <c r="D212" s="31"/>
      <c r="E212" s="31"/>
      <c r="F212" s="41"/>
      <c r="G212" s="30"/>
      <c r="H212" s="31"/>
      <c r="I212" s="30"/>
      <c r="J212" s="30"/>
      <c r="K212" s="30"/>
      <c r="L212" s="22"/>
      <c r="M212" s="124"/>
      <c r="N212" s="124"/>
      <c r="O212" s="124"/>
      <c r="P212" s="22"/>
      <c r="S212" s="30"/>
      <c r="T212" s="31"/>
      <c r="U212" s="31"/>
      <c r="V212" s="31"/>
      <c r="W212" s="30"/>
      <c r="X212" s="30"/>
      <c r="Y212" s="22"/>
      <c r="Z212" s="22"/>
      <c r="AA212" s="16"/>
      <c r="AB212" s="16"/>
      <c r="AC212" s="16"/>
      <c r="AD212" s="16"/>
      <c r="AE212" s="16"/>
    </row>
    <row r="213" spans="2:31" ht="26.25" customHeight="1">
      <c r="B213" s="22"/>
      <c r="C213" s="22"/>
      <c r="D213" s="22"/>
      <c r="E213" s="84"/>
      <c r="F213" s="121"/>
      <c r="G213" s="121" t="s">
        <v>68</v>
      </c>
      <c r="H213" s="32"/>
      <c r="I213" s="116">
        <v>1</v>
      </c>
      <c r="J213" s="117">
        <v>2</v>
      </c>
      <c r="K213" s="22"/>
      <c r="L213" s="100" t="s">
        <v>130</v>
      </c>
      <c r="M213" s="101"/>
      <c r="N213" s="141" t="s">
        <v>131</v>
      </c>
      <c r="O213" s="149"/>
      <c r="P213" s="31"/>
      <c r="Q213" s="31"/>
      <c r="R213" s="30"/>
      <c r="S213" s="30"/>
      <c r="T213" s="22"/>
      <c r="U213" s="22"/>
      <c r="V213" s="22"/>
      <c r="W213" s="22"/>
      <c r="X213" s="22"/>
      <c r="Y213" s="22"/>
      <c r="Z213" s="22"/>
      <c r="AA213" s="16"/>
      <c r="AB213" s="16"/>
      <c r="AC213" s="16"/>
      <c r="AD213" s="16"/>
      <c r="AE213" s="16"/>
    </row>
    <row r="214" spans="2:31" ht="26.25" customHeight="1">
      <c r="B214" s="22"/>
      <c r="C214" s="22"/>
      <c r="D214" s="22"/>
      <c r="E214" s="84"/>
      <c r="F214" s="121"/>
      <c r="G214" s="121" t="s">
        <v>68</v>
      </c>
      <c r="H214" s="32"/>
      <c r="I214" s="118">
        <v>3</v>
      </c>
      <c r="J214" s="119">
        <v>4</v>
      </c>
      <c r="K214" s="22"/>
      <c r="L214" s="102" t="s">
        <v>132</v>
      </c>
      <c r="M214" s="100" t="s">
        <v>4</v>
      </c>
      <c r="N214" s="141" t="s">
        <v>133</v>
      </c>
      <c r="O214" s="149"/>
      <c r="P214" s="31"/>
      <c r="Q214" s="31"/>
      <c r="R214" s="30"/>
      <c r="S214" s="30"/>
      <c r="T214" s="22"/>
      <c r="U214" s="22"/>
      <c r="V214" s="22"/>
      <c r="W214" s="22"/>
      <c r="X214" s="22"/>
      <c r="Y214" s="22"/>
      <c r="Z214" s="22"/>
      <c r="AA214" s="16"/>
      <c r="AB214" s="16"/>
      <c r="AC214" s="16"/>
      <c r="AD214" s="16"/>
      <c r="AE214" s="16"/>
    </row>
    <row r="215" spans="2:31" ht="26.25" customHeight="1">
      <c r="B215" s="22"/>
      <c r="C215" s="22"/>
      <c r="D215" s="22"/>
      <c r="E215" s="84"/>
      <c r="F215" s="121"/>
      <c r="G215" s="121" t="s">
        <v>68</v>
      </c>
      <c r="H215" s="32"/>
      <c r="I215" s="120">
        <v>5</v>
      </c>
      <c r="J215" s="31"/>
      <c r="K215" s="22"/>
      <c r="L215" s="100" t="s">
        <v>132</v>
      </c>
      <c r="M215" s="100" t="s">
        <v>5</v>
      </c>
      <c r="N215" s="141" t="s">
        <v>133</v>
      </c>
      <c r="O215" s="149"/>
      <c r="P215" s="31"/>
      <c r="Q215" s="31"/>
      <c r="R215" s="30"/>
      <c r="S215" s="30"/>
      <c r="T215" s="22"/>
      <c r="U215" s="22"/>
      <c r="V215" s="22"/>
      <c r="W215" s="22"/>
      <c r="X215" s="22"/>
      <c r="Y215" s="22"/>
      <c r="Z215" s="22"/>
      <c r="AA215" s="16"/>
      <c r="AB215" s="16"/>
      <c r="AC215" s="16"/>
      <c r="AD215" s="16"/>
      <c r="AE215" s="16"/>
    </row>
    <row r="216" spans="2:26" ht="26.25" customHeight="1">
      <c r="B216" s="22"/>
      <c r="C216" s="22"/>
      <c r="D216" s="22"/>
      <c r="E216" s="45"/>
      <c r="F216" s="36"/>
      <c r="G216" s="36"/>
      <c r="H216" s="37"/>
      <c r="I216" s="38"/>
      <c r="J216" s="22"/>
      <c r="K216" s="22"/>
      <c r="L216" s="22"/>
      <c r="M216" s="124"/>
      <c r="N216" s="124"/>
      <c r="O216" s="124"/>
      <c r="P216" s="22"/>
      <c r="S216" s="30"/>
      <c r="T216" s="31"/>
      <c r="U216" s="31"/>
      <c r="V216" s="31"/>
      <c r="W216" s="30"/>
      <c r="X216" s="30"/>
      <c r="Y216" s="31"/>
      <c r="Z216" s="30"/>
    </row>
    <row r="217" spans="2:26" ht="26.25" customHeight="1" thickBot="1">
      <c r="B217" s="22"/>
      <c r="C217" s="22"/>
      <c r="D217" s="22"/>
      <c r="E217" s="41"/>
      <c r="F217" s="22"/>
      <c r="G217" s="22"/>
      <c r="H217" s="22"/>
      <c r="I217" s="22"/>
      <c r="J217" s="22"/>
      <c r="K217" s="22"/>
      <c r="L217" s="22"/>
      <c r="M217" s="124"/>
      <c r="N217" s="124"/>
      <c r="O217" s="124"/>
      <c r="P217" s="22"/>
      <c r="S217" s="30"/>
      <c r="T217" s="31"/>
      <c r="U217" s="31"/>
      <c r="V217" s="31"/>
      <c r="W217" s="30"/>
      <c r="X217" s="30"/>
      <c r="Y217" s="31"/>
      <c r="Z217" s="30"/>
    </row>
    <row r="218" spans="2:28" ht="34.5" customHeight="1" thickBot="1">
      <c r="B218" s="22"/>
      <c r="C218" s="22"/>
      <c r="D218" s="239">
        <f>Eingabe!$X$3</f>
        <v>43445</v>
      </c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1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</row>
    <row r="219" spans="2:28" ht="31.5">
      <c r="B219" s="22"/>
      <c r="C219" s="22"/>
      <c r="D219" s="211" t="s">
        <v>0</v>
      </c>
      <c r="E219" s="218" t="s">
        <v>63</v>
      </c>
      <c r="F219" s="218" t="s">
        <v>66</v>
      </c>
      <c r="G219" s="218"/>
      <c r="H219" s="235" t="s">
        <v>67</v>
      </c>
      <c r="I219" s="218" t="s">
        <v>4</v>
      </c>
      <c r="J219" s="218" t="s">
        <v>5</v>
      </c>
      <c r="K219" s="218" t="s">
        <v>6</v>
      </c>
      <c r="L219" s="218" t="s">
        <v>62</v>
      </c>
      <c r="M219" s="237" t="s">
        <v>3</v>
      </c>
      <c r="N219" s="33" t="s">
        <v>60</v>
      </c>
      <c r="O219" s="34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</row>
    <row r="220" spans="2:28" ht="26.25" customHeight="1" thickBot="1">
      <c r="B220" s="22"/>
      <c r="C220" s="22"/>
      <c r="D220" s="212"/>
      <c r="E220" s="219"/>
      <c r="F220" s="219"/>
      <c r="G220" s="219"/>
      <c r="H220" s="236"/>
      <c r="I220" s="219"/>
      <c r="J220" s="219"/>
      <c r="K220" s="219"/>
      <c r="L220" s="219"/>
      <c r="M220" s="238"/>
      <c r="N220" s="46" t="s">
        <v>58</v>
      </c>
      <c r="O220" s="47" t="s">
        <v>59</v>
      </c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</row>
    <row r="221" spans="2:28" ht="26.25" customHeight="1">
      <c r="B221" s="22"/>
      <c r="C221" s="22"/>
      <c r="D221" s="9" t="s">
        <v>7</v>
      </c>
      <c r="E221" s="44" t="str">
        <f>Eingabe!C4</f>
        <v>Walter Lemböck </v>
      </c>
      <c r="F221" s="77"/>
      <c r="G221" s="78"/>
      <c r="H221" s="126"/>
      <c r="I221" s="5"/>
      <c r="J221" s="5">
        <f aca="true" t="shared" si="26" ref="J221:J252">K221-I221</f>
        <v>0</v>
      </c>
      <c r="K221" s="127"/>
      <c r="L221" s="49">
        <f>SUM(K221/10)</f>
        <v>0</v>
      </c>
      <c r="M221" s="140">
        <f>Eingabe!X4</f>
        <v>0</v>
      </c>
      <c r="N221" s="145"/>
      <c r="O221" s="147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</row>
    <row r="222" spans="2:28" ht="26.25" customHeight="1">
      <c r="B222" s="22"/>
      <c r="C222" s="22"/>
      <c r="D222" s="10" t="s">
        <v>8</v>
      </c>
      <c r="E222" s="4" t="str">
        <f>Eingabe!C5</f>
        <v>Thomas Gebhardt</v>
      </c>
      <c r="F222" s="79"/>
      <c r="G222" s="80"/>
      <c r="H222" s="17"/>
      <c r="I222" s="5"/>
      <c r="J222" s="5">
        <f t="shared" si="26"/>
        <v>0</v>
      </c>
      <c r="K222" s="127"/>
      <c r="L222" s="5">
        <f>SUM(K222/10)</f>
        <v>0</v>
      </c>
      <c r="M222" s="140">
        <f>Eingabe!X5</f>
        <v>0</v>
      </c>
      <c r="N222" s="130">
        <f>$K$221-K222</f>
        <v>0</v>
      </c>
      <c r="O222" s="131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</row>
    <row r="223" spans="2:28" ht="26.25" customHeight="1">
      <c r="B223" s="22"/>
      <c r="C223" s="22"/>
      <c r="D223" s="11" t="s">
        <v>9</v>
      </c>
      <c r="E223" s="4" t="str">
        <f>Eingabe!C6</f>
        <v>Walter Müllner </v>
      </c>
      <c r="F223" s="79"/>
      <c r="G223" s="80"/>
      <c r="H223" s="17"/>
      <c r="I223" s="5"/>
      <c r="J223" s="5">
        <f t="shared" si="26"/>
        <v>0</v>
      </c>
      <c r="K223" s="127"/>
      <c r="L223" s="5">
        <f aca="true" t="shared" si="27" ref="L223:L270">SUM(K223/10)</f>
        <v>0</v>
      </c>
      <c r="M223" s="140">
        <f>Eingabe!X6</f>
        <v>0</v>
      </c>
      <c r="N223" s="132">
        <f aca="true" t="shared" si="28" ref="N223:N270">$K$221-K223</f>
        <v>0</v>
      </c>
      <c r="O223" s="133">
        <f aca="true" t="shared" si="29" ref="O223:O270">SUM(K222-K223)</f>
        <v>0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</row>
    <row r="224" spans="2:28" ht="26.25" customHeight="1">
      <c r="B224" s="22"/>
      <c r="C224" s="22"/>
      <c r="D224" s="8" t="s">
        <v>10</v>
      </c>
      <c r="E224" s="4" t="str">
        <f>Eingabe!C7</f>
        <v>Gerhard Fischer </v>
      </c>
      <c r="F224" s="79"/>
      <c r="G224" s="80"/>
      <c r="H224" s="17"/>
      <c r="I224" s="5"/>
      <c r="J224" s="5">
        <f t="shared" si="26"/>
        <v>0</v>
      </c>
      <c r="K224" s="127"/>
      <c r="L224" s="5">
        <f t="shared" si="27"/>
        <v>0</v>
      </c>
      <c r="M224" s="140">
        <f>Eingabe!X7</f>
        <v>0</v>
      </c>
      <c r="N224" s="127">
        <f t="shared" si="28"/>
        <v>0</v>
      </c>
      <c r="O224" s="135">
        <f t="shared" si="29"/>
        <v>0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</row>
    <row r="225" spans="2:28" ht="26.25" customHeight="1">
      <c r="B225" s="22"/>
      <c r="C225" s="22"/>
      <c r="D225" s="8" t="s">
        <v>11</v>
      </c>
      <c r="E225" s="4" t="str">
        <f>Eingabe!C8</f>
        <v>Gabi Krausler</v>
      </c>
      <c r="F225" s="79"/>
      <c r="G225" s="80"/>
      <c r="H225" s="17"/>
      <c r="I225" s="5"/>
      <c r="J225" s="5">
        <f t="shared" si="26"/>
        <v>0</v>
      </c>
      <c r="K225" s="127"/>
      <c r="L225" s="5">
        <f t="shared" si="27"/>
        <v>0</v>
      </c>
      <c r="M225" s="140">
        <f>Eingabe!X8</f>
        <v>0</v>
      </c>
      <c r="N225" s="127">
        <f t="shared" si="28"/>
        <v>0</v>
      </c>
      <c r="O225" s="135">
        <f t="shared" si="29"/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</row>
    <row r="226" spans="2:28" ht="26.25" customHeight="1">
      <c r="B226" s="22"/>
      <c r="C226" s="22"/>
      <c r="D226" s="8" t="s">
        <v>12</v>
      </c>
      <c r="E226" s="4" t="str">
        <f>Eingabe!C9</f>
        <v>Peter Siding </v>
      </c>
      <c r="F226" s="79"/>
      <c r="G226" s="80"/>
      <c r="H226" s="17"/>
      <c r="I226" s="5"/>
      <c r="J226" s="5">
        <f t="shared" si="26"/>
        <v>0</v>
      </c>
      <c r="K226" s="127"/>
      <c r="L226" s="5">
        <f t="shared" si="27"/>
        <v>0</v>
      </c>
      <c r="M226" s="140">
        <f>Eingabe!X9</f>
        <v>0</v>
      </c>
      <c r="N226" s="127">
        <f t="shared" si="28"/>
        <v>0</v>
      </c>
      <c r="O226" s="135">
        <f t="shared" si="29"/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</row>
    <row r="227" spans="2:28" ht="26.25" customHeight="1">
      <c r="B227" s="22"/>
      <c r="C227" s="22"/>
      <c r="D227" s="8" t="s">
        <v>13</v>
      </c>
      <c r="E227" s="4" t="str">
        <f>Eingabe!C10</f>
        <v>Thomas Sanda</v>
      </c>
      <c r="F227" s="79"/>
      <c r="G227" s="80"/>
      <c r="H227" s="17"/>
      <c r="I227" s="5"/>
      <c r="J227" s="5">
        <f t="shared" si="26"/>
        <v>0</v>
      </c>
      <c r="K227" s="127"/>
      <c r="L227" s="5">
        <f t="shared" si="27"/>
        <v>0</v>
      </c>
      <c r="M227" s="140">
        <f>Eingabe!X10</f>
        <v>0</v>
      </c>
      <c r="N227" s="127">
        <f t="shared" si="28"/>
        <v>0</v>
      </c>
      <c r="O227" s="135">
        <f t="shared" si="29"/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</row>
    <row r="228" spans="2:28" ht="26.25" customHeight="1">
      <c r="B228" s="22"/>
      <c r="C228" s="22"/>
      <c r="D228" s="8" t="s">
        <v>14</v>
      </c>
      <c r="E228" s="4" t="str">
        <f>Eingabe!C11</f>
        <v>Franz Wessely</v>
      </c>
      <c r="F228" s="79"/>
      <c r="G228" s="80"/>
      <c r="H228" s="17"/>
      <c r="I228" s="5"/>
      <c r="J228" s="5">
        <f t="shared" si="26"/>
        <v>0</v>
      </c>
      <c r="K228" s="127"/>
      <c r="L228" s="5">
        <f t="shared" si="27"/>
        <v>0</v>
      </c>
      <c r="M228" s="140">
        <f>Eingabe!X11</f>
        <v>0</v>
      </c>
      <c r="N228" s="127">
        <f t="shared" si="28"/>
        <v>0</v>
      </c>
      <c r="O228" s="135">
        <f t="shared" si="29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</row>
    <row r="229" spans="2:28" ht="26.25" customHeight="1">
      <c r="B229" s="22"/>
      <c r="C229" s="22"/>
      <c r="D229" s="8" t="s">
        <v>15</v>
      </c>
      <c r="E229" s="41" t="str">
        <f>Eingabe!C12</f>
        <v>Werner Trawnitschek</v>
      </c>
      <c r="F229" s="79"/>
      <c r="G229" s="80"/>
      <c r="H229" s="17"/>
      <c r="I229" s="5"/>
      <c r="J229" s="5">
        <f t="shared" si="26"/>
        <v>0</v>
      </c>
      <c r="K229" s="127"/>
      <c r="L229" s="5">
        <f t="shared" si="27"/>
        <v>0</v>
      </c>
      <c r="M229" s="140">
        <f>Eingabe!X12</f>
        <v>0</v>
      </c>
      <c r="N229" s="127">
        <f t="shared" si="28"/>
        <v>0</v>
      </c>
      <c r="O229" s="135">
        <f t="shared" si="29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</row>
    <row r="230" spans="2:28" ht="26.25" customHeight="1">
      <c r="B230" s="22"/>
      <c r="C230" s="22"/>
      <c r="D230" s="8" t="s">
        <v>16</v>
      </c>
      <c r="E230" s="4" t="str">
        <f>Eingabe!C13</f>
        <v>Gerlinde Herzog</v>
      </c>
      <c r="F230" s="79"/>
      <c r="G230" s="80"/>
      <c r="H230" s="17"/>
      <c r="I230" s="5"/>
      <c r="J230" s="5">
        <f t="shared" si="26"/>
        <v>0</v>
      </c>
      <c r="K230" s="127"/>
      <c r="L230" s="5">
        <f t="shared" si="27"/>
        <v>0</v>
      </c>
      <c r="M230" s="140">
        <f>Eingabe!X13</f>
        <v>0</v>
      </c>
      <c r="N230" s="127">
        <f t="shared" si="28"/>
        <v>0</v>
      </c>
      <c r="O230" s="135">
        <f t="shared" si="29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</row>
    <row r="231" spans="2:28" ht="26.25" customHeight="1">
      <c r="B231" s="22"/>
      <c r="C231" s="22"/>
      <c r="D231" s="8" t="s">
        <v>17</v>
      </c>
      <c r="E231" s="4" t="str">
        <f>Eingabe!C14</f>
        <v>Thomas Nowak </v>
      </c>
      <c r="F231" s="79"/>
      <c r="G231" s="80"/>
      <c r="H231" s="17"/>
      <c r="I231" s="5"/>
      <c r="J231" s="5">
        <f t="shared" si="26"/>
        <v>0</v>
      </c>
      <c r="K231" s="127"/>
      <c r="L231" s="5">
        <f t="shared" si="27"/>
        <v>0</v>
      </c>
      <c r="M231" s="140">
        <f>Eingabe!X14</f>
        <v>0</v>
      </c>
      <c r="N231" s="127">
        <f t="shared" si="28"/>
        <v>0</v>
      </c>
      <c r="O231" s="135">
        <f t="shared" si="29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</row>
    <row r="232" spans="2:28" ht="26.25" customHeight="1">
      <c r="B232" s="22"/>
      <c r="C232" s="22"/>
      <c r="D232" s="8" t="s">
        <v>18</v>
      </c>
      <c r="E232" s="4" t="str">
        <f>Eingabe!C15</f>
        <v>Kurt Reznicek</v>
      </c>
      <c r="F232" s="79"/>
      <c r="G232" s="80"/>
      <c r="H232" s="17"/>
      <c r="I232" s="5"/>
      <c r="J232" s="5">
        <f t="shared" si="26"/>
        <v>0</v>
      </c>
      <c r="K232" s="127"/>
      <c r="L232" s="5">
        <f t="shared" si="27"/>
        <v>0</v>
      </c>
      <c r="M232" s="140">
        <f>Eingabe!X15</f>
        <v>0</v>
      </c>
      <c r="N232" s="127">
        <f t="shared" si="28"/>
        <v>0</v>
      </c>
      <c r="O232" s="135">
        <f t="shared" si="29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</row>
    <row r="233" spans="2:28" ht="26.25" customHeight="1">
      <c r="B233" s="22"/>
      <c r="C233" s="22"/>
      <c r="D233" s="8" t="s">
        <v>19</v>
      </c>
      <c r="E233" s="41" t="str">
        <f>Eingabe!C16</f>
        <v>Andreas Vanicek</v>
      </c>
      <c r="F233" s="79"/>
      <c r="G233" s="80"/>
      <c r="H233" s="17"/>
      <c r="I233" s="5"/>
      <c r="J233" s="5">
        <f t="shared" si="26"/>
        <v>0</v>
      </c>
      <c r="K233" s="127"/>
      <c r="L233" s="5">
        <f t="shared" si="27"/>
        <v>0</v>
      </c>
      <c r="M233" s="140">
        <f>Eingabe!X16</f>
        <v>0</v>
      </c>
      <c r="N233" s="127">
        <f t="shared" si="28"/>
        <v>0</v>
      </c>
      <c r="O233" s="135">
        <f t="shared" si="29"/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</row>
    <row r="234" spans="2:28" ht="26.25" customHeight="1">
      <c r="B234" s="22"/>
      <c r="C234" s="22"/>
      <c r="D234" s="8" t="s">
        <v>20</v>
      </c>
      <c r="E234" s="4" t="str">
        <f>Eingabe!C17</f>
        <v>Martin Leo Gruber</v>
      </c>
      <c r="F234" s="79"/>
      <c r="G234" s="80"/>
      <c r="H234" s="17"/>
      <c r="I234" s="5"/>
      <c r="J234" s="5">
        <f t="shared" si="26"/>
        <v>0</v>
      </c>
      <c r="K234" s="127"/>
      <c r="L234" s="5">
        <f t="shared" si="27"/>
        <v>0</v>
      </c>
      <c r="M234" s="140">
        <f>Eingabe!X17</f>
        <v>0</v>
      </c>
      <c r="N234" s="127">
        <f t="shared" si="28"/>
        <v>0</v>
      </c>
      <c r="O234" s="135">
        <f t="shared" si="29"/>
        <v>0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</row>
    <row r="235" spans="2:28" ht="26.25" customHeight="1">
      <c r="B235" s="22"/>
      <c r="C235" s="22"/>
      <c r="D235" s="8" t="s">
        <v>21</v>
      </c>
      <c r="E235" s="4" t="str">
        <f>Eingabe!C18</f>
        <v>Leo Rebler</v>
      </c>
      <c r="F235" s="79"/>
      <c r="G235" s="80"/>
      <c r="H235" s="17"/>
      <c r="I235" s="5"/>
      <c r="J235" s="5">
        <f t="shared" si="26"/>
        <v>0</v>
      </c>
      <c r="K235" s="127"/>
      <c r="L235" s="5">
        <f t="shared" si="27"/>
        <v>0</v>
      </c>
      <c r="M235" s="140">
        <f>Eingabe!X18</f>
        <v>0</v>
      </c>
      <c r="N235" s="127">
        <f t="shared" si="28"/>
        <v>0</v>
      </c>
      <c r="O235" s="135">
        <f t="shared" si="29"/>
        <v>0</v>
      </c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16"/>
      <c r="AB235" s="16"/>
    </row>
    <row r="236" spans="2:28" ht="26.25" customHeight="1">
      <c r="B236" s="22"/>
      <c r="C236" s="22"/>
      <c r="D236" s="8" t="s">
        <v>22</v>
      </c>
      <c r="E236" s="4" t="str">
        <f>Eingabe!C19</f>
        <v>Herbert Drkac</v>
      </c>
      <c r="F236" s="79"/>
      <c r="G236" s="80"/>
      <c r="H236" s="17"/>
      <c r="I236" s="5"/>
      <c r="J236" s="5">
        <f t="shared" si="26"/>
        <v>0</v>
      </c>
      <c r="K236" s="127"/>
      <c r="L236" s="5">
        <f t="shared" si="27"/>
        <v>0</v>
      </c>
      <c r="M236" s="140">
        <f>Eingabe!X19</f>
        <v>0</v>
      </c>
      <c r="N236" s="127">
        <f t="shared" si="28"/>
        <v>0</v>
      </c>
      <c r="O236" s="135">
        <f t="shared" si="29"/>
        <v>0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16"/>
      <c r="AB236" s="16"/>
    </row>
    <row r="237" spans="2:28" ht="26.25" customHeight="1">
      <c r="B237" s="22"/>
      <c r="C237" s="22"/>
      <c r="D237" s="8" t="s">
        <v>23</v>
      </c>
      <c r="E237" s="4">
        <f>Eingabe!C20</f>
        <v>17</v>
      </c>
      <c r="F237" s="79"/>
      <c r="G237" s="80"/>
      <c r="H237" s="17"/>
      <c r="I237" s="5"/>
      <c r="J237" s="5">
        <f t="shared" si="26"/>
        <v>0</v>
      </c>
      <c r="K237" s="127"/>
      <c r="L237" s="5">
        <f t="shared" si="27"/>
        <v>0</v>
      </c>
      <c r="M237" s="140">
        <f>Eingabe!X20</f>
        <v>0</v>
      </c>
      <c r="N237" s="127">
        <f t="shared" si="28"/>
        <v>0</v>
      </c>
      <c r="O237" s="135">
        <f t="shared" si="29"/>
        <v>0</v>
      </c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16"/>
      <c r="AB237" s="16"/>
    </row>
    <row r="238" spans="2:28" ht="26.25" customHeight="1">
      <c r="B238" s="22"/>
      <c r="C238" s="22"/>
      <c r="D238" s="8" t="s">
        <v>24</v>
      </c>
      <c r="E238" s="4">
        <f>Eingabe!C21</f>
        <v>18</v>
      </c>
      <c r="F238" s="79"/>
      <c r="G238" s="80"/>
      <c r="H238" s="17"/>
      <c r="I238" s="5"/>
      <c r="J238" s="5">
        <f t="shared" si="26"/>
        <v>0</v>
      </c>
      <c r="K238" s="127"/>
      <c r="L238" s="5">
        <f t="shared" si="27"/>
        <v>0</v>
      </c>
      <c r="M238" s="140">
        <f>Eingabe!X21</f>
        <v>0</v>
      </c>
      <c r="N238" s="127">
        <f t="shared" si="28"/>
        <v>0</v>
      </c>
      <c r="O238" s="135">
        <f t="shared" si="29"/>
        <v>0</v>
      </c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16"/>
      <c r="AB238" s="16"/>
    </row>
    <row r="239" spans="2:28" ht="26.25" customHeight="1">
      <c r="B239" s="22"/>
      <c r="C239" s="22"/>
      <c r="D239" s="8" t="s">
        <v>25</v>
      </c>
      <c r="E239" s="4">
        <f>Eingabe!C22</f>
        <v>19</v>
      </c>
      <c r="F239" s="79"/>
      <c r="G239" s="80"/>
      <c r="H239" s="17"/>
      <c r="I239" s="5"/>
      <c r="J239" s="5">
        <f t="shared" si="26"/>
        <v>0</v>
      </c>
      <c r="K239" s="127"/>
      <c r="L239" s="5">
        <f t="shared" si="27"/>
        <v>0</v>
      </c>
      <c r="M239" s="140">
        <f>Eingabe!X22</f>
        <v>0</v>
      </c>
      <c r="N239" s="127">
        <f t="shared" si="28"/>
        <v>0</v>
      </c>
      <c r="O239" s="135">
        <f t="shared" si="29"/>
        <v>0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16"/>
      <c r="AB239" s="16"/>
    </row>
    <row r="240" spans="2:28" ht="26.25" customHeight="1">
      <c r="B240" s="22"/>
      <c r="C240" s="22"/>
      <c r="D240" s="8" t="s">
        <v>26</v>
      </c>
      <c r="E240" s="4">
        <f>Eingabe!C23</f>
        <v>20</v>
      </c>
      <c r="F240" s="79"/>
      <c r="G240" s="80"/>
      <c r="H240" s="17"/>
      <c r="I240" s="5"/>
      <c r="J240" s="5">
        <f t="shared" si="26"/>
        <v>0</v>
      </c>
      <c r="K240" s="127"/>
      <c r="L240" s="5">
        <f t="shared" si="27"/>
        <v>0</v>
      </c>
      <c r="M240" s="140">
        <f>Eingabe!X23</f>
        <v>0</v>
      </c>
      <c r="N240" s="127">
        <f t="shared" si="28"/>
        <v>0</v>
      </c>
      <c r="O240" s="135">
        <f t="shared" si="29"/>
        <v>0</v>
      </c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6"/>
      <c r="AB240" s="16"/>
    </row>
    <row r="241" spans="2:28" ht="26.25" customHeight="1">
      <c r="B241" s="22"/>
      <c r="C241" s="22"/>
      <c r="D241" s="8" t="s">
        <v>27</v>
      </c>
      <c r="E241" s="4">
        <f>Eingabe!C24</f>
        <v>21</v>
      </c>
      <c r="F241" s="79"/>
      <c r="G241" s="80"/>
      <c r="H241" s="17"/>
      <c r="I241" s="5"/>
      <c r="J241" s="5">
        <f t="shared" si="26"/>
        <v>0</v>
      </c>
      <c r="K241" s="127"/>
      <c r="L241" s="5">
        <f t="shared" si="27"/>
        <v>0</v>
      </c>
      <c r="M241" s="140">
        <f>Eingabe!X24</f>
        <v>0</v>
      </c>
      <c r="N241" s="127">
        <f t="shared" si="28"/>
        <v>0</v>
      </c>
      <c r="O241" s="135">
        <f t="shared" si="29"/>
        <v>0</v>
      </c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16"/>
      <c r="AB241" s="16"/>
    </row>
    <row r="242" spans="2:28" ht="26.25" customHeight="1">
      <c r="B242" s="22"/>
      <c r="C242" s="22"/>
      <c r="D242" s="8" t="s">
        <v>28</v>
      </c>
      <c r="E242" s="4">
        <f>Eingabe!C25</f>
        <v>22</v>
      </c>
      <c r="F242" s="79"/>
      <c r="G242" s="80"/>
      <c r="H242" s="17"/>
      <c r="I242" s="5"/>
      <c r="J242" s="5">
        <f t="shared" si="26"/>
        <v>0</v>
      </c>
      <c r="K242" s="127"/>
      <c r="L242" s="5">
        <f t="shared" si="27"/>
        <v>0</v>
      </c>
      <c r="M242" s="140">
        <f>Eingabe!X25</f>
        <v>0</v>
      </c>
      <c r="N242" s="127">
        <f t="shared" si="28"/>
        <v>0</v>
      </c>
      <c r="O242" s="135">
        <f t="shared" si="29"/>
        <v>0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16"/>
      <c r="AB242" s="16"/>
    </row>
    <row r="243" spans="2:28" ht="26.25" customHeight="1">
      <c r="B243" s="22"/>
      <c r="C243" s="22"/>
      <c r="D243" s="8" t="s">
        <v>29</v>
      </c>
      <c r="E243" s="19">
        <f>Eingabe!C26</f>
        <v>23</v>
      </c>
      <c r="F243" s="79"/>
      <c r="G243" s="80"/>
      <c r="H243" s="17"/>
      <c r="I243" s="5"/>
      <c r="J243" s="5">
        <f t="shared" si="26"/>
        <v>0</v>
      </c>
      <c r="K243" s="127"/>
      <c r="L243" s="5">
        <f t="shared" si="27"/>
        <v>0</v>
      </c>
      <c r="M243" s="140">
        <f>Eingabe!X26</f>
        <v>0</v>
      </c>
      <c r="N243" s="127">
        <f t="shared" si="28"/>
        <v>0</v>
      </c>
      <c r="O243" s="135">
        <f t="shared" si="29"/>
        <v>0</v>
      </c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16"/>
      <c r="AB243" s="16"/>
    </row>
    <row r="244" spans="2:28" ht="26.25" customHeight="1">
      <c r="B244" s="22"/>
      <c r="C244" s="22"/>
      <c r="D244" s="8" t="s">
        <v>30</v>
      </c>
      <c r="E244" s="4">
        <f>Eingabe!C27</f>
        <v>24</v>
      </c>
      <c r="F244" s="79"/>
      <c r="G244" s="80"/>
      <c r="H244" s="17"/>
      <c r="I244" s="5"/>
      <c r="J244" s="5">
        <f t="shared" si="26"/>
        <v>0</v>
      </c>
      <c r="K244" s="127"/>
      <c r="L244" s="5">
        <f t="shared" si="27"/>
        <v>0</v>
      </c>
      <c r="M244" s="140">
        <f>Eingabe!X27</f>
        <v>0</v>
      </c>
      <c r="N244" s="127">
        <f t="shared" si="28"/>
        <v>0</v>
      </c>
      <c r="O244" s="135">
        <f t="shared" si="29"/>
        <v>0</v>
      </c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16"/>
      <c r="AB244" s="16"/>
    </row>
    <row r="245" spans="2:28" ht="26.25" customHeight="1">
      <c r="B245" s="22"/>
      <c r="C245" s="22"/>
      <c r="D245" s="8" t="s">
        <v>31</v>
      </c>
      <c r="E245" s="4">
        <f>Eingabe!C28</f>
        <v>25</v>
      </c>
      <c r="F245" s="79"/>
      <c r="G245" s="80"/>
      <c r="H245" s="17"/>
      <c r="I245" s="5"/>
      <c r="J245" s="5">
        <f t="shared" si="26"/>
        <v>0</v>
      </c>
      <c r="K245" s="127"/>
      <c r="L245" s="5">
        <f t="shared" si="27"/>
        <v>0</v>
      </c>
      <c r="M245" s="140">
        <f>Eingabe!X28</f>
        <v>0</v>
      </c>
      <c r="N245" s="127">
        <f t="shared" si="28"/>
        <v>0</v>
      </c>
      <c r="O245" s="135">
        <f t="shared" si="29"/>
        <v>0</v>
      </c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16"/>
      <c r="AB245" s="16"/>
    </row>
    <row r="246" spans="2:28" ht="26.25" customHeight="1">
      <c r="B246" s="22"/>
      <c r="C246" s="22"/>
      <c r="D246" s="8" t="s">
        <v>32</v>
      </c>
      <c r="E246" s="4">
        <f>Eingabe!C29</f>
        <v>26</v>
      </c>
      <c r="F246" s="79"/>
      <c r="G246" s="80"/>
      <c r="H246" s="17"/>
      <c r="I246" s="5"/>
      <c r="J246" s="5">
        <f t="shared" si="26"/>
        <v>0</v>
      </c>
      <c r="K246" s="127"/>
      <c r="L246" s="5">
        <f t="shared" si="27"/>
        <v>0</v>
      </c>
      <c r="M246" s="140">
        <f>Eingabe!X29</f>
        <v>0</v>
      </c>
      <c r="N246" s="127">
        <f t="shared" si="28"/>
        <v>0</v>
      </c>
      <c r="O246" s="135">
        <f t="shared" si="29"/>
        <v>0</v>
      </c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16"/>
      <c r="AB246" s="16"/>
    </row>
    <row r="247" spans="2:28" ht="26.25" customHeight="1">
      <c r="B247" s="22"/>
      <c r="C247" s="22"/>
      <c r="D247" s="8" t="s">
        <v>33</v>
      </c>
      <c r="E247" s="4">
        <f>Eingabe!C30</f>
        <v>27</v>
      </c>
      <c r="F247" s="79"/>
      <c r="G247" s="80"/>
      <c r="H247" s="17"/>
      <c r="I247" s="5"/>
      <c r="J247" s="5">
        <f t="shared" si="26"/>
        <v>0</v>
      </c>
      <c r="K247" s="127"/>
      <c r="L247" s="5">
        <f t="shared" si="27"/>
        <v>0</v>
      </c>
      <c r="M247" s="140">
        <f>Eingabe!X30</f>
        <v>0</v>
      </c>
      <c r="N247" s="127">
        <f t="shared" si="28"/>
        <v>0</v>
      </c>
      <c r="O247" s="135">
        <f t="shared" si="29"/>
        <v>0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16"/>
      <c r="AB247" s="16"/>
    </row>
    <row r="248" spans="2:28" ht="26.25" customHeight="1">
      <c r="B248" s="22"/>
      <c r="C248" s="22"/>
      <c r="D248" s="8" t="s">
        <v>34</v>
      </c>
      <c r="E248" s="4">
        <f>Eingabe!C31</f>
        <v>28</v>
      </c>
      <c r="F248" s="79"/>
      <c r="G248" s="80"/>
      <c r="H248" s="17"/>
      <c r="I248" s="5"/>
      <c r="J248" s="5">
        <f t="shared" si="26"/>
        <v>0</v>
      </c>
      <c r="K248" s="127"/>
      <c r="L248" s="5">
        <f t="shared" si="27"/>
        <v>0</v>
      </c>
      <c r="M248" s="140">
        <f>Eingabe!X31</f>
        <v>0</v>
      </c>
      <c r="N248" s="127">
        <f t="shared" si="28"/>
        <v>0</v>
      </c>
      <c r="O248" s="135">
        <f t="shared" si="29"/>
        <v>0</v>
      </c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16"/>
      <c r="AB248" s="16"/>
    </row>
    <row r="249" spans="2:28" ht="26.25" customHeight="1">
      <c r="B249" s="22"/>
      <c r="C249" s="22"/>
      <c r="D249" s="8" t="s">
        <v>35</v>
      </c>
      <c r="E249" s="4">
        <f>Eingabe!C32</f>
        <v>29</v>
      </c>
      <c r="F249" s="79"/>
      <c r="G249" s="80"/>
      <c r="H249" s="17"/>
      <c r="I249" s="5"/>
      <c r="J249" s="5">
        <f t="shared" si="26"/>
        <v>0</v>
      </c>
      <c r="K249" s="127"/>
      <c r="L249" s="5">
        <f t="shared" si="27"/>
        <v>0</v>
      </c>
      <c r="M249" s="140">
        <f>Eingabe!X32</f>
        <v>0</v>
      </c>
      <c r="N249" s="127">
        <f t="shared" si="28"/>
        <v>0</v>
      </c>
      <c r="O249" s="135">
        <f t="shared" si="29"/>
        <v>0</v>
      </c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16"/>
      <c r="AB249" s="16"/>
    </row>
    <row r="250" spans="2:28" ht="26.25" customHeight="1">
      <c r="B250" s="22"/>
      <c r="C250" s="22"/>
      <c r="D250" s="8" t="s">
        <v>36</v>
      </c>
      <c r="E250" s="42">
        <f>Eingabe!C33</f>
        <v>30</v>
      </c>
      <c r="F250" s="79"/>
      <c r="G250" s="80"/>
      <c r="H250" s="17"/>
      <c r="I250" s="5"/>
      <c r="J250" s="5">
        <f t="shared" si="26"/>
        <v>0</v>
      </c>
      <c r="K250" s="127"/>
      <c r="L250" s="5">
        <f t="shared" si="27"/>
        <v>0</v>
      </c>
      <c r="M250" s="140">
        <f>Eingabe!X33</f>
        <v>0</v>
      </c>
      <c r="N250" s="127">
        <f t="shared" si="28"/>
        <v>0</v>
      </c>
      <c r="O250" s="135">
        <f t="shared" si="29"/>
        <v>0</v>
      </c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16"/>
      <c r="AB250" s="16"/>
    </row>
    <row r="251" spans="2:28" ht="26.25" customHeight="1">
      <c r="B251" s="22"/>
      <c r="C251" s="22"/>
      <c r="D251" s="8" t="s">
        <v>37</v>
      </c>
      <c r="E251" s="4">
        <f>Eingabe!C34</f>
        <v>31</v>
      </c>
      <c r="F251" s="79"/>
      <c r="G251" s="80"/>
      <c r="H251" s="17"/>
      <c r="I251" s="5"/>
      <c r="J251" s="5">
        <f t="shared" si="26"/>
        <v>0</v>
      </c>
      <c r="K251" s="127"/>
      <c r="L251" s="5">
        <f t="shared" si="27"/>
        <v>0</v>
      </c>
      <c r="M251" s="140">
        <f>Eingabe!X34</f>
        <v>0</v>
      </c>
      <c r="N251" s="127">
        <f t="shared" si="28"/>
        <v>0</v>
      </c>
      <c r="O251" s="135">
        <f t="shared" si="29"/>
        <v>0</v>
      </c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16"/>
      <c r="AB251" s="16"/>
    </row>
    <row r="252" spans="2:28" ht="26.25" customHeight="1">
      <c r="B252" s="22"/>
      <c r="C252" s="22"/>
      <c r="D252" s="8" t="s">
        <v>38</v>
      </c>
      <c r="E252" s="19">
        <f>Eingabe!C35</f>
        <v>32</v>
      </c>
      <c r="F252" s="79"/>
      <c r="G252" s="80"/>
      <c r="H252" s="17"/>
      <c r="I252" s="5"/>
      <c r="J252" s="5">
        <f t="shared" si="26"/>
        <v>0</v>
      </c>
      <c r="K252" s="127"/>
      <c r="L252" s="5">
        <f t="shared" si="27"/>
        <v>0</v>
      </c>
      <c r="M252" s="140">
        <f>Eingabe!X35</f>
        <v>0</v>
      </c>
      <c r="N252" s="127">
        <f t="shared" si="28"/>
        <v>0</v>
      </c>
      <c r="O252" s="135">
        <f t="shared" si="29"/>
        <v>0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16"/>
      <c r="AB252" s="16"/>
    </row>
    <row r="253" spans="2:28" ht="26.25" customHeight="1">
      <c r="B253" s="22"/>
      <c r="C253" s="22"/>
      <c r="D253" s="8" t="s">
        <v>39</v>
      </c>
      <c r="E253" s="19">
        <f>Eingabe!C36</f>
        <v>33</v>
      </c>
      <c r="F253" s="79"/>
      <c r="G253" s="80"/>
      <c r="H253" s="17"/>
      <c r="I253" s="5"/>
      <c r="J253" s="5">
        <f aca="true" t="shared" si="30" ref="J253:J270">K253-I253</f>
        <v>0</v>
      </c>
      <c r="K253" s="127"/>
      <c r="L253" s="5">
        <f t="shared" si="27"/>
        <v>0</v>
      </c>
      <c r="M253" s="140">
        <f>Eingabe!X36</f>
        <v>0</v>
      </c>
      <c r="N253" s="127">
        <f t="shared" si="28"/>
        <v>0</v>
      </c>
      <c r="O253" s="135">
        <f t="shared" si="29"/>
        <v>0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16"/>
      <c r="AB253" s="16"/>
    </row>
    <row r="254" spans="2:28" ht="26.25" customHeight="1">
      <c r="B254" s="22"/>
      <c r="C254" s="22"/>
      <c r="D254" s="8" t="s">
        <v>40</v>
      </c>
      <c r="E254" s="19">
        <f>Eingabe!C37</f>
        <v>34</v>
      </c>
      <c r="F254" s="79"/>
      <c r="G254" s="80"/>
      <c r="H254" s="17"/>
      <c r="I254" s="5"/>
      <c r="J254" s="5">
        <f t="shared" si="30"/>
        <v>0</v>
      </c>
      <c r="K254" s="127"/>
      <c r="L254" s="5">
        <f t="shared" si="27"/>
        <v>0</v>
      </c>
      <c r="M254" s="140">
        <f>Eingabe!X37</f>
        <v>0</v>
      </c>
      <c r="N254" s="127">
        <f t="shared" si="28"/>
        <v>0</v>
      </c>
      <c r="O254" s="135">
        <f t="shared" si="29"/>
        <v>0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16"/>
      <c r="AB254" s="16"/>
    </row>
    <row r="255" spans="2:28" ht="26.25" customHeight="1">
      <c r="B255" s="22"/>
      <c r="C255" s="22"/>
      <c r="D255" s="8" t="s">
        <v>41</v>
      </c>
      <c r="E255" s="19">
        <f>Eingabe!C38</f>
        <v>35</v>
      </c>
      <c r="F255" s="79"/>
      <c r="G255" s="80"/>
      <c r="H255" s="17"/>
      <c r="I255" s="5"/>
      <c r="J255" s="5">
        <f t="shared" si="30"/>
        <v>0</v>
      </c>
      <c r="K255" s="127"/>
      <c r="L255" s="5">
        <f t="shared" si="27"/>
        <v>0</v>
      </c>
      <c r="M255" s="140">
        <f>Eingabe!X38</f>
        <v>0</v>
      </c>
      <c r="N255" s="127">
        <f t="shared" si="28"/>
        <v>0</v>
      </c>
      <c r="O255" s="135">
        <f t="shared" si="29"/>
        <v>0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16"/>
      <c r="AB255" s="16"/>
    </row>
    <row r="256" spans="2:28" ht="26.25" customHeight="1">
      <c r="B256" s="22"/>
      <c r="C256" s="22"/>
      <c r="D256" s="8" t="s">
        <v>42</v>
      </c>
      <c r="E256" s="19">
        <f>Eingabe!C39</f>
        <v>36</v>
      </c>
      <c r="F256" s="79"/>
      <c r="G256" s="80"/>
      <c r="H256" s="17"/>
      <c r="I256" s="5"/>
      <c r="J256" s="5">
        <f t="shared" si="30"/>
        <v>0</v>
      </c>
      <c r="K256" s="127"/>
      <c r="L256" s="5">
        <f t="shared" si="27"/>
        <v>0</v>
      </c>
      <c r="M256" s="140">
        <f>Eingabe!X39</f>
        <v>0</v>
      </c>
      <c r="N256" s="127">
        <f t="shared" si="28"/>
        <v>0</v>
      </c>
      <c r="O256" s="135">
        <f t="shared" si="29"/>
        <v>0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</row>
    <row r="257" spans="2:28" ht="26.25" customHeight="1">
      <c r="B257" s="22"/>
      <c r="C257" s="22"/>
      <c r="D257" s="8" t="s">
        <v>43</v>
      </c>
      <c r="E257" s="19">
        <f>Eingabe!C40</f>
        <v>37</v>
      </c>
      <c r="F257" s="79"/>
      <c r="G257" s="80"/>
      <c r="H257" s="17"/>
      <c r="I257" s="5"/>
      <c r="J257" s="5">
        <f t="shared" si="30"/>
        <v>0</v>
      </c>
      <c r="K257" s="127"/>
      <c r="L257" s="5">
        <f t="shared" si="27"/>
        <v>0</v>
      </c>
      <c r="M257" s="140">
        <f>Eingabe!X40</f>
        <v>0</v>
      </c>
      <c r="N257" s="127">
        <f t="shared" si="28"/>
        <v>0</v>
      </c>
      <c r="O257" s="135">
        <f t="shared" si="29"/>
        <v>0</v>
      </c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</row>
    <row r="258" spans="2:28" ht="26.25" customHeight="1">
      <c r="B258" s="22"/>
      <c r="C258" s="22"/>
      <c r="D258" s="8" t="s">
        <v>44</v>
      </c>
      <c r="E258" s="19">
        <f>Eingabe!C41</f>
        <v>38</v>
      </c>
      <c r="F258" s="79"/>
      <c r="G258" s="80"/>
      <c r="H258" s="17"/>
      <c r="I258" s="5"/>
      <c r="J258" s="5">
        <f t="shared" si="30"/>
        <v>0</v>
      </c>
      <c r="K258" s="127"/>
      <c r="L258" s="5">
        <f t="shared" si="27"/>
        <v>0</v>
      </c>
      <c r="M258" s="140">
        <f>Eingabe!X41</f>
        <v>0</v>
      </c>
      <c r="N258" s="127">
        <f t="shared" si="28"/>
        <v>0</v>
      </c>
      <c r="O258" s="135">
        <f t="shared" si="29"/>
        <v>0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</row>
    <row r="259" spans="2:28" ht="26.25" customHeight="1">
      <c r="B259" s="22"/>
      <c r="C259" s="22"/>
      <c r="D259" s="8" t="s">
        <v>45</v>
      </c>
      <c r="E259" s="19">
        <f>Eingabe!C42</f>
        <v>39</v>
      </c>
      <c r="F259" s="79"/>
      <c r="G259" s="80"/>
      <c r="H259" s="17"/>
      <c r="I259" s="5"/>
      <c r="J259" s="5">
        <f t="shared" si="30"/>
        <v>0</v>
      </c>
      <c r="K259" s="127"/>
      <c r="L259" s="5">
        <f t="shared" si="27"/>
        <v>0</v>
      </c>
      <c r="M259" s="140">
        <f>Eingabe!X42</f>
        <v>0</v>
      </c>
      <c r="N259" s="127">
        <f t="shared" si="28"/>
        <v>0</v>
      </c>
      <c r="O259" s="135">
        <f t="shared" si="29"/>
        <v>0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</row>
    <row r="260" spans="2:28" ht="26.25" customHeight="1">
      <c r="B260" s="22"/>
      <c r="C260" s="22"/>
      <c r="D260" s="8" t="s">
        <v>46</v>
      </c>
      <c r="E260" s="19">
        <f>Eingabe!C43</f>
        <v>40</v>
      </c>
      <c r="F260" s="79"/>
      <c r="G260" s="80"/>
      <c r="H260" s="17"/>
      <c r="I260" s="5"/>
      <c r="J260" s="5">
        <f t="shared" si="30"/>
        <v>0</v>
      </c>
      <c r="K260" s="127"/>
      <c r="L260" s="5">
        <f t="shared" si="27"/>
        <v>0</v>
      </c>
      <c r="M260" s="140">
        <f>Eingabe!X43</f>
        <v>0</v>
      </c>
      <c r="N260" s="127">
        <f t="shared" si="28"/>
        <v>0</v>
      </c>
      <c r="O260" s="135">
        <f t="shared" si="29"/>
        <v>0</v>
      </c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</row>
    <row r="261" spans="2:28" ht="26.25" customHeight="1">
      <c r="B261" s="22"/>
      <c r="C261" s="22"/>
      <c r="D261" s="8" t="s">
        <v>47</v>
      </c>
      <c r="E261" s="19">
        <f>Eingabe!C44</f>
        <v>41</v>
      </c>
      <c r="F261" s="79"/>
      <c r="G261" s="80"/>
      <c r="H261" s="17"/>
      <c r="I261" s="5"/>
      <c r="J261" s="5">
        <f t="shared" si="30"/>
        <v>0</v>
      </c>
      <c r="K261" s="127"/>
      <c r="L261" s="5">
        <f t="shared" si="27"/>
        <v>0</v>
      </c>
      <c r="M261" s="140">
        <f>Eingabe!X44</f>
        <v>0</v>
      </c>
      <c r="N261" s="127">
        <f t="shared" si="28"/>
        <v>0</v>
      </c>
      <c r="O261" s="135">
        <f t="shared" si="29"/>
        <v>0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</row>
    <row r="262" spans="2:28" ht="26.25" customHeight="1">
      <c r="B262" s="22"/>
      <c r="C262" s="22"/>
      <c r="D262" s="8" t="s">
        <v>48</v>
      </c>
      <c r="E262" s="19">
        <f>Eingabe!C45</f>
        <v>42</v>
      </c>
      <c r="F262" s="79"/>
      <c r="G262" s="80"/>
      <c r="H262" s="17"/>
      <c r="I262" s="5"/>
      <c r="J262" s="5">
        <f t="shared" si="30"/>
        <v>0</v>
      </c>
      <c r="K262" s="127"/>
      <c r="L262" s="5">
        <f t="shared" si="27"/>
        <v>0</v>
      </c>
      <c r="M262" s="140">
        <f>Eingabe!X45</f>
        <v>0</v>
      </c>
      <c r="N262" s="127">
        <f t="shared" si="28"/>
        <v>0</v>
      </c>
      <c r="O262" s="135">
        <f t="shared" si="29"/>
        <v>0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</row>
    <row r="263" spans="2:28" ht="26.25" customHeight="1">
      <c r="B263" s="22"/>
      <c r="C263" s="22"/>
      <c r="D263" s="8" t="s">
        <v>49</v>
      </c>
      <c r="E263" s="19">
        <f>Eingabe!C46</f>
        <v>43</v>
      </c>
      <c r="F263" s="79"/>
      <c r="G263" s="80"/>
      <c r="H263" s="17"/>
      <c r="I263" s="5"/>
      <c r="J263" s="5">
        <f t="shared" si="30"/>
        <v>0</v>
      </c>
      <c r="K263" s="127"/>
      <c r="L263" s="5">
        <f t="shared" si="27"/>
        <v>0</v>
      </c>
      <c r="M263" s="140">
        <f>Eingabe!X46</f>
        <v>0</v>
      </c>
      <c r="N263" s="127">
        <f t="shared" si="28"/>
        <v>0</v>
      </c>
      <c r="O263" s="135">
        <f t="shared" si="29"/>
        <v>0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</row>
    <row r="264" spans="2:28" ht="26.25" customHeight="1">
      <c r="B264" s="22"/>
      <c r="C264" s="22"/>
      <c r="D264" s="8" t="s">
        <v>50</v>
      </c>
      <c r="E264" s="19">
        <f>Eingabe!C47</f>
        <v>44</v>
      </c>
      <c r="F264" s="79"/>
      <c r="G264" s="80"/>
      <c r="H264" s="17"/>
      <c r="I264" s="5"/>
      <c r="J264" s="5">
        <f t="shared" si="30"/>
        <v>0</v>
      </c>
      <c r="K264" s="127"/>
      <c r="L264" s="5">
        <f t="shared" si="27"/>
        <v>0</v>
      </c>
      <c r="M264" s="140">
        <f>Eingabe!X47</f>
        <v>0</v>
      </c>
      <c r="N264" s="127">
        <f t="shared" si="28"/>
        <v>0</v>
      </c>
      <c r="O264" s="135">
        <f t="shared" si="29"/>
        <v>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</row>
    <row r="265" spans="2:28" ht="26.25" customHeight="1">
      <c r="B265" s="22"/>
      <c r="C265" s="22"/>
      <c r="D265" s="8" t="s">
        <v>51</v>
      </c>
      <c r="E265" s="19">
        <f>Eingabe!C48</f>
        <v>45</v>
      </c>
      <c r="F265" s="79"/>
      <c r="G265" s="80"/>
      <c r="H265" s="17"/>
      <c r="I265" s="5"/>
      <c r="J265" s="5">
        <f t="shared" si="30"/>
        <v>0</v>
      </c>
      <c r="K265" s="127"/>
      <c r="L265" s="5">
        <f t="shared" si="27"/>
        <v>0</v>
      </c>
      <c r="M265" s="140">
        <f>Eingabe!X48</f>
        <v>0</v>
      </c>
      <c r="N265" s="127">
        <f t="shared" si="28"/>
        <v>0</v>
      </c>
      <c r="O265" s="135">
        <f t="shared" si="29"/>
        <v>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</row>
    <row r="266" spans="2:28" ht="26.25" customHeight="1">
      <c r="B266" s="22"/>
      <c r="C266" s="22"/>
      <c r="D266" s="8" t="s">
        <v>52</v>
      </c>
      <c r="E266" s="19">
        <f>Eingabe!C49</f>
        <v>46</v>
      </c>
      <c r="F266" s="79"/>
      <c r="G266" s="80"/>
      <c r="H266" s="17"/>
      <c r="I266" s="5"/>
      <c r="J266" s="5">
        <f t="shared" si="30"/>
        <v>0</v>
      </c>
      <c r="K266" s="127"/>
      <c r="L266" s="5">
        <f t="shared" si="27"/>
        <v>0</v>
      </c>
      <c r="M266" s="140">
        <f>Eingabe!X49</f>
        <v>0</v>
      </c>
      <c r="N266" s="127">
        <f t="shared" si="28"/>
        <v>0</v>
      </c>
      <c r="O266" s="135">
        <f t="shared" si="29"/>
        <v>0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</row>
    <row r="267" spans="2:28" ht="26.25" customHeight="1">
      <c r="B267" s="22"/>
      <c r="C267" s="22"/>
      <c r="D267" s="8" t="s">
        <v>53</v>
      </c>
      <c r="E267" s="19">
        <f>Eingabe!C50</f>
        <v>47</v>
      </c>
      <c r="F267" s="79"/>
      <c r="G267" s="80"/>
      <c r="H267" s="17"/>
      <c r="I267" s="5"/>
      <c r="J267" s="5">
        <f t="shared" si="30"/>
        <v>0</v>
      </c>
      <c r="K267" s="127"/>
      <c r="L267" s="5">
        <f t="shared" si="27"/>
        <v>0</v>
      </c>
      <c r="M267" s="140">
        <f>Eingabe!X50</f>
        <v>0</v>
      </c>
      <c r="N267" s="127">
        <f t="shared" si="28"/>
        <v>0</v>
      </c>
      <c r="O267" s="135">
        <f t="shared" si="29"/>
        <v>0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</row>
    <row r="268" spans="2:28" ht="26.25" customHeight="1">
      <c r="B268" s="22"/>
      <c r="C268" s="22"/>
      <c r="D268" s="8" t="s">
        <v>54</v>
      </c>
      <c r="E268" s="19">
        <f>Eingabe!C51</f>
        <v>48</v>
      </c>
      <c r="F268" s="79"/>
      <c r="G268" s="80"/>
      <c r="H268" s="17"/>
      <c r="I268" s="5"/>
      <c r="J268" s="5">
        <f t="shared" si="30"/>
        <v>0</v>
      </c>
      <c r="K268" s="127"/>
      <c r="L268" s="5">
        <f t="shared" si="27"/>
        <v>0</v>
      </c>
      <c r="M268" s="140">
        <f>Eingabe!X51</f>
        <v>0</v>
      </c>
      <c r="N268" s="127">
        <f t="shared" si="28"/>
        <v>0</v>
      </c>
      <c r="O268" s="135">
        <f t="shared" si="29"/>
        <v>0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</row>
    <row r="269" spans="2:28" ht="26.25" customHeight="1">
      <c r="B269" s="22"/>
      <c r="C269" s="22"/>
      <c r="D269" s="8" t="s">
        <v>55</v>
      </c>
      <c r="E269" s="19">
        <f>Eingabe!C52</f>
        <v>49</v>
      </c>
      <c r="F269" s="79"/>
      <c r="G269" s="80"/>
      <c r="H269" s="17"/>
      <c r="I269" s="5"/>
      <c r="J269" s="5">
        <f t="shared" si="30"/>
        <v>0</v>
      </c>
      <c r="K269" s="127"/>
      <c r="L269" s="5">
        <f t="shared" si="27"/>
        <v>0</v>
      </c>
      <c r="M269" s="140">
        <f>Eingabe!X52</f>
        <v>0</v>
      </c>
      <c r="N269" s="127">
        <f t="shared" si="28"/>
        <v>0</v>
      </c>
      <c r="O269" s="135">
        <f t="shared" si="29"/>
        <v>0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</row>
    <row r="270" spans="2:28" ht="26.25" customHeight="1" thickBot="1">
      <c r="B270" s="22"/>
      <c r="C270" s="22"/>
      <c r="D270" s="18" t="s">
        <v>56</v>
      </c>
      <c r="E270" s="19">
        <f>Eingabe!C53</f>
        <v>50</v>
      </c>
      <c r="F270" s="81"/>
      <c r="G270" s="82"/>
      <c r="H270" s="128"/>
      <c r="I270" s="20"/>
      <c r="J270" s="20">
        <f t="shared" si="30"/>
        <v>0</v>
      </c>
      <c r="K270" s="129"/>
      <c r="L270" s="20">
        <f t="shared" si="27"/>
        <v>0</v>
      </c>
      <c r="M270" s="142">
        <f>Eingabe!X53</f>
        <v>0</v>
      </c>
      <c r="N270" s="127">
        <f t="shared" si="28"/>
        <v>0</v>
      </c>
      <c r="O270" s="148">
        <f t="shared" si="29"/>
        <v>0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</row>
    <row r="271" spans="2:28" ht="26.25" customHeight="1" thickBot="1">
      <c r="B271" s="22"/>
      <c r="C271" s="22"/>
      <c r="D271" s="215" t="str">
        <f>Eingabe!$B$54</f>
        <v>Punktevergabe: 30,29,28,27,26,25,24,23,22,21,20,19,18,17,16,15,14,13,12,11,10,9,8,7,6,5,4,3,2,1</v>
      </c>
      <c r="E271" s="216"/>
      <c r="F271" s="216"/>
      <c r="G271" s="216"/>
      <c r="H271" s="216"/>
      <c r="I271" s="216"/>
      <c r="J271" s="216"/>
      <c r="K271" s="216"/>
      <c r="L271" s="216"/>
      <c r="M271" s="216"/>
      <c r="N271" s="216"/>
      <c r="O271" s="217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16"/>
      <c r="AB271" s="16"/>
    </row>
    <row r="272" spans="2:28" ht="26.25" customHeight="1">
      <c r="B272" s="22"/>
      <c r="C272" s="22"/>
      <c r="D272" s="31"/>
      <c r="E272" s="31"/>
      <c r="F272" s="41"/>
      <c r="G272" s="30"/>
      <c r="H272" s="31"/>
      <c r="I272" s="30"/>
      <c r="J272" s="30"/>
      <c r="K272" s="30"/>
      <c r="L272" s="22"/>
      <c r="M272" s="124"/>
      <c r="N272" s="124"/>
      <c r="O272" s="124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6"/>
      <c r="AB272" s="16"/>
    </row>
    <row r="273" spans="2:31" ht="26.25" customHeight="1">
      <c r="B273" s="22"/>
      <c r="C273" s="22"/>
      <c r="D273" s="22"/>
      <c r="E273" s="84"/>
      <c r="F273" s="121"/>
      <c r="G273" s="121" t="s">
        <v>68</v>
      </c>
      <c r="H273" s="32"/>
      <c r="I273" s="116">
        <v>1</v>
      </c>
      <c r="J273" s="117">
        <v>2</v>
      </c>
      <c r="K273" s="22"/>
      <c r="L273" s="100" t="s">
        <v>130</v>
      </c>
      <c r="M273" s="101"/>
      <c r="N273" s="141" t="s">
        <v>131</v>
      </c>
      <c r="P273" s="22"/>
      <c r="Q273" s="22"/>
      <c r="R273" s="22"/>
      <c r="S273" s="22"/>
      <c r="T273" s="22"/>
      <c r="U273" s="22"/>
      <c r="V273" s="22"/>
      <c r="W273" s="22"/>
      <c r="X273" s="28"/>
      <c r="Y273" s="22"/>
      <c r="Z273" s="27"/>
      <c r="AA273" s="16"/>
      <c r="AB273" s="16"/>
      <c r="AC273" s="16"/>
      <c r="AD273" s="16"/>
      <c r="AE273" s="16"/>
    </row>
    <row r="274" spans="2:31" ht="26.25" customHeight="1">
      <c r="B274" s="22"/>
      <c r="C274" s="22"/>
      <c r="D274" s="22"/>
      <c r="E274" s="84"/>
      <c r="F274" s="121"/>
      <c r="G274" s="121" t="s">
        <v>68</v>
      </c>
      <c r="H274" s="32"/>
      <c r="I274" s="118">
        <v>3</v>
      </c>
      <c r="J274" s="119">
        <v>4</v>
      </c>
      <c r="K274" s="22"/>
      <c r="L274" s="102" t="s">
        <v>132</v>
      </c>
      <c r="M274" s="100" t="s">
        <v>4</v>
      </c>
      <c r="N274" s="141" t="s">
        <v>133</v>
      </c>
      <c r="P274" s="22"/>
      <c r="Q274" s="22"/>
      <c r="R274" s="22"/>
      <c r="S274" s="22"/>
      <c r="T274" s="22"/>
      <c r="U274" s="22"/>
      <c r="V274" s="22"/>
      <c r="W274" s="22"/>
      <c r="X274" s="28"/>
      <c r="Y274" s="22"/>
      <c r="Z274" s="27"/>
      <c r="AA274" s="16"/>
      <c r="AB274" s="16"/>
      <c r="AC274" s="16"/>
      <c r="AD274" s="16"/>
      <c r="AE274" s="16"/>
    </row>
    <row r="275" spans="2:31" ht="26.25" customHeight="1">
      <c r="B275" s="22"/>
      <c r="C275" s="22"/>
      <c r="D275" s="22"/>
      <c r="E275" s="84"/>
      <c r="F275" s="121"/>
      <c r="G275" s="121" t="s">
        <v>68</v>
      </c>
      <c r="H275" s="32"/>
      <c r="I275" s="120">
        <v>5</v>
      </c>
      <c r="J275" s="31"/>
      <c r="K275" s="22"/>
      <c r="L275" s="100" t="s">
        <v>132</v>
      </c>
      <c r="M275" s="100" t="s">
        <v>5</v>
      </c>
      <c r="N275" s="141" t="s">
        <v>133</v>
      </c>
      <c r="P275" s="22"/>
      <c r="Q275" s="22"/>
      <c r="R275" s="22"/>
      <c r="S275" s="22"/>
      <c r="T275" s="22"/>
      <c r="U275" s="22"/>
      <c r="V275" s="22"/>
      <c r="W275" s="22"/>
      <c r="X275" s="28"/>
      <c r="Y275" s="22"/>
      <c r="Z275" s="27"/>
      <c r="AA275" s="16"/>
      <c r="AB275" s="16"/>
      <c r="AC275" s="16"/>
      <c r="AD275" s="16"/>
      <c r="AE275" s="16"/>
    </row>
    <row r="276" spans="2:26" ht="26.25" customHeight="1">
      <c r="B276" s="22"/>
      <c r="C276" s="22"/>
      <c r="D276" s="22"/>
      <c r="E276" s="45"/>
      <c r="F276" s="36"/>
      <c r="G276" s="36"/>
      <c r="H276" s="37"/>
      <c r="I276" s="38"/>
      <c r="J276" s="22"/>
      <c r="K276" s="22"/>
      <c r="L276" s="22"/>
      <c r="M276" s="124"/>
      <c r="N276" s="124"/>
      <c r="O276" s="124"/>
      <c r="P276" s="22"/>
      <c r="S276" s="30"/>
      <c r="T276" s="31"/>
      <c r="U276" s="31"/>
      <c r="V276" s="31"/>
      <c r="W276" s="30"/>
      <c r="X276" s="30"/>
      <c r="Y276" s="31"/>
      <c r="Z276" s="30"/>
    </row>
    <row r="277" spans="2:26" ht="26.25" customHeight="1">
      <c r="B277" s="22"/>
      <c r="C277" s="22"/>
      <c r="D277" s="22"/>
      <c r="E277" s="41"/>
      <c r="F277" s="22"/>
      <c r="G277" s="22"/>
      <c r="H277" s="22"/>
      <c r="I277" s="22"/>
      <c r="J277" s="22"/>
      <c r="K277" s="22"/>
      <c r="L277" s="22"/>
      <c r="M277" s="124"/>
      <c r="N277" s="124"/>
      <c r="O277" s="124"/>
      <c r="P277" s="22"/>
      <c r="S277" s="30"/>
      <c r="T277" s="31"/>
      <c r="U277" s="31"/>
      <c r="V277" s="31"/>
      <c r="W277" s="30"/>
      <c r="X277" s="30"/>
      <c r="Y277" s="31"/>
      <c r="Z277" s="30"/>
    </row>
    <row r="278" spans="2:26" ht="26.25" customHeight="1">
      <c r="B278" s="22"/>
      <c r="C278" s="22"/>
      <c r="D278" s="22"/>
      <c r="E278" s="41"/>
      <c r="F278" s="22"/>
      <c r="G278" s="22"/>
      <c r="H278" s="22"/>
      <c r="I278" s="22"/>
      <c r="J278" s="22"/>
      <c r="K278" s="22"/>
      <c r="L278" s="22"/>
      <c r="M278" s="124"/>
      <c r="N278" s="124"/>
      <c r="O278" s="124"/>
      <c r="P278" s="22"/>
      <c r="S278" s="30"/>
      <c r="T278" s="31"/>
      <c r="U278" s="31"/>
      <c r="V278" s="31"/>
      <c r="W278" s="30"/>
      <c r="X278" s="30"/>
      <c r="Y278" s="31"/>
      <c r="Z278" s="30"/>
    </row>
    <row r="279" spans="2:26" ht="26.25" customHeight="1">
      <c r="B279" s="22"/>
      <c r="C279" s="22"/>
      <c r="D279" s="22"/>
      <c r="E279" s="41"/>
      <c r="F279" s="22"/>
      <c r="G279" s="22"/>
      <c r="H279" s="22"/>
      <c r="I279" s="22"/>
      <c r="J279" s="22"/>
      <c r="K279" s="22"/>
      <c r="L279" s="22"/>
      <c r="M279" s="124"/>
      <c r="N279" s="124"/>
      <c r="O279" s="124"/>
      <c r="P279" s="22"/>
      <c r="S279" s="30"/>
      <c r="T279" s="31"/>
      <c r="U279" s="31"/>
      <c r="V279" s="31"/>
      <c r="W279" s="30"/>
      <c r="X279" s="30"/>
      <c r="Y279" s="31"/>
      <c r="Z279" s="30"/>
    </row>
    <row r="280" spans="2:26" ht="26.25" customHeight="1">
      <c r="B280" s="22"/>
      <c r="C280" s="22"/>
      <c r="D280" s="22"/>
      <c r="E280" s="41"/>
      <c r="F280" s="22"/>
      <c r="G280" s="22"/>
      <c r="H280" s="22"/>
      <c r="I280" s="22"/>
      <c r="J280" s="22"/>
      <c r="K280" s="22"/>
      <c r="L280" s="22"/>
      <c r="M280" s="124"/>
      <c r="N280" s="124"/>
      <c r="O280" s="124"/>
      <c r="P280" s="22"/>
      <c r="S280" s="30"/>
      <c r="T280" s="31"/>
      <c r="U280" s="31"/>
      <c r="V280" s="31"/>
      <c r="W280" s="30"/>
      <c r="X280" s="30"/>
      <c r="Y280" s="31"/>
      <c r="Z280" s="30"/>
    </row>
  </sheetData>
  <sheetProtection/>
  <mergeCells count="91">
    <mergeCell ref="F56:G57"/>
    <mergeCell ref="L99:L100"/>
    <mergeCell ref="B12:B13"/>
    <mergeCell ref="C12:D13"/>
    <mergeCell ref="H219:H220"/>
    <mergeCell ref="D98:O98"/>
    <mergeCell ref="F99:G100"/>
    <mergeCell ref="H99:H100"/>
    <mergeCell ref="M56:M57"/>
    <mergeCell ref="D35:O35"/>
    <mergeCell ref="H2:J2"/>
    <mergeCell ref="F36:G37"/>
    <mergeCell ref="H4:J9"/>
    <mergeCell ref="F6:G9"/>
    <mergeCell ref="K8:L9"/>
    <mergeCell ref="K7:L7"/>
    <mergeCell ref="H3:J3"/>
    <mergeCell ref="F5:G5"/>
    <mergeCell ref="K6:L6"/>
    <mergeCell ref="J12:J13"/>
    <mergeCell ref="D271:O271"/>
    <mergeCell ref="D211:O211"/>
    <mergeCell ref="F219:G220"/>
    <mergeCell ref="H159:H160"/>
    <mergeCell ref="F159:G160"/>
    <mergeCell ref="I219:I220"/>
    <mergeCell ref="E219:E220"/>
    <mergeCell ref="K219:K220"/>
    <mergeCell ref="L219:L220"/>
    <mergeCell ref="M219:M220"/>
    <mergeCell ref="I56:I57"/>
    <mergeCell ref="B11:O11"/>
    <mergeCell ref="M78:M79"/>
    <mergeCell ref="K56:K57"/>
    <mergeCell ref="D218:O218"/>
    <mergeCell ref="K159:K160"/>
    <mergeCell ref="K99:K100"/>
    <mergeCell ref="D151:O151"/>
    <mergeCell ref="M99:M100"/>
    <mergeCell ref="D55:O55"/>
    <mergeCell ref="J219:J220"/>
    <mergeCell ref="D159:D160"/>
    <mergeCell ref="E159:E160"/>
    <mergeCell ref="D99:D100"/>
    <mergeCell ref="J78:J79"/>
    <mergeCell ref="I78:I79"/>
    <mergeCell ref="D219:D220"/>
    <mergeCell ref="J159:J160"/>
    <mergeCell ref="E78:E79"/>
    <mergeCell ref="E99:E100"/>
    <mergeCell ref="H56:H57"/>
    <mergeCell ref="D70:O70"/>
    <mergeCell ref="J99:J100"/>
    <mergeCell ref="K78:K79"/>
    <mergeCell ref="L159:L160"/>
    <mergeCell ref="F4:G4"/>
    <mergeCell ref="L56:L57"/>
    <mergeCell ref="D77:O77"/>
    <mergeCell ref="F78:G79"/>
    <mergeCell ref="D91:O91"/>
    <mergeCell ref="I99:I100"/>
    <mergeCell ref="D158:O158"/>
    <mergeCell ref="I159:I160"/>
    <mergeCell ref="L78:L79"/>
    <mergeCell ref="H78:H79"/>
    <mergeCell ref="D78:D79"/>
    <mergeCell ref="M159:M160"/>
    <mergeCell ref="K36:K37"/>
    <mergeCell ref="L36:L37"/>
    <mergeCell ref="L12:L13"/>
    <mergeCell ref="M12:M13"/>
    <mergeCell ref="H36:H37"/>
    <mergeCell ref="I36:I37"/>
    <mergeCell ref="M36:M37"/>
    <mergeCell ref="N12:N13"/>
    <mergeCell ref="G12:G13"/>
    <mergeCell ref="H12:H13"/>
    <mergeCell ref="I12:I13"/>
    <mergeCell ref="I32:J32"/>
    <mergeCell ref="B30:O30"/>
    <mergeCell ref="O12:O13"/>
    <mergeCell ref="D36:D37"/>
    <mergeCell ref="D56:D57"/>
    <mergeCell ref="E12:E13"/>
    <mergeCell ref="D48:O48"/>
    <mergeCell ref="J36:J37"/>
    <mergeCell ref="K12:K13"/>
    <mergeCell ref="E36:E37"/>
    <mergeCell ref="F12:F13"/>
    <mergeCell ref="E56:E57"/>
    <mergeCell ref="J56:J57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3">
      <selection activeCell="F9" sqref="F9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9" width="12.140625" style="61" bestFit="1" customWidth="1"/>
    <col min="10" max="10" width="8.7109375" style="61" bestFit="1" customWidth="1"/>
    <col min="11" max="11" width="10.28125" style="6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8" width="2.57421875" style="61" bestFit="1" customWidth="1"/>
    <col min="19" max="24" width="12.140625" style="61" bestFit="1" customWidth="1"/>
    <col min="25" max="25" width="8.57421875" style="61" bestFit="1" customWidth="1"/>
    <col min="26" max="26" width="10.57421875" style="61" customWidth="1"/>
    <col min="27" max="27" width="4.421875" style="61" customWidth="1"/>
    <col min="28" max="33" width="12.140625" style="61" bestFit="1" customWidth="1"/>
    <col min="34" max="52" width="2.57421875" style="61" customWidth="1"/>
    <col min="53" max="59" width="11.421875" style="61" customWidth="1"/>
    <col min="60" max="89" width="3.28125" style="61" customWidth="1"/>
    <col min="90" max="16384" width="11.421875" style="61" customWidth="1"/>
  </cols>
  <sheetData>
    <row r="1" ht="13.5" thickBot="1"/>
    <row r="2" spans="2:12" s="59" customFormat="1" ht="33" customHeight="1" thickBot="1">
      <c r="B2" s="286" t="s">
        <v>156</v>
      </c>
      <c r="C2" s="287"/>
      <c r="D2" s="287"/>
      <c r="E2" s="287"/>
      <c r="F2" s="287"/>
      <c r="G2" s="287"/>
      <c r="H2" s="287"/>
      <c r="I2" s="287"/>
      <c r="J2" s="287"/>
      <c r="K2" s="287"/>
      <c r="L2" s="60"/>
    </row>
    <row r="3" spans="1:95" ht="26.25" thickBot="1">
      <c r="A3" s="66"/>
      <c r="B3" s="89" t="s">
        <v>0</v>
      </c>
      <c r="C3" s="90" t="s">
        <v>1</v>
      </c>
      <c r="D3" s="85">
        <v>43179</v>
      </c>
      <c r="E3" s="85">
        <v>43235</v>
      </c>
      <c r="F3" s="85">
        <v>43263</v>
      </c>
      <c r="G3" s="85">
        <v>43368</v>
      </c>
      <c r="H3" s="85">
        <v>43410</v>
      </c>
      <c r="I3" s="85">
        <v>43445</v>
      </c>
      <c r="J3" s="91" t="str">
        <f aca="true" t="shared" si="0" ref="J3:J34">Y3</f>
        <v>Punkte</v>
      </c>
      <c r="K3" s="92" t="str">
        <f>Z3</f>
        <v>Punkte-
schnitt</v>
      </c>
      <c r="S3" s="98">
        <f aca="true" t="shared" si="1" ref="S3:X3">D3</f>
        <v>43179</v>
      </c>
      <c r="T3" s="70">
        <f t="shared" si="1"/>
        <v>43235</v>
      </c>
      <c r="U3" s="70">
        <f t="shared" si="1"/>
        <v>43263</v>
      </c>
      <c r="V3" s="70">
        <f t="shared" si="1"/>
        <v>43368</v>
      </c>
      <c r="W3" s="70">
        <f t="shared" si="1"/>
        <v>43410</v>
      </c>
      <c r="X3" s="70">
        <f t="shared" si="1"/>
        <v>43445</v>
      </c>
      <c r="Y3" s="72" t="s">
        <v>3</v>
      </c>
      <c r="Z3" s="73" t="s">
        <v>2</v>
      </c>
      <c r="AA3" s="65"/>
      <c r="AB3" s="98">
        <f aca="true" t="shared" si="2" ref="AB3:AG3">S3</f>
        <v>43179</v>
      </c>
      <c r="AC3" s="70">
        <f t="shared" si="2"/>
        <v>43235</v>
      </c>
      <c r="AD3" s="70">
        <f t="shared" si="2"/>
        <v>43263</v>
      </c>
      <c r="AE3" s="70">
        <f t="shared" si="2"/>
        <v>43368</v>
      </c>
      <c r="AF3" s="70">
        <f t="shared" si="2"/>
        <v>43410</v>
      </c>
      <c r="AG3" s="70">
        <f t="shared" si="2"/>
        <v>43445</v>
      </c>
      <c r="BA3" s="62"/>
      <c r="BB3" s="62"/>
      <c r="BC3" s="62"/>
      <c r="BD3" s="62"/>
      <c r="BE3" s="62"/>
      <c r="BF3" s="62"/>
      <c r="BH3" s="94" t="s">
        <v>106</v>
      </c>
      <c r="BI3" s="94" t="s">
        <v>107</v>
      </c>
      <c r="BJ3" s="94" t="s">
        <v>108</v>
      </c>
      <c r="BK3" s="94" t="s">
        <v>109</v>
      </c>
      <c r="BL3" s="94" t="s">
        <v>110</v>
      </c>
      <c r="BM3" s="94" t="s">
        <v>111</v>
      </c>
      <c r="BN3" s="93"/>
      <c r="BO3" s="94" t="s">
        <v>112</v>
      </c>
      <c r="BP3" s="94" t="s">
        <v>113</v>
      </c>
      <c r="BQ3" s="94" t="s">
        <v>114</v>
      </c>
      <c r="BR3" s="94" t="s">
        <v>115</v>
      </c>
      <c r="BS3" s="94" t="s">
        <v>116</v>
      </c>
      <c r="BT3" s="94" t="s">
        <v>117</v>
      </c>
      <c r="BU3" s="93"/>
      <c r="BV3" s="94" t="s">
        <v>118</v>
      </c>
      <c r="BW3" s="94" t="s">
        <v>119</v>
      </c>
      <c r="BX3" s="94" t="s">
        <v>120</v>
      </c>
      <c r="BY3" s="94" t="s">
        <v>121</v>
      </c>
      <c r="BZ3" s="94" t="s">
        <v>122</v>
      </c>
      <c r="CA3" s="94" t="s">
        <v>123</v>
      </c>
      <c r="CB3" s="93"/>
      <c r="CC3" s="94" t="s">
        <v>124</v>
      </c>
      <c r="CD3" s="94" t="s">
        <v>125</v>
      </c>
      <c r="CE3" s="94" t="s">
        <v>126</v>
      </c>
      <c r="CF3" s="94" t="s">
        <v>127</v>
      </c>
      <c r="CG3" s="94" t="s">
        <v>128</v>
      </c>
      <c r="CH3" s="94" t="s">
        <v>129</v>
      </c>
      <c r="CI3" s="94"/>
      <c r="CJ3" s="94"/>
      <c r="CK3" s="94"/>
      <c r="CL3" s="94" t="s">
        <v>7</v>
      </c>
      <c r="CM3" s="94" t="s">
        <v>8</v>
      </c>
      <c r="CN3" s="94" t="s">
        <v>9</v>
      </c>
      <c r="CO3" s="61">
        <v>4</v>
      </c>
      <c r="CP3" s="61">
        <v>5</v>
      </c>
      <c r="CQ3" s="61">
        <v>6</v>
      </c>
    </row>
    <row r="4" spans="1:95" ht="18">
      <c r="A4" s="66"/>
      <c r="B4" s="86">
        <v>1</v>
      </c>
      <c r="C4" s="68" t="s">
        <v>74</v>
      </c>
      <c r="D4" s="50">
        <v>1</v>
      </c>
      <c r="E4" s="50"/>
      <c r="F4" s="195">
        <v>1</v>
      </c>
      <c r="G4" s="50"/>
      <c r="H4" s="50"/>
      <c r="I4" s="50"/>
      <c r="J4" s="83">
        <f t="shared" si="0"/>
        <v>60</v>
      </c>
      <c r="K4" s="83">
        <f aca="true" t="shared" si="3" ref="K4:K34">Z4</f>
        <v>30</v>
      </c>
      <c r="S4" s="95">
        <f aca="true" t="shared" si="4" ref="S4:X4">IF(CL4&gt;0,CL4,0)</f>
        <v>30</v>
      </c>
      <c r="T4" s="95">
        <f t="shared" si="4"/>
        <v>0</v>
      </c>
      <c r="U4" s="95">
        <f t="shared" si="4"/>
        <v>30</v>
      </c>
      <c r="V4" s="95">
        <f t="shared" si="4"/>
        <v>0</v>
      </c>
      <c r="W4" s="95">
        <f t="shared" si="4"/>
        <v>0</v>
      </c>
      <c r="X4" s="95">
        <f t="shared" si="4"/>
        <v>0</v>
      </c>
      <c r="Y4" s="96">
        <f aca="true" t="shared" si="5" ref="Y4:Y35">SUM(S4:X4)</f>
        <v>60</v>
      </c>
      <c r="Z4" s="97">
        <f aca="true" t="shared" si="6" ref="Z4:Z35">AVERAGE(AB4:AG4)</f>
        <v>30</v>
      </c>
      <c r="AA4" s="103"/>
      <c r="AB4" s="95">
        <f aca="true" t="shared" si="7" ref="AB4:AB35">IF(S4&gt;0,S4," ")</f>
        <v>30</v>
      </c>
      <c r="AC4" s="95" t="str">
        <f aca="true" t="shared" si="8" ref="AC4:AC35">IF(T4&gt;0,T4," ")</f>
        <v> </v>
      </c>
      <c r="AD4" s="95">
        <f aca="true" t="shared" si="9" ref="AD4:AD35">IF(U4&gt;0,U4," ")</f>
        <v>30</v>
      </c>
      <c r="AE4" s="95" t="str">
        <f aca="true" t="shared" si="10" ref="AE4:AE35">IF(V4&gt;0,V4," ")</f>
        <v> </v>
      </c>
      <c r="AF4" s="95" t="str">
        <f aca="true" t="shared" si="11" ref="AF4:AF35">IF(W4&gt;0,W4," ")</f>
        <v> </v>
      </c>
      <c r="AG4" s="95" t="str">
        <f aca="true" t="shared" si="12" ref="AG4:AG35">IF(X4&gt;0,X4," ")</f>
        <v> </v>
      </c>
      <c r="BA4" s="52" t="s">
        <v>69</v>
      </c>
      <c r="BB4" s="63">
        <f>SUM('SA 2018 SRP-Open'!Q14-'SA 2018 SRP-Open'!B14)</f>
        <v>0</v>
      </c>
      <c r="BC4" s="56" t="s">
        <v>61</v>
      </c>
      <c r="BD4" s="54" t="s">
        <v>70</v>
      </c>
      <c r="BE4" s="55" t="s">
        <v>71</v>
      </c>
      <c r="BF4" s="64" t="s">
        <v>72</v>
      </c>
      <c r="BH4" s="61">
        <f aca="true" t="shared" si="13" ref="BH4:BH35">IF(D4=1,30,IF(D4=2,29,IF(D4=3,28,IF(D4=4,27,IF(D4=5,26,IF(D4=6,25,IF(D4=7,24,IF(D4=8,23,0))))))))</f>
        <v>30</v>
      </c>
      <c r="BI4" s="61">
        <f aca="true" t="shared" si="14" ref="BI4:BI35">IF(E4=1,30,IF(E4=2,29,IF(E4=3,28,IF(E4=4,27,IF(E4=5,26,IF(E4=6,25,IF(E4=7,24,IF(E4=8,23,0))))))))</f>
        <v>0</v>
      </c>
      <c r="BJ4" s="61">
        <f aca="true" t="shared" si="15" ref="BJ4:BJ35">IF(F4=1,30,IF(F4=2,29,IF(F4=3,28,IF(F4=4,27,IF(F4=5,26,IF(F4=6,25,IF(F4=7,24,IF(F4=8,23,0))))))))</f>
        <v>30</v>
      </c>
      <c r="BK4" s="61">
        <f aca="true" t="shared" si="16" ref="BK4:BK35">IF(G4=1,30,IF(G4=2,29,IF(G4=3,28,IF(G4=4,27,IF(G4=5,26,IF(G4=6,25,IF(G4=7,24,IF(G4=8,23,0))))))))</f>
        <v>0</v>
      </c>
      <c r="BL4" s="61">
        <f aca="true" t="shared" si="17" ref="BL4:BL35">IF(H4=1,30,IF(H4=2,29,IF(H4=3,28,IF(H4=4,27,IF(H4=5,26,IF(H4=6,25,IF(H4=7,24,IF(H4=8,23,0))))))))</f>
        <v>0</v>
      </c>
      <c r="BM4" s="61">
        <f aca="true" t="shared" si="18" ref="BM4:BM35">IF(I4=1,30,IF(I4=2,29,IF(I4=3,28,IF(I4=4,27,IF(I4=5,26,IF(I4=6,25,IF(I4=7,24,IF(I4=8,23,0))))))))</f>
        <v>0</v>
      </c>
      <c r="BO4" s="61">
        <f aca="true" t="shared" si="19" ref="BO4:BO35">IF(D4=9,22,IF(D4=10,21,IF(D4=11,20,IF(D4=12,19,IF(D4=13,18,IF(D4=14,17,IF(D4=15,16,IF(D4=16,15,0))))))))</f>
        <v>0</v>
      </c>
      <c r="BP4" s="61">
        <f aca="true" t="shared" si="20" ref="BP4:BP35">IF(E4=9,22,IF(E4=10,21,IF(E4=11,20,IF(E4=12,19,IF(E4=13,18,IF(E4=14,17,IF(E4=15,16,IF(E4=16,15,0))))))))</f>
        <v>0</v>
      </c>
      <c r="BQ4" s="61">
        <f aca="true" t="shared" si="21" ref="BQ4:BQ35">IF(F4=9,22,IF(F4=10,21,IF(F4=11,20,IF(F4=12,19,IF(F4=13,18,IF(F4=14,17,IF(F4=15,16,IF(F4=16,15,0))))))))</f>
        <v>0</v>
      </c>
      <c r="BR4" s="61">
        <f aca="true" t="shared" si="22" ref="BR4:BR35">IF(G4=9,22,IF(G4=10,21,IF(G4=11,20,IF(G4=12,19,IF(G4=13,18,IF(G4=14,17,IF(G4=15,16,IF(G4=16,15,0))))))))</f>
        <v>0</v>
      </c>
      <c r="BS4" s="61">
        <f aca="true" t="shared" si="23" ref="BS4:BS35">IF(H4=9,22,IF(H4=10,21,IF(H4=11,20,IF(H4=12,19,IF(H4=13,18,IF(H4=14,17,IF(H4=15,16,IF(H4=16,15,0))))))))</f>
        <v>0</v>
      </c>
      <c r="BT4" s="61">
        <f aca="true" t="shared" si="24" ref="BT4:BT35">IF(I4=9,22,IF(I4=10,21,IF(I4=11,20,IF(I4=12,19,IF(I4=13,18,IF(I4=14,17,IF(I4=15,16,IF(I4=16,15,0))))))))</f>
        <v>0</v>
      </c>
      <c r="BV4" s="61">
        <f aca="true" t="shared" si="25" ref="BV4:BV35">IF(D4=17,14,IF(D4=18,13,IF(D4=19,12,IF(D4=20,11,IF(D4=21,10,IF(D4=22,9,IF(D4=23,8,IF(D4=24,7,0))))))))</f>
        <v>0</v>
      </c>
      <c r="BW4" s="61">
        <f aca="true" t="shared" si="26" ref="BW4:BW35">IF(E4=17,14,IF(E4=18,13,IF(E4=19,12,IF(E4=20,11,IF(E4=21,10,IF(E4=22,9,IF(E4=23,8,IF(E4=24,7,0))))))))</f>
        <v>0</v>
      </c>
      <c r="BX4" s="61">
        <f aca="true" t="shared" si="27" ref="BX4:BX35">IF(F4=17,14,IF(F4=18,13,IF(F4=19,12,IF(F4=20,11,IF(F4=21,10,IF(F4=22,9,IF(F4=23,8,IF(F4=24,7,0))))))))</f>
        <v>0</v>
      </c>
      <c r="BY4" s="61">
        <f aca="true" t="shared" si="28" ref="BY4:BY35">IF(G4=17,14,IF(G4=18,13,IF(G4=19,12,IF(G4=20,11,IF(G4=21,10,IF(G4=22,9,IF(G4=23,8,IF(G4=24,7,0))))))))</f>
        <v>0</v>
      </c>
      <c r="BZ4" s="61">
        <f aca="true" t="shared" si="29" ref="BZ4:BZ35">IF(H4=17,14,IF(H4=18,13,IF(H4=19,12,IF(H4=20,11,IF(H4=21,10,IF(H4=22,9,IF(H4=23,8,IF(H4=24,7,0))))))))</f>
        <v>0</v>
      </c>
      <c r="CA4" s="61">
        <f aca="true" t="shared" si="30" ref="CA4:CA35">IF(I4=17,14,IF(I4=18,13,IF(I4=19,12,IF(I4=20,11,IF(I4=21,10,IF(I4=22,9,IF(I4=23,8,IF(I4=24,7,0))))))))</f>
        <v>0</v>
      </c>
      <c r="CC4" s="61">
        <f aca="true" t="shared" si="31" ref="CC4:CC35">IF(D4=25,6,IF(D4=26,5,IF(D4=27,4,IF(D4=28,3,IF(D4=29,2,IF(D4=30,1,0))))))</f>
        <v>0</v>
      </c>
      <c r="CD4" s="61">
        <f aca="true" t="shared" si="32" ref="CD4:CD35">IF(E4=25,6,IF(E4=26,5,IF(E4=27,4,IF(E4=28,3,IF(E4=29,2,IF(E4=30,1,0))))))</f>
        <v>0</v>
      </c>
      <c r="CE4" s="61">
        <f aca="true" t="shared" si="33" ref="CE4:CE35">IF(F4=25,6,IF(F4=26,5,IF(F4=27,4,IF(F4=28,3,IF(F4=29,2,IF(F4=30,1,0))))))</f>
        <v>0</v>
      </c>
      <c r="CF4" s="61">
        <f aca="true" t="shared" si="34" ref="CF4:CF35">IF(G4=25,6,IF(G4=26,5,IF(G4=27,4,IF(G4=28,3,IF(G4=29,2,IF(G4=30,1,0))))))</f>
        <v>0</v>
      </c>
      <c r="CG4" s="61">
        <f aca="true" t="shared" si="35" ref="CG4:CG35">IF(H4=25,6,IF(H4=26,5,IF(H4=27,4,IF(H4=28,3,IF(H4=29,2,IF(H4=30,1,0))))))</f>
        <v>0</v>
      </c>
      <c r="CH4" s="61">
        <f aca="true" t="shared" si="36" ref="CH4:CH35">IF(I4=25,6,IF(I4=26,5,IF(I4=27,4,IF(I4=28,3,IF(I4=29,2,IF(I4=30,1,0))))))</f>
        <v>0</v>
      </c>
      <c r="CL4" s="61">
        <f aca="true" t="shared" si="37" ref="CL4:CL35">SUM(BH4+BO4+BV4+CC4)</f>
        <v>30</v>
      </c>
      <c r="CM4" s="61">
        <f aca="true" t="shared" si="38" ref="CM4:CM35">SUM(BI4+BP4+BW4+CD4)</f>
        <v>0</v>
      </c>
      <c r="CN4" s="61">
        <f aca="true" t="shared" si="39" ref="CN4:CN35">SUM(BJ4+BQ4+BX4+CE4)</f>
        <v>30</v>
      </c>
      <c r="CO4" s="61">
        <f aca="true" t="shared" si="40" ref="CO4:CO35">SUM(BK4+BR4+BY4+CF4)</f>
        <v>0</v>
      </c>
      <c r="CP4" s="61">
        <f aca="true" t="shared" si="41" ref="CP4:CP35">SUM(BL4+BS4+BZ4+CG4)</f>
        <v>0</v>
      </c>
      <c r="CQ4" s="61">
        <f aca="true" t="shared" si="42" ref="CQ4:CQ35">SUM(BM4+BT4+CA4+CH4)</f>
        <v>0</v>
      </c>
    </row>
    <row r="5" spans="1:95" ht="18">
      <c r="A5" s="66"/>
      <c r="B5" s="86">
        <v>2</v>
      </c>
      <c r="C5" s="4" t="s">
        <v>76</v>
      </c>
      <c r="D5" s="51">
        <v>2</v>
      </c>
      <c r="E5" s="195">
        <v>2</v>
      </c>
      <c r="F5" s="195">
        <v>2</v>
      </c>
      <c r="G5" s="51"/>
      <c r="H5" s="51"/>
      <c r="I5" s="51"/>
      <c r="J5" s="83">
        <f t="shared" si="0"/>
        <v>87</v>
      </c>
      <c r="K5" s="83">
        <f t="shared" si="3"/>
        <v>29</v>
      </c>
      <c r="S5" s="95">
        <f aca="true" t="shared" si="43" ref="S5:S53">IF(CL5&gt;0,CL5,0)</f>
        <v>29</v>
      </c>
      <c r="T5" s="95">
        <f aca="true" t="shared" si="44" ref="T5:T53">IF(CM5&gt;0,CM5,0)</f>
        <v>29</v>
      </c>
      <c r="U5" s="95">
        <f aca="true" t="shared" si="45" ref="U5:U53">IF(CN5&gt;0,CN5,0)</f>
        <v>29</v>
      </c>
      <c r="V5" s="95">
        <f aca="true" t="shared" si="46" ref="V5:V53">IF(CO5&gt;0,CO5,0)</f>
        <v>0</v>
      </c>
      <c r="W5" s="95">
        <f aca="true" t="shared" si="47" ref="W5:W53">IF(CP5&gt;0,CP5,0)</f>
        <v>0</v>
      </c>
      <c r="X5" s="95">
        <f aca="true" t="shared" si="48" ref="X5:X53">IF(CQ5&gt;0,CQ5,0)</f>
        <v>0</v>
      </c>
      <c r="Y5" s="71">
        <f t="shared" si="5"/>
        <v>87</v>
      </c>
      <c r="Z5" s="97">
        <f t="shared" si="6"/>
        <v>29</v>
      </c>
      <c r="AA5" s="103"/>
      <c r="AB5" s="95">
        <f t="shared" si="7"/>
        <v>29</v>
      </c>
      <c r="AC5" s="95">
        <f t="shared" si="8"/>
        <v>29</v>
      </c>
      <c r="AD5" s="95">
        <f t="shared" si="9"/>
        <v>29</v>
      </c>
      <c r="AE5" s="95" t="str">
        <f t="shared" si="10"/>
        <v> </v>
      </c>
      <c r="AF5" s="95" t="str">
        <f t="shared" si="11"/>
        <v> </v>
      </c>
      <c r="AG5" s="95" t="str">
        <f t="shared" si="12"/>
        <v> </v>
      </c>
      <c r="BA5" s="52" t="s">
        <v>69</v>
      </c>
      <c r="BB5" s="63">
        <f>SUM('SA 2018 SRP-Open'!Q15-'SA 2018 SRP-Open'!B15)</f>
        <v>1</v>
      </c>
      <c r="BC5" s="53" t="s">
        <v>61</v>
      </c>
      <c r="BD5" s="54" t="s">
        <v>70</v>
      </c>
      <c r="BE5" s="55" t="s">
        <v>71</v>
      </c>
      <c r="BF5" s="64" t="s">
        <v>72</v>
      </c>
      <c r="BH5" s="61">
        <f t="shared" si="13"/>
        <v>29</v>
      </c>
      <c r="BI5" s="61">
        <f t="shared" si="14"/>
        <v>29</v>
      </c>
      <c r="BJ5" s="61">
        <f t="shared" si="15"/>
        <v>29</v>
      </c>
      <c r="BK5" s="61">
        <f t="shared" si="16"/>
        <v>0</v>
      </c>
      <c r="BL5" s="61">
        <f t="shared" si="17"/>
        <v>0</v>
      </c>
      <c r="BM5" s="61">
        <f t="shared" si="18"/>
        <v>0</v>
      </c>
      <c r="BO5" s="61">
        <f t="shared" si="19"/>
        <v>0</v>
      </c>
      <c r="BP5" s="61">
        <f t="shared" si="20"/>
        <v>0</v>
      </c>
      <c r="BQ5" s="61">
        <f t="shared" si="21"/>
        <v>0</v>
      </c>
      <c r="BR5" s="61">
        <f t="shared" si="22"/>
        <v>0</v>
      </c>
      <c r="BS5" s="61">
        <f t="shared" si="23"/>
        <v>0</v>
      </c>
      <c r="BT5" s="61">
        <f t="shared" si="24"/>
        <v>0</v>
      </c>
      <c r="BV5" s="61">
        <f t="shared" si="25"/>
        <v>0</v>
      </c>
      <c r="BW5" s="61">
        <f t="shared" si="26"/>
        <v>0</v>
      </c>
      <c r="BX5" s="61">
        <f t="shared" si="27"/>
        <v>0</v>
      </c>
      <c r="BY5" s="61">
        <f t="shared" si="28"/>
        <v>0</v>
      </c>
      <c r="BZ5" s="61">
        <f t="shared" si="29"/>
        <v>0</v>
      </c>
      <c r="CA5" s="61">
        <f t="shared" si="30"/>
        <v>0</v>
      </c>
      <c r="CC5" s="61">
        <f t="shared" si="31"/>
        <v>0</v>
      </c>
      <c r="CD5" s="61">
        <f t="shared" si="32"/>
        <v>0</v>
      </c>
      <c r="CE5" s="61">
        <f t="shared" si="33"/>
        <v>0</v>
      </c>
      <c r="CF5" s="61">
        <f t="shared" si="34"/>
        <v>0</v>
      </c>
      <c r="CG5" s="61">
        <f t="shared" si="35"/>
        <v>0</v>
      </c>
      <c r="CH5" s="61">
        <f t="shared" si="36"/>
        <v>0</v>
      </c>
      <c r="CL5" s="61">
        <f t="shared" si="37"/>
        <v>29</v>
      </c>
      <c r="CM5" s="61">
        <f t="shared" si="38"/>
        <v>29</v>
      </c>
      <c r="CN5" s="61">
        <f t="shared" si="39"/>
        <v>29</v>
      </c>
      <c r="CO5" s="61">
        <f t="shared" si="40"/>
        <v>0</v>
      </c>
      <c r="CP5" s="61">
        <f t="shared" si="41"/>
        <v>0</v>
      </c>
      <c r="CQ5" s="61">
        <f t="shared" si="42"/>
        <v>0</v>
      </c>
    </row>
    <row r="6" spans="1:95" ht="18">
      <c r="A6" s="66"/>
      <c r="B6" s="86">
        <v>3</v>
      </c>
      <c r="C6" s="68" t="s">
        <v>78</v>
      </c>
      <c r="D6" s="50">
        <v>3</v>
      </c>
      <c r="E6" s="195">
        <v>3</v>
      </c>
      <c r="F6" s="50"/>
      <c r="G6" s="50"/>
      <c r="H6" s="50"/>
      <c r="I6" s="50"/>
      <c r="J6" s="83">
        <f t="shared" si="0"/>
        <v>56</v>
      </c>
      <c r="K6" s="83">
        <f t="shared" si="3"/>
        <v>28</v>
      </c>
      <c r="S6" s="95">
        <f t="shared" si="43"/>
        <v>28</v>
      </c>
      <c r="T6" s="95">
        <f t="shared" si="44"/>
        <v>28</v>
      </c>
      <c r="U6" s="95">
        <f t="shared" si="45"/>
        <v>0</v>
      </c>
      <c r="V6" s="95">
        <f t="shared" si="46"/>
        <v>0</v>
      </c>
      <c r="W6" s="95">
        <f t="shared" si="47"/>
        <v>0</v>
      </c>
      <c r="X6" s="95">
        <f t="shared" si="48"/>
        <v>0</v>
      </c>
      <c r="Y6" s="71">
        <f t="shared" si="5"/>
        <v>56</v>
      </c>
      <c r="Z6" s="97">
        <f t="shared" si="6"/>
        <v>28</v>
      </c>
      <c r="AA6" s="103"/>
      <c r="AB6" s="95">
        <f t="shared" si="7"/>
        <v>28</v>
      </c>
      <c r="AC6" s="95">
        <f t="shared" si="8"/>
        <v>28</v>
      </c>
      <c r="AD6" s="95" t="str">
        <f t="shared" si="9"/>
        <v> </v>
      </c>
      <c r="AE6" s="95" t="str">
        <f t="shared" si="10"/>
        <v> </v>
      </c>
      <c r="AF6" s="95" t="str">
        <f t="shared" si="11"/>
        <v> </v>
      </c>
      <c r="AG6" s="95" t="str">
        <f t="shared" si="12"/>
        <v> </v>
      </c>
      <c r="BA6" s="52" t="s">
        <v>69</v>
      </c>
      <c r="BB6" s="63">
        <f>SUM('SA 2018 SRP-Open'!Q16-'SA 2018 SRP-Open'!B16)</f>
        <v>2</v>
      </c>
      <c r="BC6" s="53" t="s">
        <v>61</v>
      </c>
      <c r="BD6" s="54" t="s">
        <v>70</v>
      </c>
      <c r="BE6" s="55" t="s">
        <v>71</v>
      </c>
      <c r="BF6" s="64" t="s">
        <v>72</v>
      </c>
      <c r="BH6" s="61">
        <f t="shared" si="13"/>
        <v>28</v>
      </c>
      <c r="BI6" s="61">
        <f t="shared" si="14"/>
        <v>28</v>
      </c>
      <c r="BJ6" s="61">
        <f t="shared" si="15"/>
        <v>0</v>
      </c>
      <c r="BK6" s="61">
        <f t="shared" si="16"/>
        <v>0</v>
      </c>
      <c r="BL6" s="61">
        <f t="shared" si="17"/>
        <v>0</v>
      </c>
      <c r="BM6" s="61">
        <f t="shared" si="18"/>
        <v>0</v>
      </c>
      <c r="BO6" s="61">
        <f t="shared" si="19"/>
        <v>0</v>
      </c>
      <c r="BP6" s="61">
        <f t="shared" si="20"/>
        <v>0</v>
      </c>
      <c r="BQ6" s="61">
        <f t="shared" si="21"/>
        <v>0</v>
      </c>
      <c r="BR6" s="61">
        <f t="shared" si="22"/>
        <v>0</v>
      </c>
      <c r="BS6" s="61">
        <f t="shared" si="23"/>
        <v>0</v>
      </c>
      <c r="BT6" s="61">
        <f t="shared" si="24"/>
        <v>0</v>
      </c>
      <c r="BV6" s="61">
        <f t="shared" si="25"/>
        <v>0</v>
      </c>
      <c r="BW6" s="61">
        <f t="shared" si="26"/>
        <v>0</v>
      </c>
      <c r="BX6" s="61">
        <f t="shared" si="27"/>
        <v>0</v>
      </c>
      <c r="BY6" s="61">
        <f t="shared" si="28"/>
        <v>0</v>
      </c>
      <c r="BZ6" s="61">
        <f t="shared" si="29"/>
        <v>0</v>
      </c>
      <c r="CA6" s="61">
        <f t="shared" si="30"/>
        <v>0</v>
      </c>
      <c r="CC6" s="61">
        <f t="shared" si="31"/>
        <v>0</v>
      </c>
      <c r="CD6" s="61">
        <f t="shared" si="32"/>
        <v>0</v>
      </c>
      <c r="CE6" s="61">
        <f t="shared" si="33"/>
        <v>0</v>
      </c>
      <c r="CF6" s="61">
        <f t="shared" si="34"/>
        <v>0</v>
      </c>
      <c r="CG6" s="61">
        <f t="shared" si="35"/>
        <v>0</v>
      </c>
      <c r="CH6" s="61">
        <f t="shared" si="36"/>
        <v>0</v>
      </c>
      <c r="CL6" s="61">
        <f t="shared" si="37"/>
        <v>28</v>
      </c>
      <c r="CM6" s="61">
        <f t="shared" si="38"/>
        <v>28</v>
      </c>
      <c r="CN6" s="61">
        <f t="shared" si="39"/>
        <v>0</v>
      </c>
      <c r="CO6" s="61">
        <f t="shared" si="40"/>
        <v>0</v>
      </c>
      <c r="CP6" s="61">
        <f t="shared" si="41"/>
        <v>0</v>
      </c>
      <c r="CQ6" s="61">
        <f t="shared" si="42"/>
        <v>0</v>
      </c>
    </row>
    <row r="7" spans="1:95" ht="18">
      <c r="A7" s="66"/>
      <c r="B7" s="86">
        <v>4</v>
      </c>
      <c r="C7" s="4" t="s">
        <v>80</v>
      </c>
      <c r="D7" s="51">
        <v>4</v>
      </c>
      <c r="E7" s="195">
        <v>6</v>
      </c>
      <c r="F7" s="195">
        <v>4</v>
      </c>
      <c r="G7" s="51"/>
      <c r="H7" s="51"/>
      <c r="I7" s="51"/>
      <c r="J7" s="83">
        <f t="shared" si="0"/>
        <v>79</v>
      </c>
      <c r="K7" s="83">
        <f t="shared" si="3"/>
        <v>26.333333333333332</v>
      </c>
      <c r="S7" s="95">
        <f t="shared" si="43"/>
        <v>27</v>
      </c>
      <c r="T7" s="95">
        <f t="shared" si="44"/>
        <v>25</v>
      </c>
      <c r="U7" s="95">
        <f t="shared" si="45"/>
        <v>27</v>
      </c>
      <c r="V7" s="95">
        <f t="shared" si="46"/>
        <v>0</v>
      </c>
      <c r="W7" s="95">
        <f t="shared" si="47"/>
        <v>0</v>
      </c>
      <c r="X7" s="95">
        <f t="shared" si="48"/>
        <v>0</v>
      </c>
      <c r="Y7" s="71">
        <f t="shared" si="5"/>
        <v>79</v>
      </c>
      <c r="Z7" s="97">
        <f t="shared" si="6"/>
        <v>26.333333333333332</v>
      </c>
      <c r="AA7" s="103"/>
      <c r="AB7" s="95">
        <f t="shared" si="7"/>
        <v>27</v>
      </c>
      <c r="AC7" s="95">
        <f t="shared" si="8"/>
        <v>25</v>
      </c>
      <c r="AD7" s="95">
        <f t="shared" si="9"/>
        <v>27</v>
      </c>
      <c r="AE7" s="95" t="str">
        <f t="shared" si="10"/>
        <v> </v>
      </c>
      <c r="AF7" s="95" t="str">
        <f t="shared" si="11"/>
        <v> </v>
      </c>
      <c r="AG7" s="95" t="str">
        <f t="shared" si="12"/>
        <v> </v>
      </c>
      <c r="BA7" s="52" t="s">
        <v>69</v>
      </c>
      <c r="BB7" s="63">
        <f>SUM('SA 2018 SRP-Open'!Q17-'SA 2018 SRP-Open'!B17)</f>
        <v>0</v>
      </c>
      <c r="BC7" s="53" t="s">
        <v>61</v>
      </c>
      <c r="BD7" s="54" t="s">
        <v>70</v>
      </c>
      <c r="BE7" s="55" t="s">
        <v>71</v>
      </c>
      <c r="BF7" s="64" t="s">
        <v>72</v>
      </c>
      <c r="BH7" s="61">
        <f t="shared" si="13"/>
        <v>27</v>
      </c>
      <c r="BI7" s="61">
        <f t="shared" si="14"/>
        <v>25</v>
      </c>
      <c r="BJ7" s="61">
        <f t="shared" si="15"/>
        <v>27</v>
      </c>
      <c r="BK7" s="61">
        <f t="shared" si="16"/>
        <v>0</v>
      </c>
      <c r="BL7" s="61">
        <f t="shared" si="17"/>
        <v>0</v>
      </c>
      <c r="BM7" s="61">
        <f t="shared" si="18"/>
        <v>0</v>
      </c>
      <c r="BO7" s="61">
        <f t="shared" si="19"/>
        <v>0</v>
      </c>
      <c r="BP7" s="61">
        <f t="shared" si="20"/>
        <v>0</v>
      </c>
      <c r="BQ7" s="61">
        <f t="shared" si="21"/>
        <v>0</v>
      </c>
      <c r="BR7" s="61">
        <f t="shared" si="22"/>
        <v>0</v>
      </c>
      <c r="BS7" s="61">
        <f t="shared" si="23"/>
        <v>0</v>
      </c>
      <c r="BT7" s="61">
        <f t="shared" si="24"/>
        <v>0</v>
      </c>
      <c r="BV7" s="61">
        <f t="shared" si="25"/>
        <v>0</v>
      </c>
      <c r="BW7" s="61">
        <f t="shared" si="26"/>
        <v>0</v>
      </c>
      <c r="BX7" s="61">
        <f t="shared" si="27"/>
        <v>0</v>
      </c>
      <c r="BY7" s="61">
        <f t="shared" si="28"/>
        <v>0</v>
      </c>
      <c r="BZ7" s="61">
        <f t="shared" si="29"/>
        <v>0</v>
      </c>
      <c r="CA7" s="61">
        <f t="shared" si="30"/>
        <v>0</v>
      </c>
      <c r="CC7" s="61">
        <f t="shared" si="31"/>
        <v>0</v>
      </c>
      <c r="CD7" s="61">
        <f t="shared" si="32"/>
        <v>0</v>
      </c>
      <c r="CE7" s="61">
        <f t="shared" si="33"/>
        <v>0</v>
      </c>
      <c r="CF7" s="61">
        <f t="shared" si="34"/>
        <v>0</v>
      </c>
      <c r="CG7" s="61">
        <f t="shared" si="35"/>
        <v>0</v>
      </c>
      <c r="CH7" s="61">
        <f t="shared" si="36"/>
        <v>0</v>
      </c>
      <c r="CL7" s="61">
        <f t="shared" si="37"/>
        <v>27</v>
      </c>
      <c r="CM7" s="61">
        <f t="shared" si="38"/>
        <v>25</v>
      </c>
      <c r="CN7" s="61">
        <f t="shared" si="39"/>
        <v>27</v>
      </c>
      <c r="CO7" s="61">
        <f t="shared" si="40"/>
        <v>0</v>
      </c>
      <c r="CP7" s="61">
        <f t="shared" si="41"/>
        <v>0</v>
      </c>
      <c r="CQ7" s="61">
        <f t="shared" si="42"/>
        <v>0</v>
      </c>
    </row>
    <row r="8" spans="1:95" ht="18">
      <c r="A8" s="66"/>
      <c r="B8" s="86">
        <v>5</v>
      </c>
      <c r="C8" s="68" t="s">
        <v>83</v>
      </c>
      <c r="D8" s="50">
        <v>5</v>
      </c>
      <c r="E8" s="195">
        <v>9</v>
      </c>
      <c r="F8" s="195">
        <v>11</v>
      </c>
      <c r="G8" s="50"/>
      <c r="H8" s="50"/>
      <c r="I8" s="50"/>
      <c r="J8" s="83">
        <f t="shared" si="0"/>
        <v>68</v>
      </c>
      <c r="K8" s="83">
        <f t="shared" si="3"/>
        <v>22.666666666666668</v>
      </c>
      <c r="S8" s="95">
        <f t="shared" si="43"/>
        <v>26</v>
      </c>
      <c r="T8" s="95">
        <f t="shared" si="44"/>
        <v>22</v>
      </c>
      <c r="U8" s="95">
        <f t="shared" si="45"/>
        <v>20</v>
      </c>
      <c r="V8" s="95">
        <f t="shared" si="46"/>
        <v>0</v>
      </c>
      <c r="W8" s="95">
        <f t="shared" si="47"/>
        <v>0</v>
      </c>
      <c r="X8" s="95">
        <f t="shared" si="48"/>
        <v>0</v>
      </c>
      <c r="Y8" s="71">
        <f t="shared" si="5"/>
        <v>68</v>
      </c>
      <c r="Z8" s="97">
        <f t="shared" si="6"/>
        <v>22.666666666666668</v>
      </c>
      <c r="AA8" s="103"/>
      <c r="AB8" s="95">
        <f t="shared" si="7"/>
        <v>26</v>
      </c>
      <c r="AC8" s="95">
        <f t="shared" si="8"/>
        <v>22</v>
      </c>
      <c r="AD8" s="95">
        <f t="shared" si="9"/>
        <v>20</v>
      </c>
      <c r="AE8" s="95" t="str">
        <f t="shared" si="10"/>
        <v> </v>
      </c>
      <c r="AF8" s="95" t="str">
        <f t="shared" si="11"/>
        <v> </v>
      </c>
      <c r="AG8" s="95" t="str">
        <f t="shared" si="12"/>
        <v> </v>
      </c>
      <c r="BA8" s="52" t="s">
        <v>69</v>
      </c>
      <c r="BB8" s="63">
        <f>SUM('SA 2018 SRP-Open'!Q18-'SA 2018 SRP-Open'!B18)</f>
        <v>1</v>
      </c>
      <c r="BC8" s="53" t="s">
        <v>61</v>
      </c>
      <c r="BD8" s="54" t="s">
        <v>70</v>
      </c>
      <c r="BE8" s="55" t="s">
        <v>71</v>
      </c>
      <c r="BF8" s="64" t="s">
        <v>72</v>
      </c>
      <c r="BH8" s="61">
        <f t="shared" si="13"/>
        <v>26</v>
      </c>
      <c r="BI8" s="61">
        <f t="shared" si="14"/>
        <v>0</v>
      </c>
      <c r="BJ8" s="61">
        <f t="shared" si="15"/>
        <v>0</v>
      </c>
      <c r="BK8" s="61">
        <f t="shared" si="16"/>
        <v>0</v>
      </c>
      <c r="BL8" s="61">
        <f t="shared" si="17"/>
        <v>0</v>
      </c>
      <c r="BM8" s="61">
        <f t="shared" si="18"/>
        <v>0</v>
      </c>
      <c r="BO8" s="61">
        <f t="shared" si="19"/>
        <v>0</v>
      </c>
      <c r="BP8" s="61">
        <f t="shared" si="20"/>
        <v>22</v>
      </c>
      <c r="BQ8" s="61">
        <f t="shared" si="21"/>
        <v>20</v>
      </c>
      <c r="BR8" s="61">
        <f t="shared" si="22"/>
        <v>0</v>
      </c>
      <c r="BS8" s="61">
        <f t="shared" si="23"/>
        <v>0</v>
      </c>
      <c r="BT8" s="61">
        <f t="shared" si="24"/>
        <v>0</v>
      </c>
      <c r="BV8" s="61">
        <f t="shared" si="25"/>
        <v>0</v>
      </c>
      <c r="BW8" s="61">
        <f t="shared" si="26"/>
        <v>0</v>
      </c>
      <c r="BX8" s="61">
        <f t="shared" si="27"/>
        <v>0</v>
      </c>
      <c r="BY8" s="61">
        <f t="shared" si="28"/>
        <v>0</v>
      </c>
      <c r="BZ8" s="61">
        <f t="shared" si="29"/>
        <v>0</v>
      </c>
      <c r="CA8" s="61">
        <f t="shared" si="30"/>
        <v>0</v>
      </c>
      <c r="CC8" s="61">
        <f t="shared" si="31"/>
        <v>0</v>
      </c>
      <c r="CD8" s="61">
        <f t="shared" si="32"/>
        <v>0</v>
      </c>
      <c r="CE8" s="61">
        <f t="shared" si="33"/>
        <v>0</v>
      </c>
      <c r="CF8" s="61">
        <f t="shared" si="34"/>
        <v>0</v>
      </c>
      <c r="CG8" s="61">
        <f t="shared" si="35"/>
        <v>0</v>
      </c>
      <c r="CH8" s="61">
        <f t="shared" si="36"/>
        <v>0</v>
      </c>
      <c r="CL8" s="61">
        <f t="shared" si="37"/>
        <v>26</v>
      </c>
      <c r="CM8" s="61">
        <f t="shared" si="38"/>
        <v>22</v>
      </c>
      <c r="CN8" s="61">
        <f t="shared" si="39"/>
        <v>20</v>
      </c>
      <c r="CO8" s="61">
        <f t="shared" si="40"/>
        <v>0</v>
      </c>
      <c r="CP8" s="61">
        <f t="shared" si="41"/>
        <v>0</v>
      </c>
      <c r="CQ8" s="61">
        <f t="shared" si="42"/>
        <v>0</v>
      </c>
    </row>
    <row r="9" spans="1:95" ht="18">
      <c r="A9" s="66"/>
      <c r="B9" s="86">
        <v>6</v>
      </c>
      <c r="C9" s="4" t="s">
        <v>79</v>
      </c>
      <c r="D9" s="51">
        <v>6</v>
      </c>
      <c r="E9" s="195">
        <v>10</v>
      </c>
      <c r="F9" s="195">
        <v>9</v>
      </c>
      <c r="G9" s="51"/>
      <c r="H9" s="51"/>
      <c r="I9" s="51"/>
      <c r="J9" s="83">
        <f t="shared" si="0"/>
        <v>68</v>
      </c>
      <c r="K9" s="83">
        <f t="shared" si="3"/>
        <v>22.666666666666668</v>
      </c>
      <c r="S9" s="95">
        <f t="shared" si="43"/>
        <v>25</v>
      </c>
      <c r="T9" s="95">
        <f t="shared" si="44"/>
        <v>21</v>
      </c>
      <c r="U9" s="95">
        <f t="shared" si="45"/>
        <v>22</v>
      </c>
      <c r="V9" s="95">
        <f t="shared" si="46"/>
        <v>0</v>
      </c>
      <c r="W9" s="95">
        <f t="shared" si="47"/>
        <v>0</v>
      </c>
      <c r="X9" s="95">
        <f t="shared" si="48"/>
        <v>0</v>
      </c>
      <c r="Y9" s="71">
        <f t="shared" si="5"/>
        <v>68</v>
      </c>
      <c r="Z9" s="97">
        <f t="shared" si="6"/>
        <v>22.666666666666668</v>
      </c>
      <c r="AA9" s="103"/>
      <c r="AB9" s="95">
        <f t="shared" si="7"/>
        <v>25</v>
      </c>
      <c r="AC9" s="95">
        <f t="shared" si="8"/>
        <v>21</v>
      </c>
      <c r="AD9" s="95">
        <f t="shared" si="9"/>
        <v>22</v>
      </c>
      <c r="AE9" s="95" t="str">
        <f t="shared" si="10"/>
        <v> </v>
      </c>
      <c r="AF9" s="95" t="str">
        <f t="shared" si="11"/>
        <v> </v>
      </c>
      <c r="AG9" s="95" t="str">
        <f t="shared" si="12"/>
        <v> </v>
      </c>
      <c r="BA9" s="52" t="s">
        <v>69</v>
      </c>
      <c r="BB9" s="63">
        <f>SUM('SA 2018 SRP-Open'!Q19-'SA 2018 SRP-Open'!B19)</f>
        <v>2</v>
      </c>
      <c r="BC9" s="53" t="s">
        <v>61</v>
      </c>
      <c r="BD9" s="54" t="s">
        <v>70</v>
      </c>
      <c r="BE9" s="55" t="s">
        <v>71</v>
      </c>
      <c r="BF9" s="64" t="s">
        <v>72</v>
      </c>
      <c r="BH9" s="61">
        <f t="shared" si="13"/>
        <v>25</v>
      </c>
      <c r="BI9" s="61">
        <f t="shared" si="14"/>
        <v>0</v>
      </c>
      <c r="BJ9" s="61">
        <f t="shared" si="15"/>
        <v>0</v>
      </c>
      <c r="BK9" s="61">
        <f t="shared" si="16"/>
        <v>0</v>
      </c>
      <c r="BL9" s="61">
        <f t="shared" si="17"/>
        <v>0</v>
      </c>
      <c r="BM9" s="61">
        <f t="shared" si="18"/>
        <v>0</v>
      </c>
      <c r="BO9" s="61">
        <f t="shared" si="19"/>
        <v>0</v>
      </c>
      <c r="BP9" s="61">
        <f t="shared" si="20"/>
        <v>21</v>
      </c>
      <c r="BQ9" s="61">
        <f t="shared" si="21"/>
        <v>22</v>
      </c>
      <c r="BR9" s="61">
        <f t="shared" si="22"/>
        <v>0</v>
      </c>
      <c r="BS9" s="61">
        <f t="shared" si="23"/>
        <v>0</v>
      </c>
      <c r="BT9" s="61">
        <f t="shared" si="24"/>
        <v>0</v>
      </c>
      <c r="BV9" s="61">
        <f t="shared" si="25"/>
        <v>0</v>
      </c>
      <c r="BW9" s="61">
        <f t="shared" si="26"/>
        <v>0</v>
      </c>
      <c r="BX9" s="61">
        <f t="shared" si="27"/>
        <v>0</v>
      </c>
      <c r="BY9" s="61">
        <f t="shared" si="28"/>
        <v>0</v>
      </c>
      <c r="BZ9" s="61">
        <f t="shared" si="29"/>
        <v>0</v>
      </c>
      <c r="CA9" s="61">
        <f t="shared" si="30"/>
        <v>0</v>
      </c>
      <c r="CC9" s="61">
        <f t="shared" si="31"/>
        <v>0</v>
      </c>
      <c r="CD9" s="61">
        <f t="shared" si="32"/>
        <v>0</v>
      </c>
      <c r="CE9" s="61">
        <f t="shared" si="33"/>
        <v>0</v>
      </c>
      <c r="CF9" s="61">
        <f t="shared" si="34"/>
        <v>0</v>
      </c>
      <c r="CG9" s="61">
        <f t="shared" si="35"/>
        <v>0</v>
      </c>
      <c r="CH9" s="61">
        <f t="shared" si="36"/>
        <v>0</v>
      </c>
      <c r="CL9" s="61">
        <f t="shared" si="37"/>
        <v>25</v>
      </c>
      <c r="CM9" s="61">
        <f t="shared" si="38"/>
        <v>21</v>
      </c>
      <c r="CN9" s="61">
        <f t="shared" si="39"/>
        <v>22</v>
      </c>
      <c r="CO9" s="61">
        <f t="shared" si="40"/>
        <v>0</v>
      </c>
      <c r="CP9" s="61">
        <f t="shared" si="41"/>
        <v>0</v>
      </c>
      <c r="CQ9" s="61">
        <f t="shared" si="42"/>
        <v>0</v>
      </c>
    </row>
    <row r="10" spans="1:95" ht="18">
      <c r="A10" s="66"/>
      <c r="B10" s="86">
        <v>7</v>
      </c>
      <c r="C10" s="68" t="s">
        <v>75</v>
      </c>
      <c r="D10" s="50">
        <v>7</v>
      </c>
      <c r="E10" s="50"/>
      <c r="F10" s="195">
        <v>3</v>
      </c>
      <c r="G10" s="50"/>
      <c r="H10" s="50"/>
      <c r="I10" s="50"/>
      <c r="J10" s="83">
        <f t="shared" si="0"/>
        <v>52</v>
      </c>
      <c r="K10" s="83">
        <f t="shared" si="3"/>
        <v>26</v>
      </c>
      <c r="S10" s="95">
        <f t="shared" si="43"/>
        <v>24</v>
      </c>
      <c r="T10" s="95">
        <f t="shared" si="44"/>
        <v>0</v>
      </c>
      <c r="U10" s="95">
        <f t="shared" si="45"/>
        <v>28</v>
      </c>
      <c r="V10" s="95">
        <f t="shared" si="46"/>
        <v>0</v>
      </c>
      <c r="W10" s="95">
        <f t="shared" si="47"/>
        <v>0</v>
      </c>
      <c r="X10" s="95">
        <f t="shared" si="48"/>
        <v>0</v>
      </c>
      <c r="Y10" s="71">
        <f t="shared" si="5"/>
        <v>52</v>
      </c>
      <c r="Z10" s="97">
        <f t="shared" si="6"/>
        <v>26</v>
      </c>
      <c r="AA10" s="103"/>
      <c r="AB10" s="95">
        <f t="shared" si="7"/>
        <v>24</v>
      </c>
      <c r="AC10" s="95" t="str">
        <f t="shared" si="8"/>
        <v> </v>
      </c>
      <c r="AD10" s="95">
        <f t="shared" si="9"/>
        <v>28</v>
      </c>
      <c r="AE10" s="95" t="str">
        <f t="shared" si="10"/>
        <v> </v>
      </c>
      <c r="AF10" s="95" t="str">
        <f t="shared" si="11"/>
        <v> </v>
      </c>
      <c r="AG10" s="95" t="str">
        <f t="shared" si="12"/>
        <v> </v>
      </c>
      <c r="BA10" s="52" t="s">
        <v>69</v>
      </c>
      <c r="BB10" s="63">
        <f>SUM('SA 2018 SRP-Open'!Q20-'SA 2018 SRP-Open'!B20)</f>
        <v>-5</v>
      </c>
      <c r="BC10" s="53" t="s">
        <v>61</v>
      </c>
      <c r="BD10" s="54" t="s">
        <v>70</v>
      </c>
      <c r="BE10" s="55" t="s">
        <v>71</v>
      </c>
      <c r="BF10" s="64" t="s">
        <v>72</v>
      </c>
      <c r="BH10" s="61">
        <f t="shared" si="13"/>
        <v>24</v>
      </c>
      <c r="BI10" s="61">
        <f t="shared" si="14"/>
        <v>0</v>
      </c>
      <c r="BJ10" s="61">
        <f t="shared" si="15"/>
        <v>28</v>
      </c>
      <c r="BK10" s="61">
        <f t="shared" si="16"/>
        <v>0</v>
      </c>
      <c r="BL10" s="61">
        <f t="shared" si="17"/>
        <v>0</v>
      </c>
      <c r="BM10" s="61">
        <f t="shared" si="18"/>
        <v>0</v>
      </c>
      <c r="BO10" s="61">
        <f t="shared" si="19"/>
        <v>0</v>
      </c>
      <c r="BP10" s="61">
        <f t="shared" si="20"/>
        <v>0</v>
      </c>
      <c r="BQ10" s="61">
        <f t="shared" si="21"/>
        <v>0</v>
      </c>
      <c r="BR10" s="61">
        <f t="shared" si="22"/>
        <v>0</v>
      </c>
      <c r="BS10" s="61">
        <f t="shared" si="23"/>
        <v>0</v>
      </c>
      <c r="BT10" s="61">
        <f t="shared" si="24"/>
        <v>0</v>
      </c>
      <c r="BV10" s="61">
        <f t="shared" si="25"/>
        <v>0</v>
      </c>
      <c r="BW10" s="61">
        <f t="shared" si="26"/>
        <v>0</v>
      </c>
      <c r="BX10" s="61">
        <f t="shared" si="27"/>
        <v>0</v>
      </c>
      <c r="BY10" s="61">
        <f t="shared" si="28"/>
        <v>0</v>
      </c>
      <c r="BZ10" s="61">
        <f t="shared" si="29"/>
        <v>0</v>
      </c>
      <c r="CA10" s="61">
        <f t="shared" si="30"/>
        <v>0</v>
      </c>
      <c r="CC10" s="61">
        <f t="shared" si="31"/>
        <v>0</v>
      </c>
      <c r="CD10" s="61">
        <f t="shared" si="32"/>
        <v>0</v>
      </c>
      <c r="CE10" s="61">
        <f t="shared" si="33"/>
        <v>0</v>
      </c>
      <c r="CF10" s="61">
        <f t="shared" si="34"/>
        <v>0</v>
      </c>
      <c r="CG10" s="61">
        <f t="shared" si="35"/>
        <v>0</v>
      </c>
      <c r="CH10" s="61">
        <f t="shared" si="36"/>
        <v>0</v>
      </c>
      <c r="CL10" s="61">
        <f t="shared" si="37"/>
        <v>24</v>
      </c>
      <c r="CM10" s="61">
        <f t="shared" si="38"/>
        <v>0</v>
      </c>
      <c r="CN10" s="61">
        <f t="shared" si="39"/>
        <v>28</v>
      </c>
      <c r="CO10" s="61">
        <f t="shared" si="40"/>
        <v>0</v>
      </c>
      <c r="CP10" s="61">
        <f t="shared" si="41"/>
        <v>0</v>
      </c>
      <c r="CQ10" s="61">
        <f t="shared" si="42"/>
        <v>0</v>
      </c>
    </row>
    <row r="11" spans="1:95" ht="18">
      <c r="A11" s="66"/>
      <c r="B11" s="86">
        <v>8</v>
      </c>
      <c r="C11" s="4" t="s">
        <v>148</v>
      </c>
      <c r="D11" s="51">
        <v>8</v>
      </c>
      <c r="E11" s="195">
        <v>7</v>
      </c>
      <c r="F11" s="195">
        <v>6</v>
      </c>
      <c r="G11" s="51"/>
      <c r="H11" s="51"/>
      <c r="I11" s="51"/>
      <c r="J11" s="83">
        <f t="shared" si="0"/>
        <v>72</v>
      </c>
      <c r="K11" s="83">
        <f t="shared" si="3"/>
        <v>24</v>
      </c>
      <c r="S11" s="95">
        <f t="shared" si="43"/>
        <v>23</v>
      </c>
      <c r="T11" s="95">
        <f t="shared" si="44"/>
        <v>24</v>
      </c>
      <c r="U11" s="95">
        <f t="shared" si="45"/>
        <v>25</v>
      </c>
      <c r="V11" s="95">
        <f t="shared" si="46"/>
        <v>0</v>
      </c>
      <c r="W11" s="95">
        <f t="shared" si="47"/>
        <v>0</v>
      </c>
      <c r="X11" s="95">
        <f t="shared" si="48"/>
        <v>0</v>
      </c>
      <c r="Y11" s="71">
        <f t="shared" si="5"/>
        <v>72</v>
      </c>
      <c r="Z11" s="97">
        <f t="shared" si="6"/>
        <v>24</v>
      </c>
      <c r="AA11" s="103"/>
      <c r="AB11" s="95">
        <f t="shared" si="7"/>
        <v>23</v>
      </c>
      <c r="AC11" s="95">
        <f t="shared" si="8"/>
        <v>24</v>
      </c>
      <c r="AD11" s="95">
        <f t="shared" si="9"/>
        <v>25</v>
      </c>
      <c r="AE11" s="95" t="str">
        <f t="shared" si="10"/>
        <v> </v>
      </c>
      <c r="AF11" s="95" t="str">
        <f t="shared" si="11"/>
        <v> </v>
      </c>
      <c r="AG11" s="95" t="str">
        <f t="shared" si="12"/>
        <v> </v>
      </c>
      <c r="BA11" s="52" t="s">
        <v>69</v>
      </c>
      <c r="BB11" s="63">
        <f>SUM('SA 2018 SRP-Open'!Q21-'SA 2018 SRP-Open'!B21)</f>
        <v>0</v>
      </c>
      <c r="BC11" s="53" t="s">
        <v>61</v>
      </c>
      <c r="BD11" s="54" t="s">
        <v>70</v>
      </c>
      <c r="BE11" s="55" t="s">
        <v>71</v>
      </c>
      <c r="BF11" s="64" t="s">
        <v>72</v>
      </c>
      <c r="BH11" s="61">
        <f t="shared" si="13"/>
        <v>23</v>
      </c>
      <c r="BI11" s="61">
        <f t="shared" si="14"/>
        <v>24</v>
      </c>
      <c r="BJ11" s="61">
        <f t="shared" si="15"/>
        <v>25</v>
      </c>
      <c r="BK11" s="61">
        <f t="shared" si="16"/>
        <v>0</v>
      </c>
      <c r="BL11" s="61">
        <f t="shared" si="17"/>
        <v>0</v>
      </c>
      <c r="BM11" s="61">
        <f t="shared" si="18"/>
        <v>0</v>
      </c>
      <c r="BO11" s="61">
        <f t="shared" si="19"/>
        <v>0</v>
      </c>
      <c r="BP11" s="61">
        <f t="shared" si="20"/>
        <v>0</v>
      </c>
      <c r="BQ11" s="61">
        <f t="shared" si="21"/>
        <v>0</v>
      </c>
      <c r="BR11" s="61">
        <f t="shared" si="22"/>
        <v>0</v>
      </c>
      <c r="BS11" s="61">
        <f t="shared" si="23"/>
        <v>0</v>
      </c>
      <c r="BT11" s="61">
        <f t="shared" si="24"/>
        <v>0</v>
      </c>
      <c r="BV11" s="61">
        <f t="shared" si="25"/>
        <v>0</v>
      </c>
      <c r="BW11" s="61">
        <f t="shared" si="26"/>
        <v>0</v>
      </c>
      <c r="BX11" s="61">
        <f t="shared" si="27"/>
        <v>0</v>
      </c>
      <c r="BY11" s="61">
        <f t="shared" si="28"/>
        <v>0</v>
      </c>
      <c r="BZ11" s="61">
        <f t="shared" si="29"/>
        <v>0</v>
      </c>
      <c r="CA11" s="61">
        <f t="shared" si="30"/>
        <v>0</v>
      </c>
      <c r="CC11" s="61">
        <f t="shared" si="31"/>
        <v>0</v>
      </c>
      <c r="CD11" s="61">
        <f t="shared" si="32"/>
        <v>0</v>
      </c>
      <c r="CE11" s="61">
        <f t="shared" si="33"/>
        <v>0</v>
      </c>
      <c r="CF11" s="61">
        <f t="shared" si="34"/>
        <v>0</v>
      </c>
      <c r="CG11" s="61">
        <f t="shared" si="35"/>
        <v>0</v>
      </c>
      <c r="CH11" s="61">
        <f t="shared" si="36"/>
        <v>0</v>
      </c>
      <c r="CL11" s="61">
        <f t="shared" si="37"/>
        <v>23</v>
      </c>
      <c r="CM11" s="61">
        <f t="shared" si="38"/>
        <v>24</v>
      </c>
      <c r="CN11" s="61">
        <f t="shared" si="39"/>
        <v>25</v>
      </c>
      <c r="CO11" s="61">
        <f t="shared" si="40"/>
        <v>0</v>
      </c>
      <c r="CP11" s="61">
        <f t="shared" si="41"/>
        <v>0</v>
      </c>
      <c r="CQ11" s="61">
        <f t="shared" si="42"/>
        <v>0</v>
      </c>
    </row>
    <row r="12" spans="1:95" ht="18">
      <c r="A12" s="66"/>
      <c r="B12" s="86">
        <v>9</v>
      </c>
      <c r="C12" s="68" t="s">
        <v>149</v>
      </c>
      <c r="D12" s="50">
        <v>9</v>
      </c>
      <c r="E12" s="195">
        <v>11</v>
      </c>
      <c r="F12" s="50"/>
      <c r="G12" s="50"/>
      <c r="H12" s="50"/>
      <c r="I12" s="50"/>
      <c r="J12" s="83">
        <f t="shared" si="0"/>
        <v>42</v>
      </c>
      <c r="K12" s="83">
        <f t="shared" si="3"/>
        <v>21</v>
      </c>
      <c r="S12" s="95">
        <f t="shared" si="43"/>
        <v>22</v>
      </c>
      <c r="T12" s="95">
        <f t="shared" si="44"/>
        <v>20</v>
      </c>
      <c r="U12" s="95">
        <f t="shared" si="45"/>
        <v>0</v>
      </c>
      <c r="V12" s="95">
        <f t="shared" si="46"/>
        <v>0</v>
      </c>
      <c r="W12" s="95">
        <f t="shared" si="47"/>
        <v>0</v>
      </c>
      <c r="X12" s="95">
        <f t="shared" si="48"/>
        <v>0</v>
      </c>
      <c r="Y12" s="71">
        <f t="shared" si="5"/>
        <v>42</v>
      </c>
      <c r="Z12" s="97">
        <f t="shared" si="6"/>
        <v>21</v>
      </c>
      <c r="AA12" s="103"/>
      <c r="AB12" s="95">
        <f t="shared" si="7"/>
        <v>22</v>
      </c>
      <c r="AC12" s="95">
        <f t="shared" si="8"/>
        <v>20</v>
      </c>
      <c r="AD12" s="95" t="str">
        <f t="shared" si="9"/>
        <v> </v>
      </c>
      <c r="AE12" s="95" t="str">
        <f t="shared" si="10"/>
        <v> </v>
      </c>
      <c r="AF12" s="95" t="str">
        <f t="shared" si="11"/>
        <v> </v>
      </c>
      <c r="AG12" s="95" t="str">
        <f t="shared" si="12"/>
        <v> </v>
      </c>
      <c r="BA12" s="52" t="s">
        <v>69</v>
      </c>
      <c r="BB12" s="63">
        <f>SUM('SA 2018 SRP-Open'!Q22-'SA 2018 SRP-Open'!B22)</f>
        <v>1</v>
      </c>
      <c r="BC12" s="53" t="s">
        <v>61</v>
      </c>
      <c r="BD12" s="54" t="s">
        <v>70</v>
      </c>
      <c r="BE12" s="55" t="s">
        <v>71</v>
      </c>
      <c r="BF12" s="64" t="s">
        <v>72</v>
      </c>
      <c r="BH12" s="61">
        <f t="shared" si="13"/>
        <v>0</v>
      </c>
      <c r="BI12" s="61">
        <f t="shared" si="14"/>
        <v>0</v>
      </c>
      <c r="BJ12" s="61">
        <f t="shared" si="15"/>
        <v>0</v>
      </c>
      <c r="BK12" s="61">
        <f t="shared" si="16"/>
        <v>0</v>
      </c>
      <c r="BL12" s="61">
        <f t="shared" si="17"/>
        <v>0</v>
      </c>
      <c r="BM12" s="61">
        <f t="shared" si="18"/>
        <v>0</v>
      </c>
      <c r="BO12" s="61">
        <f t="shared" si="19"/>
        <v>22</v>
      </c>
      <c r="BP12" s="61">
        <f t="shared" si="20"/>
        <v>20</v>
      </c>
      <c r="BQ12" s="61">
        <f t="shared" si="21"/>
        <v>0</v>
      </c>
      <c r="BR12" s="61">
        <f t="shared" si="22"/>
        <v>0</v>
      </c>
      <c r="BS12" s="61">
        <f t="shared" si="23"/>
        <v>0</v>
      </c>
      <c r="BT12" s="61">
        <f t="shared" si="24"/>
        <v>0</v>
      </c>
      <c r="BV12" s="61">
        <f t="shared" si="25"/>
        <v>0</v>
      </c>
      <c r="BW12" s="61">
        <f t="shared" si="26"/>
        <v>0</v>
      </c>
      <c r="BX12" s="61">
        <f t="shared" si="27"/>
        <v>0</v>
      </c>
      <c r="BY12" s="61">
        <f t="shared" si="28"/>
        <v>0</v>
      </c>
      <c r="BZ12" s="61">
        <f t="shared" si="29"/>
        <v>0</v>
      </c>
      <c r="CA12" s="61">
        <f t="shared" si="30"/>
        <v>0</v>
      </c>
      <c r="CC12" s="61">
        <f t="shared" si="31"/>
        <v>0</v>
      </c>
      <c r="CD12" s="61">
        <f t="shared" si="32"/>
        <v>0</v>
      </c>
      <c r="CE12" s="61">
        <f t="shared" si="33"/>
        <v>0</v>
      </c>
      <c r="CF12" s="61">
        <f t="shared" si="34"/>
        <v>0</v>
      </c>
      <c r="CG12" s="61">
        <f t="shared" si="35"/>
        <v>0</v>
      </c>
      <c r="CH12" s="61">
        <f t="shared" si="36"/>
        <v>0</v>
      </c>
      <c r="CL12" s="61">
        <f t="shared" si="37"/>
        <v>22</v>
      </c>
      <c r="CM12" s="61">
        <f t="shared" si="38"/>
        <v>20</v>
      </c>
      <c r="CN12" s="61">
        <f t="shared" si="39"/>
        <v>0</v>
      </c>
      <c r="CO12" s="61">
        <f t="shared" si="40"/>
        <v>0</v>
      </c>
      <c r="CP12" s="61">
        <f t="shared" si="41"/>
        <v>0</v>
      </c>
      <c r="CQ12" s="61">
        <f t="shared" si="42"/>
        <v>0</v>
      </c>
    </row>
    <row r="13" spans="1:95" ht="18">
      <c r="A13" s="66"/>
      <c r="B13" s="86">
        <v>10</v>
      </c>
      <c r="C13" s="4" t="s">
        <v>85</v>
      </c>
      <c r="D13" s="51">
        <v>10</v>
      </c>
      <c r="E13" s="51"/>
      <c r="F13" s="51"/>
      <c r="G13" s="51"/>
      <c r="H13" s="51"/>
      <c r="I13" s="51"/>
      <c r="J13" s="83">
        <f t="shared" si="0"/>
        <v>21</v>
      </c>
      <c r="K13" s="83">
        <f t="shared" si="3"/>
        <v>21</v>
      </c>
      <c r="S13" s="95">
        <f t="shared" si="43"/>
        <v>21</v>
      </c>
      <c r="T13" s="95">
        <f t="shared" si="44"/>
        <v>0</v>
      </c>
      <c r="U13" s="95">
        <f t="shared" si="45"/>
        <v>0</v>
      </c>
      <c r="V13" s="95">
        <f t="shared" si="46"/>
        <v>0</v>
      </c>
      <c r="W13" s="95">
        <f t="shared" si="47"/>
        <v>0</v>
      </c>
      <c r="X13" s="95">
        <f t="shared" si="48"/>
        <v>0</v>
      </c>
      <c r="Y13" s="71">
        <f t="shared" si="5"/>
        <v>21</v>
      </c>
      <c r="Z13" s="97">
        <f t="shared" si="6"/>
        <v>21</v>
      </c>
      <c r="AA13" s="103"/>
      <c r="AB13" s="95">
        <f t="shared" si="7"/>
        <v>21</v>
      </c>
      <c r="AC13" s="95" t="str">
        <f t="shared" si="8"/>
        <v> </v>
      </c>
      <c r="AD13" s="95" t="str">
        <f t="shared" si="9"/>
        <v> </v>
      </c>
      <c r="AE13" s="95" t="str">
        <f t="shared" si="10"/>
        <v> </v>
      </c>
      <c r="AF13" s="95" t="str">
        <f t="shared" si="11"/>
        <v> </v>
      </c>
      <c r="AG13" s="95" t="str">
        <f t="shared" si="12"/>
        <v> </v>
      </c>
      <c r="BA13" s="52" t="s">
        <v>69</v>
      </c>
      <c r="BB13" s="63">
        <f>SUM('SA 2018 SRP-Open'!Q23-'SA 2018 SRP-Open'!B23)</f>
        <v>2</v>
      </c>
      <c r="BC13" s="53" t="s">
        <v>61</v>
      </c>
      <c r="BD13" s="54" t="s">
        <v>70</v>
      </c>
      <c r="BE13" s="55" t="s">
        <v>71</v>
      </c>
      <c r="BF13" s="64" t="s">
        <v>72</v>
      </c>
      <c r="BH13" s="61">
        <f t="shared" si="13"/>
        <v>0</v>
      </c>
      <c r="BI13" s="61">
        <f t="shared" si="14"/>
        <v>0</v>
      </c>
      <c r="BJ13" s="61">
        <f t="shared" si="15"/>
        <v>0</v>
      </c>
      <c r="BK13" s="61">
        <f t="shared" si="16"/>
        <v>0</v>
      </c>
      <c r="BL13" s="61">
        <f t="shared" si="17"/>
        <v>0</v>
      </c>
      <c r="BM13" s="61">
        <f t="shared" si="18"/>
        <v>0</v>
      </c>
      <c r="BO13" s="61">
        <f t="shared" si="19"/>
        <v>21</v>
      </c>
      <c r="BP13" s="61">
        <f t="shared" si="20"/>
        <v>0</v>
      </c>
      <c r="BQ13" s="61">
        <f t="shared" si="21"/>
        <v>0</v>
      </c>
      <c r="BR13" s="61">
        <f t="shared" si="22"/>
        <v>0</v>
      </c>
      <c r="BS13" s="61">
        <f t="shared" si="23"/>
        <v>0</v>
      </c>
      <c r="BT13" s="61">
        <f t="shared" si="24"/>
        <v>0</v>
      </c>
      <c r="BV13" s="61">
        <f t="shared" si="25"/>
        <v>0</v>
      </c>
      <c r="BW13" s="61">
        <f t="shared" si="26"/>
        <v>0</v>
      </c>
      <c r="BX13" s="61">
        <f t="shared" si="27"/>
        <v>0</v>
      </c>
      <c r="BY13" s="61">
        <f t="shared" si="28"/>
        <v>0</v>
      </c>
      <c r="BZ13" s="61">
        <f t="shared" si="29"/>
        <v>0</v>
      </c>
      <c r="CA13" s="61">
        <f t="shared" si="30"/>
        <v>0</v>
      </c>
      <c r="CC13" s="61">
        <f t="shared" si="31"/>
        <v>0</v>
      </c>
      <c r="CD13" s="61">
        <f t="shared" si="32"/>
        <v>0</v>
      </c>
      <c r="CE13" s="61">
        <f t="shared" si="33"/>
        <v>0</v>
      </c>
      <c r="CF13" s="61">
        <f t="shared" si="34"/>
        <v>0</v>
      </c>
      <c r="CG13" s="61">
        <f t="shared" si="35"/>
        <v>0</v>
      </c>
      <c r="CH13" s="61">
        <f t="shared" si="36"/>
        <v>0</v>
      </c>
      <c r="CL13" s="61">
        <f t="shared" si="37"/>
        <v>21</v>
      </c>
      <c r="CM13" s="61">
        <f t="shared" si="38"/>
        <v>0</v>
      </c>
      <c r="CN13" s="61">
        <f t="shared" si="39"/>
        <v>0</v>
      </c>
      <c r="CO13" s="61">
        <f t="shared" si="40"/>
        <v>0</v>
      </c>
      <c r="CP13" s="61">
        <f t="shared" si="41"/>
        <v>0</v>
      </c>
      <c r="CQ13" s="61">
        <f t="shared" si="42"/>
        <v>0</v>
      </c>
    </row>
    <row r="14" spans="1:95" ht="18">
      <c r="A14" s="66"/>
      <c r="B14" s="86">
        <v>11</v>
      </c>
      <c r="C14" s="68" t="s">
        <v>73</v>
      </c>
      <c r="D14" s="50"/>
      <c r="E14" s="195">
        <v>1</v>
      </c>
      <c r="F14" s="195">
        <v>7</v>
      </c>
      <c r="G14" s="50"/>
      <c r="H14" s="50"/>
      <c r="I14" s="50"/>
      <c r="J14" s="83">
        <f t="shared" si="0"/>
        <v>54</v>
      </c>
      <c r="K14" s="83">
        <f t="shared" si="3"/>
        <v>27</v>
      </c>
      <c r="S14" s="95">
        <f t="shared" si="43"/>
        <v>0</v>
      </c>
      <c r="T14" s="95">
        <f t="shared" si="44"/>
        <v>30</v>
      </c>
      <c r="U14" s="95">
        <f t="shared" si="45"/>
        <v>24</v>
      </c>
      <c r="V14" s="95">
        <f t="shared" si="46"/>
        <v>0</v>
      </c>
      <c r="W14" s="95">
        <f t="shared" si="47"/>
        <v>0</v>
      </c>
      <c r="X14" s="95">
        <f t="shared" si="48"/>
        <v>0</v>
      </c>
      <c r="Y14" s="71">
        <f t="shared" si="5"/>
        <v>54</v>
      </c>
      <c r="Z14" s="97">
        <f t="shared" si="6"/>
        <v>27</v>
      </c>
      <c r="AA14" s="103"/>
      <c r="AB14" s="95" t="str">
        <f t="shared" si="7"/>
        <v> </v>
      </c>
      <c r="AC14" s="95">
        <f t="shared" si="8"/>
        <v>30</v>
      </c>
      <c r="AD14" s="95">
        <f t="shared" si="9"/>
        <v>24</v>
      </c>
      <c r="AE14" s="95" t="str">
        <f t="shared" si="10"/>
        <v> </v>
      </c>
      <c r="AF14" s="95" t="str">
        <f t="shared" si="11"/>
        <v> </v>
      </c>
      <c r="AG14" s="95" t="str">
        <f t="shared" si="12"/>
        <v> </v>
      </c>
      <c r="BA14" s="52" t="s">
        <v>69</v>
      </c>
      <c r="BB14" s="63">
        <f>SUM('SA 2018 SRP-Open'!Q24-'SA 2018 SRP-Open'!B24)</f>
        <v>2</v>
      </c>
      <c r="BC14" s="53" t="s">
        <v>61</v>
      </c>
      <c r="BD14" s="54" t="s">
        <v>70</v>
      </c>
      <c r="BE14" s="55" t="s">
        <v>71</v>
      </c>
      <c r="BF14" s="64" t="s">
        <v>72</v>
      </c>
      <c r="BH14" s="61">
        <f t="shared" si="13"/>
        <v>0</v>
      </c>
      <c r="BI14" s="61">
        <f t="shared" si="14"/>
        <v>30</v>
      </c>
      <c r="BJ14" s="61">
        <f t="shared" si="15"/>
        <v>24</v>
      </c>
      <c r="BK14" s="61">
        <f t="shared" si="16"/>
        <v>0</v>
      </c>
      <c r="BL14" s="61">
        <f t="shared" si="17"/>
        <v>0</v>
      </c>
      <c r="BM14" s="61">
        <f t="shared" si="18"/>
        <v>0</v>
      </c>
      <c r="BO14" s="61">
        <f t="shared" si="19"/>
        <v>0</v>
      </c>
      <c r="BP14" s="61">
        <f t="shared" si="20"/>
        <v>0</v>
      </c>
      <c r="BQ14" s="61">
        <f t="shared" si="21"/>
        <v>0</v>
      </c>
      <c r="BR14" s="61">
        <f t="shared" si="22"/>
        <v>0</v>
      </c>
      <c r="BS14" s="61">
        <f t="shared" si="23"/>
        <v>0</v>
      </c>
      <c r="BT14" s="61">
        <f t="shared" si="24"/>
        <v>0</v>
      </c>
      <c r="BV14" s="61">
        <f t="shared" si="25"/>
        <v>0</v>
      </c>
      <c r="BW14" s="61">
        <f t="shared" si="26"/>
        <v>0</v>
      </c>
      <c r="BX14" s="61">
        <f t="shared" si="27"/>
        <v>0</v>
      </c>
      <c r="BY14" s="61">
        <f t="shared" si="28"/>
        <v>0</v>
      </c>
      <c r="BZ14" s="61">
        <f t="shared" si="29"/>
        <v>0</v>
      </c>
      <c r="CA14" s="61">
        <f t="shared" si="30"/>
        <v>0</v>
      </c>
      <c r="CC14" s="61">
        <f t="shared" si="31"/>
        <v>0</v>
      </c>
      <c r="CD14" s="61">
        <f t="shared" si="32"/>
        <v>0</v>
      </c>
      <c r="CE14" s="61">
        <f t="shared" si="33"/>
        <v>0</v>
      </c>
      <c r="CF14" s="61">
        <f t="shared" si="34"/>
        <v>0</v>
      </c>
      <c r="CG14" s="61">
        <f t="shared" si="35"/>
        <v>0</v>
      </c>
      <c r="CH14" s="61">
        <f t="shared" si="36"/>
        <v>0</v>
      </c>
      <c r="CL14" s="61">
        <f t="shared" si="37"/>
        <v>0</v>
      </c>
      <c r="CM14" s="61">
        <f t="shared" si="38"/>
        <v>30</v>
      </c>
      <c r="CN14" s="61">
        <f t="shared" si="39"/>
        <v>24</v>
      </c>
      <c r="CO14" s="61">
        <f t="shared" si="40"/>
        <v>0</v>
      </c>
      <c r="CP14" s="61">
        <f t="shared" si="41"/>
        <v>0</v>
      </c>
      <c r="CQ14" s="61">
        <f t="shared" si="42"/>
        <v>0</v>
      </c>
    </row>
    <row r="15" spans="1:95" ht="18">
      <c r="A15" s="66"/>
      <c r="B15" s="86">
        <v>12</v>
      </c>
      <c r="C15" s="4" t="s">
        <v>146</v>
      </c>
      <c r="D15" s="51"/>
      <c r="E15" s="195">
        <v>8</v>
      </c>
      <c r="F15" s="195">
        <v>8</v>
      </c>
      <c r="G15" s="51"/>
      <c r="H15" s="51"/>
      <c r="I15" s="51"/>
      <c r="J15" s="83">
        <f t="shared" si="0"/>
        <v>46</v>
      </c>
      <c r="K15" s="83">
        <f t="shared" si="3"/>
        <v>23</v>
      </c>
      <c r="S15" s="95">
        <f t="shared" si="43"/>
        <v>0</v>
      </c>
      <c r="T15" s="95">
        <f t="shared" si="44"/>
        <v>23</v>
      </c>
      <c r="U15" s="95">
        <f t="shared" si="45"/>
        <v>23</v>
      </c>
      <c r="V15" s="95">
        <f t="shared" si="46"/>
        <v>0</v>
      </c>
      <c r="W15" s="95">
        <f t="shared" si="47"/>
        <v>0</v>
      </c>
      <c r="X15" s="95">
        <f t="shared" si="48"/>
        <v>0</v>
      </c>
      <c r="Y15" s="71">
        <f t="shared" si="5"/>
        <v>46</v>
      </c>
      <c r="Z15" s="97">
        <f t="shared" si="6"/>
        <v>23</v>
      </c>
      <c r="AA15" s="103"/>
      <c r="AB15" s="95" t="str">
        <f t="shared" si="7"/>
        <v> </v>
      </c>
      <c r="AC15" s="95">
        <f t="shared" si="8"/>
        <v>23</v>
      </c>
      <c r="AD15" s="95">
        <f t="shared" si="9"/>
        <v>23</v>
      </c>
      <c r="AE15" s="95" t="str">
        <f t="shared" si="10"/>
        <v> </v>
      </c>
      <c r="AF15" s="95" t="str">
        <f t="shared" si="11"/>
        <v> </v>
      </c>
      <c r="AG15" s="95" t="str">
        <f t="shared" si="12"/>
        <v> </v>
      </c>
      <c r="BA15" s="52" t="s">
        <v>69</v>
      </c>
      <c r="BB15" s="63">
        <f>SUM('SA 2018 SRP-Open'!Q25-'SA 2018 SRP-Open'!B25)</f>
        <v>-5</v>
      </c>
      <c r="BC15" s="53" t="s">
        <v>61</v>
      </c>
      <c r="BD15" s="54" t="s">
        <v>70</v>
      </c>
      <c r="BE15" s="55" t="s">
        <v>71</v>
      </c>
      <c r="BF15" s="64" t="s">
        <v>72</v>
      </c>
      <c r="BH15" s="61">
        <f t="shared" si="13"/>
        <v>0</v>
      </c>
      <c r="BI15" s="61">
        <f t="shared" si="14"/>
        <v>23</v>
      </c>
      <c r="BJ15" s="61">
        <f t="shared" si="15"/>
        <v>23</v>
      </c>
      <c r="BK15" s="61">
        <f t="shared" si="16"/>
        <v>0</v>
      </c>
      <c r="BL15" s="61">
        <f t="shared" si="17"/>
        <v>0</v>
      </c>
      <c r="BM15" s="61">
        <f t="shared" si="18"/>
        <v>0</v>
      </c>
      <c r="BO15" s="61">
        <f t="shared" si="19"/>
        <v>0</v>
      </c>
      <c r="BP15" s="61">
        <f t="shared" si="20"/>
        <v>0</v>
      </c>
      <c r="BQ15" s="61">
        <f t="shared" si="21"/>
        <v>0</v>
      </c>
      <c r="BR15" s="61">
        <f t="shared" si="22"/>
        <v>0</v>
      </c>
      <c r="BS15" s="61">
        <f t="shared" si="23"/>
        <v>0</v>
      </c>
      <c r="BT15" s="61">
        <f t="shared" si="24"/>
        <v>0</v>
      </c>
      <c r="BV15" s="61">
        <f t="shared" si="25"/>
        <v>0</v>
      </c>
      <c r="BW15" s="61">
        <f t="shared" si="26"/>
        <v>0</v>
      </c>
      <c r="BX15" s="61">
        <f t="shared" si="27"/>
        <v>0</v>
      </c>
      <c r="BY15" s="61">
        <f t="shared" si="28"/>
        <v>0</v>
      </c>
      <c r="BZ15" s="61">
        <f t="shared" si="29"/>
        <v>0</v>
      </c>
      <c r="CA15" s="61">
        <f t="shared" si="30"/>
        <v>0</v>
      </c>
      <c r="CC15" s="61">
        <f t="shared" si="31"/>
        <v>0</v>
      </c>
      <c r="CD15" s="61">
        <f t="shared" si="32"/>
        <v>0</v>
      </c>
      <c r="CE15" s="61">
        <f t="shared" si="33"/>
        <v>0</v>
      </c>
      <c r="CF15" s="61">
        <f t="shared" si="34"/>
        <v>0</v>
      </c>
      <c r="CG15" s="61">
        <f t="shared" si="35"/>
        <v>0</v>
      </c>
      <c r="CH15" s="61">
        <f t="shared" si="36"/>
        <v>0</v>
      </c>
      <c r="CL15" s="61">
        <f t="shared" si="37"/>
        <v>0</v>
      </c>
      <c r="CM15" s="61">
        <f t="shared" si="38"/>
        <v>23</v>
      </c>
      <c r="CN15" s="61">
        <f t="shared" si="39"/>
        <v>23</v>
      </c>
      <c r="CO15" s="61">
        <f t="shared" si="40"/>
        <v>0</v>
      </c>
      <c r="CP15" s="61">
        <f t="shared" si="41"/>
        <v>0</v>
      </c>
      <c r="CQ15" s="61">
        <f t="shared" si="42"/>
        <v>0</v>
      </c>
    </row>
    <row r="16" spans="1:95" ht="18">
      <c r="A16" s="66"/>
      <c r="B16" s="86">
        <v>13</v>
      </c>
      <c r="C16" s="68" t="s">
        <v>174</v>
      </c>
      <c r="D16" s="50"/>
      <c r="E16" s="195">
        <v>12</v>
      </c>
      <c r="F16" s="50"/>
      <c r="G16" s="50"/>
      <c r="H16" s="50"/>
      <c r="I16" s="50"/>
      <c r="J16" s="83">
        <f t="shared" si="0"/>
        <v>19</v>
      </c>
      <c r="K16" s="83">
        <f t="shared" si="3"/>
        <v>19</v>
      </c>
      <c r="S16" s="95">
        <f t="shared" si="43"/>
        <v>0</v>
      </c>
      <c r="T16" s="95">
        <f t="shared" si="44"/>
        <v>19</v>
      </c>
      <c r="U16" s="95">
        <f t="shared" si="45"/>
        <v>0</v>
      </c>
      <c r="V16" s="95">
        <f t="shared" si="46"/>
        <v>0</v>
      </c>
      <c r="W16" s="95">
        <f t="shared" si="47"/>
        <v>0</v>
      </c>
      <c r="X16" s="95">
        <f t="shared" si="48"/>
        <v>0</v>
      </c>
      <c r="Y16" s="71">
        <f t="shared" si="5"/>
        <v>19</v>
      </c>
      <c r="Z16" s="97">
        <f t="shared" si="6"/>
        <v>19</v>
      </c>
      <c r="AA16" s="103"/>
      <c r="AB16" s="95" t="str">
        <f t="shared" si="7"/>
        <v> </v>
      </c>
      <c r="AC16" s="95">
        <f t="shared" si="8"/>
        <v>19</v>
      </c>
      <c r="AD16" s="95" t="str">
        <f t="shared" si="9"/>
        <v> </v>
      </c>
      <c r="AE16" s="95" t="str">
        <f t="shared" si="10"/>
        <v> </v>
      </c>
      <c r="AF16" s="95" t="str">
        <f t="shared" si="11"/>
        <v> </v>
      </c>
      <c r="AG16" s="95" t="str">
        <f t="shared" si="12"/>
        <v> </v>
      </c>
      <c r="BA16" s="52" t="s">
        <v>69</v>
      </c>
      <c r="BB16" s="63">
        <f>SUM('SA 2018 SRP-Open'!Q26-'SA 2018 SRP-Open'!B26)</f>
        <v>-2</v>
      </c>
      <c r="BC16" s="53" t="s">
        <v>61</v>
      </c>
      <c r="BD16" s="54" t="s">
        <v>70</v>
      </c>
      <c r="BE16" s="55" t="s">
        <v>71</v>
      </c>
      <c r="BF16" s="64" t="s">
        <v>72</v>
      </c>
      <c r="BH16" s="61">
        <f t="shared" si="13"/>
        <v>0</v>
      </c>
      <c r="BI16" s="61">
        <f t="shared" si="14"/>
        <v>0</v>
      </c>
      <c r="BJ16" s="61">
        <f t="shared" si="15"/>
        <v>0</v>
      </c>
      <c r="BK16" s="61">
        <f t="shared" si="16"/>
        <v>0</v>
      </c>
      <c r="BL16" s="61">
        <f t="shared" si="17"/>
        <v>0</v>
      </c>
      <c r="BM16" s="61">
        <f t="shared" si="18"/>
        <v>0</v>
      </c>
      <c r="BO16" s="61">
        <f t="shared" si="19"/>
        <v>0</v>
      </c>
      <c r="BP16" s="61">
        <f t="shared" si="20"/>
        <v>19</v>
      </c>
      <c r="BQ16" s="61">
        <f t="shared" si="21"/>
        <v>0</v>
      </c>
      <c r="BR16" s="61">
        <f t="shared" si="22"/>
        <v>0</v>
      </c>
      <c r="BS16" s="61">
        <f t="shared" si="23"/>
        <v>0</v>
      </c>
      <c r="BT16" s="61">
        <f t="shared" si="24"/>
        <v>0</v>
      </c>
      <c r="BV16" s="61">
        <f t="shared" si="25"/>
        <v>0</v>
      </c>
      <c r="BW16" s="61">
        <f t="shared" si="26"/>
        <v>0</v>
      </c>
      <c r="BX16" s="61">
        <f t="shared" si="27"/>
        <v>0</v>
      </c>
      <c r="BY16" s="61">
        <f t="shared" si="28"/>
        <v>0</v>
      </c>
      <c r="BZ16" s="61">
        <f t="shared" si="29"/>
        <v>0</v>
      </c>
      <c r="CA16" s="61">
        <f t="shared" si="30"/>
        <v>0</v>
      </c>
      <c r="CC16" s="61">
        <f t="shared" si="31"/>
        <v>0</v>
      </c>
      <c r="CD16" s="61">
        <f t="shared" si="32"/>
        <v>0</v>
      </c>
      <c r="CE16" s="61">
        <f t="shared" si="33"/>
        <v>0</v>
      </c>
      <c r="CF16" s="61">
        <f t="shared" si="34"/>
        <v>0</v>
      </c>
      <c r="CG16" s="61">
        <f t="shared" si="35"/>
        <v>0</v>
      </c>
      <c r="CH16" s="61">
        <f t="shared" si="36"/>
        <v>0</v>
      </c>
      <c r="CL16" s="61">
        <f t="shared" si="37"/>
        <v>0</v>
      </c>
      <c r="CM16" s="61">
        <f t="shared" si="38"/>
        <v>19</v>
      </c>
      <c r="CN16" s="61">
        <f t="shared" si="39"/>
        <v>0</v>
      </c>
      <c r="CO16" s="61">
        <f t="shared" si="40"/>
        <v>0</v>
      </c>
      <c r="CP16" s="61">
        <f t="shared" si="41"/>
        <v>0</v>
      </c>
      <c r="CQ16" s="61">
        <f t="shared" si="42"/>
        <v>0</v>
      </c>
    </row>
    <row r="17" spans="1:95" ht="18">
      <c r="A17" s="66"/>
      <c r="B17" s="86">
        <v>14</v>
      </c>
      <c r="C17" s="4" t="s">
        <v>137</v>
      </c>
      <c r="D17" s="51"/>
      <c r="E17" s="195">
        <v>4</v>
      </c>
      <c r="F17" s="195">
        <v>5</v>
      </c>
      <c r="G17" s="51"/>
      <c r="H17" s="51"/>
      <c r="I17" s="51"/>
      <c r="J17" s="83">
        <f t="shared" si="0"/>
        <v>53</v>
      </c>
      <c r="K17" s="83">
        <f t="shared" si="3"/>
        <v>26.5</v>
      </c>
      <c r="S17" s="95">
        <f t="shared" si="43"/>
        <v>0</v>
      </c>
      <c r="T17" s="95">
        <f t="shared" si="44"/>
        <v>27</v>
      </c>
      <c r="U17" s="95">
        <f t="shared" si="45"/>
        <v>26</v>
      </c>
      <c r="V17" s="95">
        <f t="shared" si="46"/>
        <v>0</v>
      </c>
      <c r="W17" s="95">
        <f t="shared" si="47"/>
        <v>0</v>
      </c>
      <c r="X17" s="95">
        <f t="shared" si="48"/>
        <v>0</v>
      </c>
      <c r="Y17" s="71">
        <f t="shared" si="5"/>
        <v>53</v>
      </c>
      <c r="Z17" s="97">
        <f t="shared" si="6"/>
        <v>26.5</v>
      </c>
      <c r="AA17" s="103"/>
      <c r="AB17" s="95" t="str">
        <f t="shared" si="7"/>
        <v> </v>
      </c>
      <c r="AC17" s="95">
        <f t="shared" si="8"/>
        <v>27</v>
      </c>
      <c r="AD17" s="95">
        <f t="shared" si="9"/>
        <v>26</v>
      </c>
      <c r="AE17" s="95" t="str">
        <f t="shared" si="10"/>
        <v> </v>
      </c>
      <c r="AF17" s="95" t="str">
        <f t="shared" si="11"/>
        <v> </v>
      </c>
      <c r="AG17" s="95" t="str">
        <f t="shared" si="12"/>
        <v> </v>
      </c>
      <c r="BA17" s="52" t="s">
        <v>69</v>
      </c>
      <c r="BB17" s="63">
        <f>SUM('SA 2018 SRP-Open'!Q27-'SA 2018 SRP-Open'!B27)</f>
        <v>0</v>
      </c>
      <c r="BC17" s="53" t="s">
        <v>61</v>
      </c>
      <c r="BD17" s="54" t="s">
        <v>70</v>
      </c>
      <c r="BE17" s="55" t="s">
        <v>71</v>
      </c>
      <c r="BF17" s="64" t="s">
        <v>72</v>
      </c>
      <c r="BH17" s="61">
        <f t="shared" si="13"/>
        <v>0</v>
      </c>
      <c r="BI17" s="61">
        <f t="shared" si="14"/>
        <v>27</v>
      </c>
      <c r="BJ17" s="61">
        <f t="shared" si="15"/>
        <v>26</v>
      </c>
      <c r="BK17" s="61">
        <f t="shared" si="16"/>
        <v>0</v>
      </c>
      <c r="BL17" s="61">
        <f t="shared" si="17"/>
        <v>0</v>
      </c>
      <c r="BM17" s="61">
        <f t="shared" si="18"/>
        <v>0</v>
      </c>
      <c r="BO17" s="61">
        <f t="shared" si="19"/>
        <v>0</v>
      </c>
      <c r="BP17" s="61">
        <f t="shared" si="20"/>
        <v>0</v>
      </c>
      <c r="BQ17" s="61">
        <f t="shared" si="21"/>
        <v>0</v>
      </c>
      <c r="BR17" s="61">
        <f t="shared" si="22"/>
        <v>0</v>
      </c>
      <c r="BS17" s="61">
        <f t="shared" si="23"/>
        <v>0</v>
      </c>
      <c r="BT17" s="61">
        <f t="shared" si="24"/>
        <v>0</v>
      </c>
      <c r="BV17" s="61">
        <f t="shared" si="25"/>
        <v>0</v>
      </c>
      <c r="BW17" s="61">
        <f t="shared" si="26"/>
        <v>0</v>
      </c>
      <c r="BX17" s="61">
        <f t="shared" si="27"/>
        <v>0</v>
      </c>
      <c r="BY17" s="61">
        <f t="shared" si="28"/>
        <v>0</v>
      </c>
      <c r="BZ17" s="61">
        <f t="shared" si="29"/>
        <v>0</v>
      </c>
      <c r="CA17" s="61">
        <f t="shared" si="30"/>
        <v>0</v>
      </c>
      <c r="CC17" s="61">
        <f t="shared" si="31"/>
        <v>0</v>
      </c>
      <c r="CD17" s="61">
        <f t="shared" si="32"/>
        <v>0</v>
      </c>
      <c r="CE17" s="61">
        <f t="shared" si="33"/>
        <v>0</v>
      </c>
      <c r="CF17" s="61">
        <f t="shared" si="34"/>
        <v>0</v>
      </c>
      <c r="CG17" s="61">
        <f t="shared" si="35"/>
        <v>0</v>
      </c>
      <c r="CH17" s="61">
        <f t="shared" si="36"/>
        <v>0</v>
      </c>
      <c r="CL17" s="61">
        <f t="shared" si="37"/>
        <v>0</v>
      </c>
      <c r="CM17" s="61">
        <f t="shared" si="38"/>
        <v>27</v>
      </c>
      <c r="CN17" s="61">
        <f t="shared" si="39"/>
        <v>26</v>
      </c>
      <c r="CO17" s="61">
        <f t="shared" si="40"/>
        <v>0</v>
      </c>
      <c r="CP17" s="61">
        <f t="shared" si="41"/>
        <v>0</v>
      </c>
      <c r="CQ17" s="61">
        <f t="shared" si="42"/>
        <v>0</v>
      </c>
    </row>
    <row r="18" spans="1:95" ht="18">
      <c r="A18" s="66"/>
      <c r="B18" s="86">
        <v>15</v>
      </c>
      <c r="C18" s="68" t="s">
        <v>103</v>
      </c>
      <c r="D18" s="50"/>
      <c r="E18" s="195">
        <v>5</v>
      </c>
      <c r="F18" s="50"/>
      <c r="G18" s="50"/>
      <c r="H18" s="50"/>
      <c r="I18" s="50"/>
      <c r="J18" s="83">
        <f t="shared" si="0"/>
        <v>26</v>
      </c>
      <c r="K18" s="83">
        <f t="shared" si="3"/>
        <v>26</v>
      </c>
      <c r="S18" s="95">
        <f t="shared" si="43"/>
        <v>0</v>
      </c>
      <c r="T18" s="95">
        <f t="shared" si="44"/>
        <v>26</v>
      </c>
      <c r="U18" s="95">
        <f t="shared" si="45"/>
        <v>0</v>
      </c>
      <c r="V18" s="95">
        <f t="shared" si="46"/>
        <v>0</v>
      </c>
      <c r="W18" s="95">
        <f t="shared" si="47"/>
        <v>0</v>
      </c>
      <c r="X18" s="95">
        <f t="shared" si="48"/>
        <v>0</v>
      </c>
      <c r="Y18" s="71">
        <f t="shared" si="5"/>
        <v>26</v>
      </c>
      <c r="Z18" s="97">
        <f t="shared" si="6"/>
        <v>26</v>
      </c>
      <c r="AA18" s="103"/>
      <c r="AB18" s="95" t="str">
        <f t="shared" si="7"/>
        <v> </v>
      </c>
      <c r="AC18" s="95">
        <f t="shared" si="8"/>
        <v>26</v>
      </c>
      <c r="AD18" s="95" t="str">
        <f t="shared" si="9"/>
        <v> </v>
      </c>
      <c r="AE18" s="95" t="str">
        <f t="shared" si="10"/>
        <v> </v>
      </c>
      <c r="AF18" s="95" t="str">
        <f t="shared" si="11"/>
        <v> </v>
      </c>
      <c r="AG18" s="95" t="str">
        <f t="shared" si="12"/>
        <v> </v>
      </c>
      <c r="BA18" s="52" t="s">
        <v>69</v>
      </c>
      <c r="BB18" s="63">
        <f>SUM('SA 2018 SRP-Open'!Q28-'SA 2018 SRP-Open'!B28)</f>
        <v>-14</v>
      </c>
      <c r="BC18" s="53" t="s">
        <v>61</v>
      </c>
      <c r="BD18" s="54" t="s">
        <v>70</v>
      </c>
      <c r="BE18" s="55" t="s">
        <v>71</v>
      </c>
      <c r="BF18" s="64" t="s">
        <v>72</v>
      </c>
      <c r="BH18" s="61">
        <f t="shared" si="13"/>
        <v>0</v>
      </c>
      <c r="BI18" s="61">
        <f t="shared" si="14"/>
        <v>26</v>
      </c>
      <c r="BJ18" s="61">
        <f t="shared" si="15"/>
        <v>0</v>
      </c>
      <c r="BK18" s="61">
        <f t="shared" si="16"/>
        <v>0</v>
      </c>
      <c r="BL18" s="61">
        <f t="shared" si="17"/>
        <v>0</v>
      </c>
      <c r="BM18" s="61">
        <f t="shared" si="18"/>
        <v>0</v>
      </c>
      <c r="BO18" s="61">
        <f t="shared" si="19"/>
        <v>0</v>
      </c>
      <c r="BP18" s="61">
        <f t="shared" si="20"/>
        <v>0</v>
      </c>
      <c r="BQ18" s="61">
        <f t="shared" si="21"/>
        <v>0</v>
      </c>
      <c r="BR18" s="61">
        <f t="shared" si="22"/>
        <v>0</v>
      </c>
      <c r="BS18" s="61">
        <f t="shared" si="23"/>
        <v>0</v>
      </c>
      <c r="BT18" s="61">
        <f t="shared" si="24"/>
        <v>0</v>
      </c>
      <c r="BV18" s="61">
        <f t="shared" si="25"/>
        <v>0</v>
      </c>
      <c r="BW18" s="61">
        <f t="shared" si="26"/>
        <v>0</v>
      </c>
      <c r="BX18" s="61">
        <f t="shared" si="27"/>
        <v>0</v>
      </c>
      <c r="BY18" s="61">
        <f t="shared" si="28"/>
        <v>0</v>
      </c>
      <c r="BZ18" s="61">
        <f t="shared" si="29"/>
        <v>0</v>
      </c>
      <c r="CA18" s="61">
        <f t="shared" si="30"/>
        <v>0</v>
      </c>
      <c r="CC18" s="61">
        <f t="shared" si="31"/>
        <v>0</v>
      </c>
      <c r="CD18" s="61">
        <f t="shared" si="32"/>
        <v>0</v>
      </c>
      <c r="CE18" s="61">
        <f t="shared" si="33"/>
        <v>0</v>
      </c>
      <c r="CF18" s="61">
        <f t="shared" si="34"/>
        <v>0</v>
      </c>
      <c r="CG18" s="61">
        <f t="shared" si="35"/>
        <v>0</v>
      </c>
      <c r="CH18" s="61">
        <f t="shared" si="36"/>
        <v>0</v>
      </c>
      <c r="CL18" s="61">
        <f t="shared" si="37"/>
        <v>0</v>
      </c>
      <c r="CM18" s="61">
        <f t="shared" si="38"/>
        <v>26</v>
      </c>
      <c r="CN18" s="61">
        <f t="shared" si="39"/>
        <v>0</v>
      </c>
      <c r="CO18" s="61">
        <f t="shared" si="40"/>
        <v>0</v>
      </c>
      <c r="CP18" s="61">
        <f t="shared" si="41"/>
        <v>0</v>
      </c>
      <c r="CQ18" s="61">
        <f t="shared" si="42"/>
        <v>0</v>
      </c>
    </row>
    <row r="19" spans="1:95" ht="18">
      <c r="A19" s="66"/>
      <c r="B19" s="86">
        <v>16</v>
      </c>
      <c r="C19" s="4" t="s">
        <v>150</v>
      </c>
      <c r="D19" s="51"/>
      <c r="E19" s="51"/>
      <c r="F19" s="195">
        <v>10</v>
      </c>
      <c r="G19" s="51"/>
      <c r="H19" s="51"/>
      <c r="I19" s="51"/>
      <c r="J19" s="83">
        <f t="shared" si="0"/>
        <v>21</v>
      </c>
      <c r="K19" s="83">
        <f t="shared" si="3"/>
        <v>21</v>
      </c>
      <c r="S19" s="95">
        <f t="shared" si="43"/>
        <v>0</v>
      </c>
      <c r="T19" s="95">
        <f t="shared" si="44"/>
        <v>0</v>
      </c>
      <c r="U19" s="95">
        <f t="shared" si="45"/>
        <v>21</v>
      </c>
      <c r="V19" s="95">
        <f t="shared" si="46"/>
        <v>0</v>
      </c>
      <c r="W19" s="95">
        <f t="shared" si="47"/>
        <v>0</v>
      </c>
      <c r="X19" s="95">
        <f t="shared" si="48"/>
        <v>0</v>
      </c>
      <c r="Y19" s="71">
        <f t="shared" si="5"/>
        <v>21</v>
      </c>
      <c r="Z19" s="97">
        <f t="shared" si="6"/>
        <v>21</v>
      </c>
      <c r="AA19" s="103"/>
      <c r="AB19" s="95" t="str">
        <f t="shared" si="7"/>
        <v> </v>
      </c>
      <c r="AC19" s="95" t="str">
        <f t="shared" si="8"/>
        <v> </v>
      </c>
      <c r="AD19" s="95">
        <f t="shared" si="9"/>
        <v>21</v>
      </c>
      <c r="AE19" s="95" t="str">
        <f t="shared" si="10"/>
        <v> </v>
      </c>
      <c r="AF19" s="95" t="str">
        <f t="shared" si="11"/>
        <v> </v>
      </c>
      <c r="AG19" s="95" t="str">
        <f t="shared" si="12"/>
        <v> </v>
      </c>
      <c r="BA19" s="52" t="s">
        <v>69</v>
      </c>
      <c r="BB19" s="63">
        <f>SUM('SA 2018 SRP-Open'!Q29-'SA 2018 SRP-Open'!B29)</f>
        <v>-1</v>
      </c>
      <c r="BC19" s="53" t="s">
        <v>61</v>
      </c>
      <c r="BD19" s="54" t="s">
        <v>70</v>
      </c>
      <c r="BE19" s="55" t="s">
        <v>71</v>
      </c>
      <c r="BF19" s="64" t="s">
        <v>72</v>
      </c>
      <c r="BH19" s="61">
        <f t="shared" si="13"/>
        <v>0</v>
      </c>
      <c r="BI19" s="61">
        <f t="shared" si="14"/>
        <v>0</v>
      </c>
      <c r="BJ19" s="61">
        <f t="shared" si="15"/>
        <v>0</v>
      </c>
      <c r="BK19" s="61">
        <f t="shared" si="16"/>
        <v>0</v>
      </c>
      <c r="BL19" s="61">
        <f t="shared" si="17"/>
        <v>0</v>
      </c>
      <c r="BM19" s="61">
        <f t="shared" si="18"/>
        <v>0</v>
      </c>
      <c r="BO19" s="61">
        <f t="shared" si="19"/>
        <v>0</v>
      </c>
      <c r="BP19" s="61">
        <f t="shared" si="20"/>
        <v>0</v>
      </c>
      <c r="BQ19" s="61">
        <f t="shared" si="21"/>
        <v>21</v>
      </c>
      <c r="BR19" s="61">
        <f t="shared" si="22"/>
        <v>0</v>
      </c>
      <c r="BS19" s="61">
        <f t="shared" si="23"/>
        <v>0</v>
      </c>
      <c r="BT19" s="61">
        <f t="shared" si="24"/>
        <v>0</v>
      </c>
      <c r="BV19" s="61">
        <f t="shared" si="25"/>
        <v>0</v>
      </c>
      <c r="BW19" s="61">
        <f t="shared" si="26"/>
        <v>0</v>
      </c>
      <c r="BX19" s="61">
        <f t="shared" si="27"/>
        <v>0</v>
      </c>
      <c r="BY19" s="61">
        <f t="shared" si="28"/>
        <v>0</v>
      </c>
      <c r="BZ19" s="61">
        <f t="shared" si="29"/>
        <v>0</v>
      </c>
      <c r="CA19" s="61">
        <f t="shared" si="30"/>
        <v>0</v>
      </c>
      <c r="CC19" s="61">
        <f t="shared" si="31"/>
        <v>0</v>
      </c>
      <c r="CD19" s="61">
        <f t="shared" si="32"/>
        <v>0</v>
      </c>
      <c r="CE19" s="61">
        <f t="shared" si="33"/>
        <v>0</v>
      </c>
      <c r="CF19" s="61">
        <f t="shared" si="34"/>
        <v>0</v>
      </c>
      <c r="CG19" s="61">
        <f t="shared" si="35"/>
        <v>0</v>
      </c>
      <c r="CH19" s="61">
        <f t="shared" si="36"/>
        <v>0</v>
      </c>
      <c r="CL19" s="61">
        <f t="shared" si="37"/>
        <v>0</v>
      </c>
      <c r="CM19" s="61">
        <f t="shared" si="38"/>
        <v>0</v>
      </c>
      <c r="CN19" s="61">
        <f t="shared" si="39"/>
        <v>21</v>
      </c>
      <c r="CO19" s="61">
        <f t="shared" si="40"/>
        <v>0</v>
      </c>
      <c r="CP19" s="61">
        <f t="shared" si="41"/>
        <v>0</v>
      </c>
      <c r="CQ19" s="61">
        <f t="shared" si="42"/>
        <v>0</v>
      </c>
    </row>
    <row r="20" spans="1:95" ht="18">
      <c r="A20" s="66"/>
      <c r="B20" s="86">
        <v>17</v>
      </c>
      <c r="C20" s="68">
        <v>17</v>
      </c>
      <c r="D20" s="50"/>
      <c r="E20" s="50"/>
      <c r="F20" s="50"/>
      <c r="G20" s="50"/>
      <c r="H20" s="50"/>
      <c r="I20" s="50"/>
      <c r="J20" s="83">
        <f t="shared" si="0"/>
        <v>0</v>
      </c>
      <c r="K20" s="83" t="e">
        <f t="shared" si="3"/>
        <v>#DIV/0!</v>
      </c>
      <c r="S20" s="95">
        <f t="shared" si="43"/>
        <v>0</v>
      </c>
      <c r="T20" s="95">
        <f t="shared" si="44"/>
        <v>0</v>
      </c>
      <c r="U20" s="95">
        <f t="shared" si="45"/>
        <v>0</v>
      </c>
      <c r="V20" s="95">
        <f t="shared" si="46"/>
        <v>0</v>
      </c>
      <c r="W20" s="95">
        <f t="shared" si="47"/>
        <v>0</v>
      </c>
      <c r="X20" s="95">
        <f t="shared" si="48"/>
        <v>0</v>
      </c>
      <c r="Y20" s="71">
        <f t="shared" si="5"/>
        <v>0</v>
      </c>
      <c r="Z20" s="97" t="e">
        <f t="shared" si="6"/>
        <v>#DIV/0!</v>
      </c>
      <c r="AA20" s="103"/>
      <c r="AB20" s="95" t="str">
        <f t="shared" si="7"/>
        <v> </v>
      </c>
      <c r="AC20" s="95" t="str">
        <f t="shared" si="8"/>
        <v> </v>
      </c>
      <c r="AD20" s="95" t="str">
        <f t="shared" si="9"/>
        <v> </v>
      </c>
      <c r="AE20" s="95" t="str">
        <f t="shared" si="10"/>
        <v> </v>
      </c>
      <c r="AF20" s="95" t="str">
        <f t="shared" si="11"/>
        <v> </v>
      </c>
      <c r="AG20" s="95" t="str">
        <f t="shared" si="12"/>
        <v> </v>
      </c>
      <c r="BA20" s="52" t="s">
        <v>69</v>
      </c>
      <c r="BB20" s="63" t="e">
        <f>SUM('SA 2018 SRP-Open'!#REF!-'SA 2018 SRP-Open'!#REF!)</f>
        <v>#REF!</v>
      </c>
      <c r="BC20" s="53" t="s">
        <v>61</v>
      </c>
      <c r="BD20" s="54" t="s">
        <v>70</v>
      </c>
      <c r="BE20" s="55" t="s">
        <v>71</v>
      </c>
      <c r="BF20" s="64" t="s">
        <v>72</v>
      </c>
      <c r="BH20" s="61">
        <f t="shared" si="13"/>
        <v>0</v>
      </c>
      <c r="BI20" s="61">
        <f t="shared" si="14"/>
        <v>0</v>
      </c>
      <c r="BJ20" s="61">
        <f t="shared" si="15"/>
        <v>0</v>
      </c>
      <c r="BK20" s="61">
        <f t="shared" si="16"/>
        <v>0</v>
      </c>
      <c r="BL20" s="61">
        <f t="shared" si="17"/>
        <v>0</v>
      </c>
      <c r="BM20" s="61">
        <f t="shared" si="18"/>
        <v>0</v>
      </c>
      <c r="BO20" s="61">
        <f t="shared" si="19"/>
        <v>0</v>
      </c>
      <c r="BP20" s="61">
        <f t="shared" si="20"/>
        <v>0</v>
      </c>
      <c r="BQ20" s="61">
        <f t="shared" si="21"/>
        <v>0</v>
      </c>
      <c r="BR20" s="61">
        <f t="shared" si="22"/>
        <v>0</v>
      </c>
      <c r="BS20" s="61">
        <f t="shared" si="23"/>
        <v>0</v>
      </c>
      <c r="BT20" s="61">
        <f t="shared" si="24"/>
        <v>0</v>
      </c>
      <c r="BV20" s="61">
        <f t="shared" si="25"/>
        <v>0</v>
      </c>
      <c r="BW20" s="61">
        <f t="shared" si="26"/>
        <v>0</v>
      </c>
      <c r="BX20" s="61">
        <f t="shared" si="27"/>
        <v>0</v>
      </c>
      <c r="BY20" s="61">
        <f t="shared" si="28"/>
        <v>0</v>
      </c>
      <c r="BZ20" s="61">
        <f t="shared" si="29"/>
        <v>0</v>
      </c>
      <c r="CA20" s="61">
        <f t="shared" si="30"/>
        <v>0</v>
      </c>
      <c r="CC20" s="61">
        <f t="shared" si="31"/>
        <v>0</v>
      </c>
      <c r="CD20" s="61">
        <f t="shared" si="32"/>
        <v>0</v>
      </c>
      <c r="CE20" s="61">
        <f t="shared" si="33"/>
        <v>0</v>
      </c>
      <c r="CF20" s="61">
        <f t="shared" si="34"/>
        <v>0</v>
      </c>
      <c r="CG20" s="61">
        <f t="shared" si="35"/>
        <v>0</v>
      </c>
      <c r="CH20" s="61">
        <f t="shared" si="36"/>
        <v>0</v>
      </c>
      <c r="CL20" s="61">
        <f t="shared" si="37"/>
        <v>0</v>
      </c>
      <c r="CM20" s="61">
        <f t="shared" si="38"/>
        <v>0</v>
      </c>
      <c r="CN20" s="61">
        <f t="shared" si="39"/>
        <v>0</v>
      </c>
      <c r="CO20" s="61">
        <f t="shared" si="40"/>
        <v>0</v>
      </c>
      <c r="CP20" s="61">
        <f t="shared" si="41"/>
        <v>0</v>
      </c>
      <c r="CQ20" s="61">
        <f t="shared" si="42"/>
        <v>0</v>
      </c>
    </row>
    <row r="21" spans="1:95" ht="18">
      <c r="A21" s="66"/>
      <c r="B21" s="86">
        <v>18</v>
      </c>
      <c r="C21" s="4">
        <v>18</v>
      </c>
      <c r="D21" s="51"/>
      <c r="E21" s="51"/>
      <c r="F21" s="51"/>
      <c r="G21" s="51"/>
      <c r="H21" s="51"/>
      <c r="I21" s="51"/>
      <c r="J21" s="83">
        <f t="shared" si="0"/>
        <v>0</v>
      </c>
      <c r="K21" s="83" t="e">
        <f t="shared" si="3"/>
        <v>#DIV/0!</v>
      </c>
      <c r="S21" s="95">
        <f t="shared" si="43"/>
        <v>0</v>
      </c>
      <c r="T21" s="95">
        <f t="shared" si="44"/>
        <v>0</v>
      </c>
      <c r="U21" s="95">
        <f t="shared" si="45"/>
        <v>0</v>
      </c>
      <c r="V21" s="95">
        <f t="shared" si="46"/>
        <v>0</v>
      </c>
      <c r="W21" s="95">
        <f t="shared" si="47"/>
        <v>0</v>
      </c>
      <c r="X21" s="95">
        <f t="shared" si="48"/>
        <v>0</v>
      </c>
      <c r="Y21" s="71">
        <f t="shared" si="5"/>
        <v>0</v>
      </c>
      <c r="Z21" s="97" t="e">
        <f t="shared" si="6"/>
        <v>#DIV/0!</v>
      </c>
      <c r="AA21" s="103"/>
      <c r="AB21" s="95" t="str">
        <f t="shared" si="7"/>
        <v> </v>
      </c>
      <c r="AC21" s="95" t="str">
        <f t="shared" si="8"/>
        <v> </v>
      </c>
      <c r="AD21" s="95" t="str">
        <f t="shared" si="9"/>
        <v> </v>
      </c>
      <c r="AE21" s="95" t="str">
        <f t="shared" si="10"/>
        <v> </v>
      </c>
      <c r="AF21" s="95" t="str">
        <f t="shared" si="11"/>
        <v> </v>
      </c>
      <c r="AG21" s="95" t="str">
        <f t="shared" si="12"/>
        <v> </v>
      </c>
      <c r="BA21" s="52" t="s">
        <v>69</v>
      </c>
      <c r="BB21" s="63" t="e">
        <f>SUM('SA 2018 SRP-Open'!#REF!-'SA 2018 SRP-Open'!#REF!)</f>
        <v>#REF!</v>
      </c>
      <c r="BC21" s="53" t="s">
        <v>61</v>
      </c>
      <c r="BD21" s="54" t="s">
        <v>70</v>
      </c>
      <c r="BE21" s="55" t="s">
        <v>71</v>
      </c>
      <c r="BF21" s="64" t="s">
        <v>72</v>
      </c>
      <c r="BH21" s="61">
        <f t="shared" si="13"/>
        <v>0</v>
      </c>
      <c r="BI21" s="61">
        <f t="shared" si="14"/>
        <v>0</v>
      </c>
      <c r="BJ21" s="61">
        <f t="shared" si="15"/>
        <v>0</v>
      </c>
      <c r="BK21" s="61">
        <f t="shared" si="16"/>
        <v>0</v>
      </c>
      <c r="BL21" s="61">
        <f t="shared" si="17"/>
        <v>0</v>
      </c>
      <c r="BM21" s="61">
        <f t="shared" si="18"/>
        <v>0</v>
      </c>
      <c r="BO21" s="61">
        <f t="shared" si="19"/>
        <v>0</v>
      </c>
      <c r="BP21" s="61">
        <f t="shared" si="20"/>
        <v>0</v>
      </c>
      <c r="BQ21" s="61">
        <f t="shared" si="21"/>
        <v>0</v>
      </c>
      <c r="BR21" s="61">
        <f t="shared" si="22"/>
        <v>0</v>
      </c>
      <c r="BS21" s="61">
        <f t="shared" si="23"/>
        <v>0</v>
      </c>
      <c r="BT21" s="61">
        <f t="shared" si="24"/>
        <v>0</v>
      </c>
      <c r="BV21" s="61">
        <f t="shared" si="25"/>
        <v>0</v>
      </c>
      <c r="BW21" s="61">
        <f t="shared" si="26"/>
        <v>0</v>
      </c>
      <c r="BX21" s="61">
        <f t="shared" si="27"/>
        <v>0</v>
      </c>
      <c r="BY21" s="61">
        <f t="shared" si="28"/>
        <v>0</v>
      </c>
      <c r="BZ21" s="61">
        <f t="shared" si="29"/>
        <v>0</v>
      </c>
      <c r="CA21" s="61">
        <f t="shared" si="30"/>
        <v>0</v>
      </c>
      <c r="CC21" s="61">
        <f t="shared" si="31"/>
        <v>0</v>
      </c>
      <c r="CD21" s="61">
        <f t="shared" si="32"/>
        <v>0</v>
      </c>
      <c r="CE21" s="61">
        <f t="shared" si="33"/>
        <v>0</v>
      </c>
      <c r="CF21" s="61">
        <f t="shared" si="34"/>
        <v>0</v>
      </c>
      <c r="CG21" s="61">
        <f t="shared" si="35"/>
        <v>0</v>
      </c>
      <c r="CH21" s="61">
        <f t="shared" si="36"/>
        <v>0</v>
      </c>
      <c r="CL21" s="61">
        <f t="shared" si="37"/>
        <v>0</v>
      </c>
      <c r="CM21" s="61">
        <f t="shared" si="38"/>
        <v>0</v>
      </c>
      <c r="CN21" s="61">
        <f t="shared" si="39"/>
        <v>0</v>
      </c>
      <c r="CO21" s="61">
        <f t="shared" si="40"/>
        <v>0</v>
      </c>
      <c r="CP21" s="61">
        <f t="shared" si="41"/>
        <v>0</v>
      </c>
      <c r="CQ21" s="61">
        <f t="shared" si="42"/>
        <v>0</v>
      </c>
    </row>
    <row r="22" spans="1:95" ht="18">
      <c r="A22" s="66"/>
      <c r="B22" s="86">
        <v>19</v>
      </c>
      <c r="C22" s="68">
        <v>19</v>
      </c>
      <c r="D22" s="50"/>
      <c r="E22" s="50"/>
      <c r="F22" s="50"/>
      <c r="G22" s="50"/>
      <c r="H22" s="50"/>
      <c r="I22" s="50"/>
      <c r="J22" s="83">
        <f t="shared" si="0"/>
        <v>0</v>
      </c>
      <c r="K22" s="83" t="e">
        <f t="shared" si="3"/>
        <v>#DIV/0!</v>
      </c>
      <c r="S22" s="95">
        <f t="shared" si="43"/>
        <v>0</v>
      </c>
      <c r="T22" s="95">
        <f t="shared" si="44"/>
        <v>0</v>
      </c>
      <c r="U22" s="95">
        <f t="shared" si="45"/>
        <v>0</v>
      </c>
      <c r="V22" s="95">
        <f t="shared" si="46"/>
        <v>0</v>
      </c>
      <c r="W22" s="95">
        <f t="shared" si="47"/>
        <v>0</v>
      </c>
      <c r="X22" s="95">
        <f t="shared" si="48"/>
        <v>0</v>
      </c>
      <c r="Y22" s="71">
        <f t="shared" si="5"/>
        <v>0</v>
      </c>
      <c r="Z22" s="97" t="e">
        <f t="shared" si="6"/>
        <v>#DIV/0!</v>
      </c>
      <c r="AA22" s="103"/>
      <c r="AB22" s="95" t="str">
        <f t="shared" si="7"/>
        <v> </v>
      </c>
      <c r="AC22" s="95" t="str">
        <f t="shared" si="8"/>
        <v> </v>
      </c>
      <c r="AD22" s="95" t="str">
        <f t="shared" si="9"/>
        <v> </v>
      </c>
      <c r="AE22" s="95" t="str">
        <f t="shared" si="10"/>
        <v> </v>
      </c>
      <c r="AF22" s="95" t="str">
        <f t="shared" si="11"/>
        <v> </v>
      </c>
      <c r="AG22" s="95" t="str">
        <f t="shared" si="12"/>
        <v> </v>
      </c>
      <c r="BA22" s="52" t="s">
        <v>69</v>
      </c>
      <c r="BB22" s="63" t="e">
        <f>SUM('SA 2018 SRP-Open'!#REF!-'SA 2018 SRP-Open'!#REF!)</f>
        <v>#REF!</v>
      </c>
      <c r="BC22" s="53" t="s">
        <v>61</v>
      </c>
      <c r="BD22" s="54" t="s">
        <v>70</v>
      </c>
      <c r="BE22" s="55" t="s">
        <v>71</v>
      </c>
      <c r="BF22" s="64" t="s">
        <v>72</v>
      </c>
      <c r="BH22" s="61">
        <f t="shared" si="13"/>
        <v>0</v>
      </c>
      <c r="BI22" s="61">
        <f t="shared" si="14"/>
        <v>0</v>
      </c>
      <c r="BJ22" s="61">
        <f t="shared" si="15"/>
        <v>0</v>
      </c>
      <c r="BK22" s="61">
        <f t="shared" si="16"/>
        <v>0</v>
      </c>
      <c r="BL22" s="61">
        <f t="shared" si="17"/>
        <v>0</v>
      </c>
      <c r="BM22" s="61">
        <f t="shared" si="18"/>
        <v>0</v>
      </c>
      <c r="BO22" s="61">
        <f t="shared" si="19"/>
        <v>0</v>
      </c>
      <c r="BP22" s="61">
        <f t="shared" si="20"/>
        <v>0</v>
      </c>
      <c r="BQ22" s="61">
        <f t="shared" si="21"/>
        <v>0</v>
      </c>
      <c r="BR22" s="61">
        <f t="shared" si="22"/>
        <v>0</v>
      </c>
      <c r="BS22" s="61">
        <f t="shared" si="23"/>
        <v>0</v>
      </c>
      <c r="BT22" s="61">
        <f t="shared" si="24"/>
        <v>0</v>
      </c>
      <c r="BV22" s="61">
        <f t="shared" si="25"/>
        <v>0</v>
      </c>
      <c r="BW22" s="61">
        <f t="shared" si="26"/>
        <v>0</v>
      </c>
      <c r="BX22" s="61">
        <f t="shared" si="27"/>
        <v>0</v>
      </c>
      <c r="BY22" s="61">
        <f t="shared" si="28"/>
        <v>0</v>
      </c>
      <c r="BZ22" s="61">
        <f t="shared" si="29"/>
        <v>0</v>
      </c>
      <c r="CA22" s="61">
        <f t="shared" si="30"/>
        <v>0</v>
      </c>
      <c r="CC22" s="61">
        <f t="shared" si="31"/>
        <v>0</v>
      </c>
      <c r="CD22" s="61">
        <f t="shared" si="32"/>
        <v>0</v>
      </c>
      <c r="CE22" s="61">
        <f t="shared" si="33"/>
        <v>0</v>
      </c>
      <c r="CF22" s="61">
        <f t="shared" si="34"/>
        <v>0</v>
      </c>
      <c r="CG22" s="61">
        <f t="shared" si="35"/>
        <v>0</v>
      </c>
      <c r="CH22" s="61">
        <f t="shared" si="36"/>
        <v>0</v>
      </c>
      <c r="CL22" s="61">
        <f t="shared" si="37"/>
        <v>0</v>
      </c>
      <c r="CM22" s="61">
        <f t="shared" si="38"/>
        <v>0</v>
      </c>
      <c r="CN22" s="61">
        <f t="shared" si="39"/>
        <v>0</v>
      </c>
      <c r="CO22" s="61">
        <f t="shared" si="40"/>
        <v>0</v>
      </c>
      <c r="CP22" s="61">
        <f t="shared" si="41"/>
        <v>0</v>
      </c>
      <c r="CQ22" s="61">
        <f t="shared" si="42"/>
        <v>0</v>
      </c>
    </row>
    <row r="23" spans="1:95" ht="18">
      <c r="A23" s="66"/>
      <c r="B23" s="86">
        <v>20</v>
      </c>
      <c r="C23" s="4">
        <v>20</v>
      </c>
      <c r="D23" s="51"/>
      <c r="E23" s="51"/>
      <c r="F23" s="51"/>
      <c r="G23" s="51"/>
      <c r="H23" s="51"/>
      <c r="I23" s="51"/>
      <c r="J23" s="83">
        <f t="shared" si="0"/>
        <v>0</v>
      </c>
      <c r="K23" s="83" t="e">
        <f t="shared" si="3"/>
        <v>#DIV/0!</v>
      </c>
      <c r="S23" s="95">
        <f t="shared" si="43"/>
        <v>0</v>
      </c>
      <c r="T23" s="95">
        <f t="shared" si="44"/>
        <v>0</v>
      </c>
      <c r="U23" s="95">
        <f t="shared" si="45"/>
        <v>0</v>
      </c>
      <c r="V23" s="95">
        <f t="shared" si="46"/>
        <v>0</v>
      </c>
      <c r="W23" s="95">
        <f t="shared" si="47"/>
        <v>0</v>
      </c>
      <c r="X23" s="95">
        <f t="shared" si="48"/>
        <v>0</v>
      </c>
      <c r="Y23" s="71">
        <f t="shared" si="5"/>
        <v>0</v>
      </c>
      <c r="Z23" s="97" t="e">
        <f t="shared" si="6"/>
        <v>#DIV/0!</v>
      </c>
      <c r="AA23" s="103"/>
      <c r="AB23" s="95" t="str">
        <f t="shared" si="7"/>
        <v> </v>
      </c>
      <c r="AC23" s="95" t="str">
        <f t="shared" si="8"/>
        <v> </v>
      </c>
      <c r="AD23" s="95" t="str">
        <f t="shared" si="9"/>
        <v> </v>
      </c>
      <c r="AE23" s="95" t="str">
        <f t="shared" si="10"/>
        <v> </v>
      </c>
      <c r="AF23" s="95" t="str">
        <f t="shared" si="11"/>
        <v> </v>
      </c>
      <c r="AG23" s="95" t="str">
        <f t="shared" si="12"/>
        <v> </v>
      </c>
      <c r="BA23" s="52" t="s">
        <v>69</v>
      </c>
      <c r="BB23" s="63" t="e">
        <f>SUM('SA 2018 SRP-Open'!#REF!-'SA 2018 SRP-Open'!#REF!)</f>
        <v>#REF!</v>
      </c>
      <c r="BC23" s="53" t="s">
        <v>61</v>
      </c>
      <c r="BD23" s="54" t="s">
        <v>70</v>
      </c>
      <c r="BE23" s="55" t="s">
        <v>71</v>
      </c>
      <c r="BF23" s="64" t="s">
        <v>72</v>
      </c>
      <c r="BH23" s="61">
        <f t="shared" si="13"/>
        <v>0</v>
      </c>
      <c r="BI23" s="61">
        <f t="shared" si="14"/>
        <v>0</v>
      </c>
      <c r="BJ23" s="61">
        <f t="shared" si="15"/>
        <v>0</v>
      </c>
      <c r="BK23" s="61">
        <f t="shared" si="16"/>
        <v>0</v>
      </c>
      <c r="BL23" s="61">
        <f t="shared" si="17"/>
        <v>0</v>
      </c>
      <c r="BM23" s="61">
        <f t="shared" si="18"/>
        <v>0</v>
      </c>
      <c r="BO23" s="61">
        <f t="shared" si="19"/>
        <v>0</v>
      </c>
      <c r="BP23" s="61">
        <f t="shared" si="20"/>
        <v>0</v>
      </c>
      <c r="BQ23" s="61">
        <f t="shared" si="21"/>
        <v>0</v>
      </c>
      <c r="BR23" s="61">
        <f t="shared" si="22"/>
        <v>0</v>
      </c>
      <c r="BS23" s="61">
        <f t="shared" si="23"/>
        <v>0</v>
      </c>
      <c r="BT23" s="61">
        <f t="shared" si="24"/>
        <v>0</v>
      </c>
      <c r="BV23" s="61">
        <f t="shared" si="25"/>
        <v>0</v>
      </c>
      <c r="BW23" s="61">
        <f t="shared" si="26"/>
        <v>0</v>
      </c>
      <c r="BX23" s="61">
        <f t="shared" si="27"/>
        <v>0</v>
      </c>
      <c r="BY23" s="61">
        <f t="shared" si="28"/>
        <v>0</v>
      </c>
      <c r="BZ23" s="61">
        <f t="shared" si="29"/>
        <v>0</v>
      </c>
      <c r="CA23" s="61">
        <f t="shared" si="30"/>
        <v>0</v>
      </c>
      <c r="CC23" s="61">
        <f t="shared" si="31"/>
        <v>0</v>
      </c>
      <c r="CD23" s="61">
        <f t="shared" si="32"/>
        <v>0</v>
      </c>
      <c r="CE23" s="61">
        <f t="shared" si="33"/>
        <v>0</v>
      </c>
      <c r="CF23" s="61">
        <f t="shared" si="34"/>
        <v>0</v>
      </c>
      <c r="CG23" s="61">
        <f t="shared" si="35"/>
        <v>0</v>
      </c>
      <c r="CH23" s="61">
        <f t="shared" si="36"/>
        <v>0</v>
      </c>
      <c r="CL23" s="61">
        <f t="shared" si="37"/>
        <v>0</v>
      </c>
      <c r="CM23" s="61">
        <f t="shared" si="38"/>
        <v>0</v>
      </c>
      <c r="CN23" s="61">
        <f t="shared" si="39"/>
        <v>0</v>
      </c>
      <c r="CO23" s="61">
        <f t="shared" si="40"/>
        <v>0</v>
      </c>
      <c r="CP23" s="61">
        <f t="shared" si="41"/>
        <v>0</v>
      </c>
      <c r="CQ23" s="61">
        <f t="shared" si="42"/>
        <v>0</v>
      </c>
    </row>
    <row r="24" spans="1:95" ht="18">
      <c r="A24" s="66"/>
      <c r="B24" s="86">
        <v>21</v>
      </c>
      <c r="C24" s="68">
        <v>21</v>
      </c>
      <c r="D24" s="50"/>
      <c r="E24" s="50"/>
      <c r="F24" s="50"/>
      <c r="G24" s="50"/>
      <c r="H24" s="50"/>
      <c r="I24" s="50"/>
      <c r="J24" s="83">
        <f t="shared" si="0"/>
        <v>0</v>
      </c>
      <c r="K24" s="83" t="e">
        <f t="shared" si="3"/>
        <v>#DIV/0!</v>
      </c>
      <c r="S24" s="95">
        <f t="shared" si="43"/>
        <v>0</v>
      </c>
      <c r="T24" s="95">
        <f t="shared" si="44"/>
        <v>0</v>
      </c>
      <c r="U24" s="95">
        <f t="shared" si="45"/>
        <v>0</v>
      </c>
      <c r="V24" s="95">
        <f t="shared" si="46"/>
        <v>0</v>
      </c>
      <c r="W24" s="95">
        <f t="shared" si="47"/>
        <v>0</v>
      </c>
      <c r="X24" s="95">
        <f t="shared" si="48"/>
        <v>0</v>
      </c>
      <c r="Y24" s="71">
        <f t="shared" si="5"/>
        <v>0</v>
      </c>
      <c r="Z24" s="97" t="e">
        <f t="shared" si="6"/>
        <v>#DIV/0!</v>
      </c>
      <c r="AA24" s="103"/>
      <c r="AB24" s="95" t="str">
        <f t="shared" si="7"/>
        <v> </v>
      </c>
      <c r="AC24" s="95" t="str">
        <f t="shared" si="8"/>
        <v> </v>
      </c>
      <c r="AD24" s="95" t="str">
        <f t="shared" si="9"/>
        <v> </v>
      </c>
      <c r="AE24" s="95" t="str">
        <f t="shared" si="10"/>
        <v> </v>
      </c>
      <c r="AF24" s="95" t="str">
        <f t="shared" si="11"/>
        <v> </v>
      </c>
      <c r="AG24" s="95" t="str">
        <f t="shared" si="12"/>
        <v> </v>
      </c>
      <c r="BA24" s="52" t="s">
        <v>69</v>
      </c>
      <c r="BB24" s="63" t="e">
        <f>SUM('SA 2018 SRP-Open'!#REF!-'SA 2018 SRP-Open'!#REF!)</f>
        <v>#REF!</v>
      </c>
      <c r="BC24" s="53" t="s">
        <v>61</v>
      </c>
      <c r="BD24" s="54" t="s">
        <v>70</v>
      </c>
      <c r="BE24" s="55" t="s">
        <v>71</v>
      </c>
      <c r="BF24" s="64" t="s">
        <v>72</v>
      </c>
      <c r="BH24" s="61">
        <f t="shared" si="13"/>
        <v>0</v>
      </c>
      <c r="BI24" s="61">
        <f t="shared" si="14"/>
        <v>0</v>
      </c>
      <c r="BJ24" s="61">
        <f t="shared" si="15"/>
        <v>0</v>
      </c>
      <c r="BK24" s="61">
        <f t="shared" si="16"/>
        <v>0</v>
      </c>
      <c r="BL24" s="61">
        <f t="shared" si="17"/>
        <v>0</v>
      </c>
      <c r="BM24" s="61">
        <f t="shared" si="18"/>
        <v>0</v>
      </c>
      <c r="BO24" s="61">
        <f t="shared" si="19"/>
        <v>0</v>
      </c>
      <c r="BP24" s="61">
        <f t="shared" si="20"/>
        <v>0</v>
      </c>
      <c r="BQ24" s="61">
        <f t="shared" si="21"/>
        <v>0</v>
      </c>
      <c r="BR24" s="61">
        <f t="shared" si="22"/>
        <v>0</v>
      </c>
      <c r="BS24" s="61">
        <f t="shared" si="23"/>
        <v>0</v>
      </c>
      <c r="BT24" s="61">
        <f t="shared" si="24"/>
        <v>0</v>
      </c>
      <c r="BV24" s="61">
        <f t="shared" si="25"/>
        <v>0</v>
      </c>
      <c r="BW24" s="61">
        <f t="shared" si="26"/>
        <v>0</v>
      </c>
      <c r="BX24" s="61">
        <f t="shared" si="27"/>
        <v>0</v>
      </c>
      <c r="BY24" s="61">
        <f t="shared" si="28"/>
        <v>0</v>
      </c>
      <c r="BZ24" s="61">
        <f t="shared" si="29"/>
        <v>0</v>
      </c>
      <c r="CA24" s="61">
        <f t="shared" si="30"/>
        <v>0</v>
      </c>
      <c r="CC24" s="61">
        <f t="shared" si="31"/>
        <v>0</v>
      </c>
      <c r="CD24" s="61">
        <f t="shared" si="32"/>
        <v>0</v>
      </c>
      <c r="CE24" s="61">
        <f t="shared" si="33"/>
        <v>0</v>
      </c>
      <c r="CF24" s="61">
        <f t="shared" si="34"/>
        <v>0</v>
      </c>
      <c r="CG24" s="61">
        <f t="shared" si="35"/>
        <v>0</v>
      </c>
      <c r="CH24" s="61">
        <f t="shared" si="36"/>
        <v>0</v>
      </c>
      <c r="CL24" s="61">
        <f t="shared" si="37"/>
        <v>0</v>
      </c>
      <c r="CM24" s="61">
        <f t="shared" si="38"/>
        <v>0</v>
      </c>
      <c r="CN24" s="61">
        <f t="shared" si="39"/>
        <v>0</v>
      </c>
      <c r="CO24" s="61">
        <f t="shared" si="40"/>
        <v>0</v>
      </c>
      <c r="CP24" s="61">
        <f t="shared" si="41"/>
        <v>0</v>
      </c>
      <c r="CQ24" s="61">
        <f t="shared" si="42"/>
        <v>0</v>
      </c>
    </row>
    <row r="25" spans="1:95" ht="18">
      <c r="A25" s="66"/>
      <c r="B25" s="86">
        <v>22</v>
      </c>
      <c r="C25" s="4">
        <v>22</v>
      </c>
      <c r="D25" s="51"/>
      <c r="E25" s="51"/>
      <c r="F25" s="51"/>
      <c r="G25" s="51"/>
      <c r="H25" s="51"/>
      <c r="I25" s="51"/>
      <c r="J25" s="83">
        <f t="shared" si="0"/>
        <v>0</v>
      </c>
      <c r="K25" s="83" t="e">
        <f t="shared" si="3"/>
        <v>#DIV/0!</v>
      </c>
      <c r="S25" s="95">
        <f t="shared" si="43"/>
        <v>0</v>
      </c>
      <c r="T25" s="95">
        <f t="shared" si="44"/>
        <v>0</v>
      </c>
      <c r="U25" s="95">
        <f t="shared" si="45"/>
        <v>0</v>
      </c>
      <c r="V25" s="95">
        <f t="shared" si="46"/>
        <v>0</v>
      </c>
      <c r="W25" s="95">
        <f t="shared" si="47"/>
        <v>0</v>
      </c>
      <c r="X25" s="95">
        <f t="shared" si="48"/>
        <v>0</v>
      </c>
      <c r="Y25" s="71">
        <f t="shared" si="5"/>
        <v>0</v>
      </c>
      <c r="Z25" s="97" t="e">
        <f t="shared" si="6"/>
        <v>#DIV/0!</v>
      </c>
      <c r="AA25" s="103"/>
      <c r="AB25" s="95" t="str">
        <f t="shared" si="7"/>
        <v> </v>
      </c>
      <c r="AC25" s="95" t="str">
        <f t="shared" si="8"/>
        <v> </v>
      </c>
      <c r="AD25" s="95" t="str">
        <f t="shared" si="9"/>
        <v> </v>
      </c>
      <c r="AE25" s="95" t="str">
        <f t="shared" si="10"/>
        <v> </v>
      </c>
      <c r="AF25" s="95" t="str">
        <f t="shared" si="11"/>
        <v> </v>
      </c>
      <c r="AG25" s="95" t="str">
        <f t="shared" si="12"/>
        <v> </v>
      </c>
      <c r="BA25" s="52" t="s">
        <v>69</v>
      </c>
      <c r="BB25" s="63" t="e">
        <f>SUM('SA 2018 SRP-Open'!#REF!-'SA 2018 SRP-Open'!#REF!)</f>
        <v>#REF!</v>
      </c>
      <c r="BC25" s="53" t="s">
        <v>61</v>
      </c>
      <c r="BD25" s="54" t="s">
        <v>70</v>
      </c>
      <c r="BE25" s="55" t="s">
        <v>71</v>
      </c>
      <c r="BF25" s="64" t="s">
        <v>72</v>
      </c>
      <c r="BH25" s="61">
        <f t="shared" si="13"/>
        <v>0</v>
      </c>
      <c r="BI25" s="61">
        <f t="shared" si="14"/>
        <v>0</v>
      </c>
      <c r="BJ25" s="61">
        <f t="shared" si="15"/>
        <v>0</v>
      </c>
      <c r="BK25" s="61">
        <f t="shared" si="16"/>
        <v>0</v>
      </c>
      <c r="BL25" s="61">
        <f t="shared" si="17"/>
        <v>0</v>
      </c>
      <c r="BM25" s="61">
        <f t="shared" si="18"/>
        <v>0</v>
      </c>
      <c r="BO25" s="61">
        <f t="shared" si="19"/>
        <v>0</v>
      </c>
      <c r="BP25" s="61">
        <f t="shared" si="20"/>
        <v>0</v>
      </c>
      <c r="BQ25" s="61">
        <f t="shared" si="21"/>
        <v>0</v>
      </c>
      <c r="BR25" s="61">
        <f t="shared" si="22"/>
        <v>0</v>
      </c>
      <c r="BS25" s="61">
        <f t="shared" si="23"/>
        <v>0</v>
      </c>
      <c r="BT25" s="61">
        <f t="shared" si="24"/>
        <v>0</v>
      </c>
      <c r="BV25" s="61">
        <f t="shared" si="25"/>
        <v>0</v>
      </c>
      <c r="BW25" s="61">
        <f t="shared" si="26"/>
        <v>0</v>
      </c>
      <c r="BX25" s="61">
        <f t="shared" si="27"/>
        <v>0</v>
      </c>
      <c r="BY25" s="61">
        <f t="shared" si="28"/>
        <v>0</v>
      </c>
      <c r="BZ25" s="61">
        <f t="shared" si="29"/>
        <v>0</v>
      </c>
      <c r="CA25" s="61">
        <f t="shared" si="30"/>
        <v>0</v>
      </c>
      <c r="CC25" s="61">
        <f t="shared" si="31"/>
        <v>0</v>
      </c>
      <c r="CD25" s="61">
        <f t="shared" si="32"/>
        <v>0</v>
      </c>
      <c r="CE25" s="61">
        <f t="shared" si="33"/>
        <v>0</v>
      </c>
      <c r="CF25" s="61">
        <f t="shared" si="34"/>
        <v>0</v>
      </c>
      <c r="CG25" s="61">
        <f t="shared" si="35"/>
        <v>0</v>
      </c>
      <c r="CH25" s="61">
        <f t="shared" si="36"/>
        <v>0</v>
      </c>
      <c r="CL25" s="61">
        <f t="shared" si="37"/>
        <v>0</v>
      </c>
      <c r="CM25" s="61">
        <f t="shared" si="38"/>
        <v>0</v>
      </c>
      <c r="CN25" s="61">
        <f t="shared" si="39"/>
        <v>0</v>
      </c>
      <c r="CO25" s="61">
        <f t="shared" si="40"/>
        <v>0</v>
      </c>
      <c r="CP25" s="61">
        <f t="shared" si="41"/>
        <v>0</v>
      </c>
      <c r="CQ25" s="61">
        <f t="shared" si="42"/>
        <v>0</v>
      </c>
    </row>
    <row r="26" spans="1:95" ht="18">
      <c r="A26" s="66"/>
      <c r="B26" s="86">
        <v>23</v>
      </c>
      <c r="C26" s="68">
        <v>23</v>
      </c>
      <c r="D26" s="50"/>
      <c r="E26" s="50"/>
      <c r="F26" s="50"/>
      <c r="G26" s="50"/>
      <c r="H26" s="50"/>
      <c r="I26" s="50"/>
      <c r="J26" s="83">
        <f t="shared" si="0"/>
        <v>0</v>
      </c>
      <c r="K26" s="83" t="e">
        <f t="shared" si="3"/>
        <v>#DIV/0!</v>
      </c>
      <c r="S26" s="95">
        <f t="shared" si="43"/>
        <v>0</v>
      </c>
      <c r="T26" s="95">
        <f t="shared" si="44"/>
        <v>0</v>
      </c>
      <c r="U26" s="95">
        <f t="shared" si="45"/>
        <v>0</v>
      </c>
      <c r="V26" s="95">
        <f t="shared" si="46"/>
        <v>0</v>
      </c>
      <c r="W26" s="95">
        <f t="shared" si="47"/>
        <v>0</v>
      </c>
      <c r="X26" s="95">
        <f t="shared" si="48"/>
        <v>0</v>
      </c>
      <c r="Y26" s="71">
        <f t="shared" si="5"/>
        <v>0</v>
      </c>
      <c r="Z26" s="97" t="e">
        <f t="shared" si="6"/>
        <v>#DIV/0!</v>
      </c>
      <c r="AA26" s="103"/>
      <c r="AB26" s="95" t="str">
        <f t="shared" si="7"/>
        <v> </v>
      </c>
      <c r="AC26" s="95" t="str">
        <f t="shared" si="8"/>
        <v> </v>
      </c>
      <c r="AD26" s="95" t="str">
        <f t="shared" si="9"/>
        <v> </v>
      </c>
      <c r="AE26" s="95" t="str">
        <f t="shared" si="10"/>
        <v> </v>
      </c>
      <c r="AF26" s="95" t="str">
        <f t="shared" si="11"/>
        <v> </v>
      </c>
      <c r="AG26" s="95" t="str">
        <f t="shared" si="12"/>
        <v> </v>
      </c>
      <c r="BA26" s="52" t="s">
        <v>69</v>
      </c>
      <c r="BB26" s="63" t="e">
        <f>SUM('SA 2018 SRP-Open'!#REF!-'SA 2018 SRP-Open'!#REF!)</f>
        <v>#REF!</v>
      </c>
      <c r="BC26" s="53" t="s">
        <v>61</v>
      </c>
      <c r="BD26" s="54" t="s">
        <v>70</v>
      </c>
      <c r="BE26" s="55" t="s">
        <v>71</v>
      </c>
      <c r="BF26" s="64" t="s">
        <v>72</v>
      </c>
      <c r="BH26" s="61">
        <f t="shared" si="13"/>
        <v>0</v>
      </c>
      <c r="BI26" s="61">
        <f t="shared" si="14"/>
        <v>0</v>
      </c>
      <c r="BJ26" s="61">
        <f t="shared" si="15"/>
        <v>0</v>
      </c>
      <c r="BK26" s="61">
        <f t="shared" si="16"/>
        <v>0</v>
      </c>
      <c r="BL26" s="61">
        <f t="shared" si="17"/>
        <v>0</v>
      </c>
      <c r="BM26" s="61">
        <f t="shared" si="18"/>
        <v>0</v>
      </c>
      <c r="BO26" s="61">
        <f t="shared" si="19"/>
        <v>0</v>
      </c>
      <c r="BP26" s="61">
        <f t="shared" si="20"/>
        <v>0</v>
      </c>
      <c r="BQ26" s="61">
        <f t="shared" si="21"/>
        <v>0</v>
      </c>
      <c r="BR26" s="61">
        <f t="shared" si="22"/>
        <v>0</v>
      </c>
      <c r="BS26" s="61">
        <f t="shared" si="23"/>
        <v>0</v>
      </c>
      <c r="BT26" s="61">
        <f t="shared" si="24"/>
        <v>0</v>
      </c>
      <c r="BV26" s="61">
        <f t="shared" si="25"/>
        <v>0</v>
      </c>
      <c r="BW26" s="61">
        <f t="shared" si="26"/>
        <v>0</v>
      </c>
      <c r="BX26" s="61">
        <f t="shared" si="27"/>
        <v>0</v>
      </c>
      <c r="BY26" s="61">
        <f t="shared" si="28"/>
        <v>0</v>
      </c>
      <c r="BZ26" s="61">
        <f t="shared" si="29"/>
        <v>0</v>
      </c>
      <c r="CA26" s="61">
        <f t="shared" si="30"/>
        <v>0</v>
      </c>
      <c r="CC26" s="61">
        <f t="shared" si="31"/>
        <v>0</v>
      </c>
      <c r="CD26" s="61">
        <f t="shared" si="32"/>
        <v>0</v>
      </c>
      <c r="CE26" s="61">
        <f t="shared" si="33"/>
        <v>0</v>
      </c>
      <c r="CF26" s="61">
        <f t="shared" si="34"/>
        <v>0</v>
      </c>
      <c r="CG26" s="61">
        <f t="shared" si="35"/>
        <v>0</v>
      </c>
      <c r="CH26" s="61">
        <f t="shared" si="36"/>
        <v>0</v>
      </c>
      <c r="CL26" s="61">
        <f t="shared" si="37"/>
        <v>0</v>
      </c>
      <c r="CM26" s="61">
        <f t="shared" si="38"/>
        <v>0</v>
      </c>
      <c r="CN26" s="61">
        <f t="shared" si="39"/>
        <v>0</v>
      </c>
      <c r="CO26" s="61">
        <f t="shared" si="40"/>
        <v>0</v>
      </c>
      <c r="CP26" s="61">
        <f t="shared" si="41"/>
        <v>0</v>
      </c>
      <c r="CQ26" s="61">
        <f t="shared" si="42"/>
        <v>0</v>
      </c>
    </row>
    <row r="27" spans="1:95" ht="18">
      <c r="A27" s="66"/>
      <c r="B27" s="86">
        <v>24</v>
      </c>
      <c r="C27" s="4">
        <v>24</v>
      </c>
      <c r="D27" s="51"/>
      <c r="E27" s="51"/>
      <c r="F27" s="51"/>
      <c r="G27" s="51"/>
      <c r="H27" s="51"/>
      <c r="I27" s="51"/>
      <c r="J27" s="83">
        <f t="shared" si="0"/>
        <v>0</v>
      </c>
      <c r="K27" s="83" t="e">
        <f t="shared" si="3"/>
        <v>#DIV/0!</v>
      </c>
      <c r="S27" s="95">
        <f t="shared" si="43"/>
        <v>0</v>
      </c>
      <c r="T27" s="95">
        <f t="shared" si="44"/>
        <v>0</v>
      </c>
      <c r="U27" s="95">
        <f t="shared" si="45"/>
        <v>0</v>
      </c>
      <c r="V27" s="95">
        <f t="shared" si="46"/>
        <v>0</v>
      </c>
      <c r="W27" s="95">
        <f t="shared" si="47"/>
        <v>0</v>
      </c>
      <c r="X27" s="95">
        <f t="shared" si="48"/>
        <v>0</v>
      </c>
      <c r="Y27" s="71">
        <f t="shared" si="5"/>
        <v>0</v>
      </c>
      <c r="Z27" s="97" t="e">
        <f t="shared" si="6"/>
        <v>#DIV/0!</v>
      </c>
      <c r="AA27" s="103"/>
      <c r="AB27" s="95" t="str">
        <f t="shared" si="7"/>
        <v> </v>
      </c>
      <c r="AC27" s="95" t="str">
        <f t="shared" si="8"/>
        <v> </v>
      </c>
      <c r="AD27" s="95" t="str">
        <f t="shared" si="9"/>
        <v> </v>
      </c>
      <c r="AE27" s="95" t="str">
        <f t="shared" si="10"/>
        <v> </v>
      </c>
      <c r="AF27" s="95" t="str">
        <f t="shared" si="11"/>
        <v> </v>
      </c>
      <c r="AG27" s="95" t="str">
        <f t="shared" si="12"/>
        <v> </v>
      </c>
      <c r="BA27" s="52" t="s">
        <v>69</v>
      </c>
      <c r="BB27" s="63" t="e">
        <f>SUM('SA 2018 SRP-Open'!#REF!-'SA 2018 SRP-Open'!#REF!)</f>
        <v>#REF!</v>
      </c>
      <c r="BC27" s="53" t="s">
        <v>61</v>
      </c>
      <c r="BD27" s="54" t="s">
        <v>70</v>
      </c>
      <c r="BE27" s="55" t="s">
        <v>71</v>
      </c>
      <c r="BF27" s="64" t="s">
        <v>72</v>
      </c>
      <c r="BH27" s="61">
        <f t="shared" si="13"/>
        <v>0</v>
      </c>
      <c r="BI27" s="61">
        <f t="shared" si="14"/>
        <v>0</v>
      </c>
      <c r="BJ27" s="61">
        <f t="shared" si="15"/>
        <v>0</v>
      </c>
      <c r="BK27" s="61">
        <f t="shared" si="16"/>
        <v>0</v>
      </c>
      <c r="BL27" s="61">
        <f t="shared" si="17"/>
        <v>0</v>
      </c>
      <c r="BM27" s="61">
        <f t="shared" si="18"/>
        <v>0</v>
      </c>
      <c r="BO27" s="61">
        <f t="shared" si="19"/>
        <v>0</v>
      </c>
      <c r="BP27" s="61">
        <f t="shared" si="20"/>
        <v>0</v>
      </c>
      <c r="BQ27" s="61">
        <f t="shared" si="21"/>
        <v>0</v>
      </c>
      <c r="BR27" s="61">
        <f t="shared" si="22"/>
        <v>0</v>
      </c>
      <c r="BS27" s="61">
        <f t="shared" si="23"/>
        <v>0</v>
      </c>
      <c r="BT27" s="61">
        <f t="shared" si="24"/>
        <v>0</v>
      </c>
      <c r="BV27" s="61">
        <f t="shared" si="25"/>
        <v>0</v>
      </c>
      <c r="BW27" s="61">
        <f t="shared" si="26"/>
        <v>0</v>
      </c>
      <c r="BX27" s="61">
        <f t="shared" si="27"/>
        <v>0</v>
      </c>
      <c r="BY27" s="61">
        <f t="shared" si="28"/>
        <v>0</v>
      </c>
      <c r="BZ27" s="61">
        <f t="shared" si="29"/>
        <v>0</v>
      </c>
      <c r="CA27" s="61">
        <f t="shared" si="30"/>
        <v>0</v>
      </c>
      <c r="CC27" s="61">
        <f t="shared" si="31"/>
        <v>0</v>
      </c>
      <c r="CD27" s="61">
        <f t="shared" si="32"/>
        <v>0</v>
      </c>
      <c r="CE27" s="61">
        <f t="shared" si="33"/>
        <v>0</v>
      </c>
      <c r="CF27" s="61">
        <f t="shared" si="34"/>
        <v>0</v>
      </c>
      <c r="CG27" s="61">
        <f t="shared" si="35"/>
        <v>0</v>
      </c>
      <c r="CH27" s="61">
        <f t="shared" si="36"/>
        <v>0</v>
      </c>
      <c r="CL27" s="61">
        <f t="shared" si="37"/>
        <v>0</v>
      </c>
      <c r="CM27" s="61">
        <f t="shared" si="38"/>
        <v>0</v>
      </c>
      <c r="CN27" s="61">
        <f t="shared" si="39"/>
        <v>0</v>
      </c>
      <c r="CO27" s="61">
        <f t="shared" si="40"/>
        <v>0</v>
      </c>
      <c r="CP27" s="61">
        <f t="shared" si="41"/>
        <v>0</v>
      </c>
      <c r="CQ27" s="61">
        <f t="shared" si="42"/>
        <v>0</v>
      </c>
    </row>
    <row r="28" spans="1:95" ht="18">
      <c r="A28" s="66"/>
      <c r="B28" s="86">
        <v>25</v>
      </c>
      <c r="C28" s="68">
        <v>25</v>
      </c>
      <c r="D28" s="50"/>
      <c r="E28" s="50"/>
      <c r="F28" s="50"/>
      <c r="G28" s="50"/>
      <c r="H28" s="50"/>
      <c r="I28" s="50"/>
      <c r="J28" s="83">
        <f t="shared" si="0"/>
        <v>0</v>
      </c>
      <c r="K28" s="83" t="e">
        <f t="shared" si="3"/>
        <v>#DIV/0!</v>
      </c>
      <c r="S28" s="95">
        <f t="shared" si="43"/>
        <v>0</v>
      </c>
      <c r="T28" s="95">
        <f t="shared" si="44"/>
        <v>0</v>
      </c>
      <c r="U28" s="95">
        <f t="shared" si="45"/>
        <v>0</v>
      </c>
      <c r="V28" s="95">
        <f t="shared" si="46"/>
        <v>0</v>
      </c>
      <c r="W28" s="95">
        <f t="shared" si="47"/>
        <v>0</v>
      </c>
      <c r="X28" s="95">
        <f t="shared" si="48"/>
        <v>0</v>
      </c>
      <c r="Y28" s="71">
        <f t="shared" si="5"/>
        <v>0</v>
      </c>
      <c r="Z28" s="97" t="e">
        <f t="shared" si="6"/>
        <v>#DIV/0!</v>
      </c>
      <c r="AA28" s="103"/>
      <c r="AB28" s="95" t="str">
        <f t="shared" si="7"/>
        <v> </v>
      </c>
      <c r="AC28" s="95" t="str">
        <f t="shared" si="8"/>
        <v> </v>
      </c>
      <c r="AD28" s="95" t="str">
        <f t="shared" si="9"/>
        <v> </v>
      </c>
      <c r="AE28" s="95" t="str">
        <f t="shared" si="10"/>
        <v> </v>
      </c>
      <c r="AF28" s="95" t="str">
        <f t="shared" si="11"/>
        <v> </v>
      </c>
      <c r="AG28" s="95" t="str">
        <f t="shared" si="12"/>
        <v> </v>
      </c>
      <c r="BA28" s="52" t="s">
        <v>69</v>
      </c>
      <c r="BB28" s="63" t="e">
        <f>SUM('SA 2018 SRP-Open'!#REF!-'SA 2018 SRP-Open'!#REF!)</f>
        <v>#REF!</v>
      </c>
      <c r="BC28" s="53" t="s">
        <v>61</v>
      </c>
      <c r="BD28" s="54" t="s">
        <v>70</v>
      </c>
      <c r="BE28" s="55" t="s">
        <v>71</v>
      </c>
      <c r="BF28" s="64" t="s">
        <v>72</v>
      </c>
      <c r="BH28" s="61">
        <f t="shared" si="13"/>
        <v>0</v>
      </c>
      <c r="BI28" s="61">
        <f t="shared" si="14"/>
        <v>0</v>
      </c>
      <c r="BJ28" s="61">
        <f t="shared" si="15"/>
        <v>0</v>
      </c>
      <c r="BK28" s="61">
        <f t="shared" si="16"/>
        <v>0</v>
      </c>
      <c r="BL28" s="61">
        <f t="shared" si="17"/>
        <v>0</v>
      </c>
      <c r="BM28" s="61">
        <f t="shared" si="18"/>
        <v>0</v>
      </c>
      <c r="BO28" s="61">
        <f t="shared" si="19"/>
        <v>0</v>
      </c>
      <c r="BP28" s="61">
        <f t="shared" si="20"/>
        <v>0</v>
      </c>
      <c r="BQ28" s="61">
        <f t="shared" si="21"/>
        <v>0</v>
      </c>
      <c r="BR28" s="61">
        <f t="shared" si="22"/>
        <v>0</v>
      </c>
      <c r="BS28" s="61">
        <f t="shared" si="23"/>
        <v>0</v>
      </c>
      <c r="BT28" s="61">
        <f t="shared" si="24"/>
        <v>0</v>
      </c>
      <c r="BV28" s="61">
        <f t="shared" si="25"/>
        <v>0</v>
      </c>
      <c r="BW28" s="61">
        <f t="shared" si="26"/>
        <v>0</v>
      </c>
      <c r="BX28" s="61">
        <f t="shared" si="27"/>
        <v>0</v>
      </c>
      <c r="BY28" s="61">
        <f t="shared" si="28"/>
        <v>0</v>
      </c>
      <c r="BZ28" s="61">
        <f t="shared" si="29"/>
        <v>0</v>
      </c>
      <c r="CA28" s="61">
        <f t="shared" si="30"/>
        <v>0</v>
      </c>
      <c r="CC28" s="61">
        <f t="shared" si="31"/>
        <v>0</v>
      </c>
      <c r="CD28" s="61">
        <f t="shared" si="32"/>
        <v>0</v>
      </c>
      <c r="CE28" s="61">
        <f t="shared" si="33"/>
        <v>0</v>
      </c>
      <c r="CF28" s="61">
        <f t="shared" si="34"/>
        <v>0</v>
      </c>
      <c r="CG28" s="61">
        <f t="shared" si="35"/>
        <v>0</v>
      </c>
      <c r="CH28" s="61">
        <f t="shared" si="36"/>
        <v>0</v>
      </c>
      <c r="CL28" s="61">
        <f t="shared" si="37"/>
        <v>0</v>
      </c>
      <c r="CM28" s="61">
        <f t="shared" si="38"/>
        <v>0</v>
      </c>
      <c r="CN28" s="61">
        <f t="shared" si="39"/>
        <v>0</v>
      </c>
      <c r="CO28" s="61">
        <f t="shared" si="40"/>
        <v>0</v>
      </c>
      <c r="CP28" s="61">
        <f t="shared" si="41"/>
        <v>0</v>
      </c>
      <c r="CQ28" s="61">
        <f t="shared" si="42"/>
        <v>0</v>
      </c>
    </row>
    <row r="29" spans="1:95" ht="18">
      <c r="A29" s="66"/>
      <c r="B29" s="86">
        <v>26</v>
      </c>
      <c r="C29" s="4">
        <v>26</v>
      </c>
      <c r="D29" s="51"/>
      <c r="E29" s="51"/>
      <c r="F29" s="51"/>
      <c r="G29" s="51"/>
      <c r="H29" s="51"/>
      <c r="I29" s="51"/>
      <c r="J29" s="83">
        <f t="shared" si="0"/>
        <v>0</v>
      </c>
      <c r="K29" s="83" t="e">
        <f t="shared" si="3"/>
        <v>#DIV/0!</v>
      </c>
      <c r="S29" s="95">
        <f t="shared" si="43"/>
        <v>0</v>
      </c>
      <c r="T29" s="95">
        <f t="shared" si="44"/>
        <v>0</v>
      </c>
      <c r="U29" s="95">
        <f t="shared" si="45"/>
        <v>0</v>
      </c>
      <c r="V29" s="95">
        <f t="shared" si="46"/>
        <v>0</v>
      </c>
      <c r="W29" s="95">
        <f t="shared" si="47"/>
        <v>0</v>
      </c>
      <c r="X29" s="95">
        <f t="shared" si="48"/>
        <v>0</v>
      </c>
      <c r="Y29" s="71">
        <f t="shared" si="5"/>
        <v>0</v>
      </c>
      <c r="Z29" s="97" t="e">
        <f t="shared" si="6"/>
        <v>#DIV/0!</v>
      </c>
      <c r="AA29" s="103"/>
      <c r="AB29" s="95" t="str">
        <f t="shared" si="7"/>
        <v> </v>
      </c>
      <c r="AC29" s="95" t="str">
        <f t="shared" si="8"/>
        <v> </v>
      </c>
      <c r="AD29" s="95" t="str">
        <f t="shared" si="9"/>
        <v> </v>
      </c>
      <c r="AE29" s="95" t="str">
        <f t="shared" si="10"/>
        <v> </v>
      </c>
      <c r="AF29" s="95" t="str">
        <f t="shared" si="11"/>
        <v> </v>
      </c>
      <c r="AG29" s="95" t="str">
        <f t="shared" si="12"/>
        <v> </v>
      </c>
      <c r="BA29" s="52" t="s">
        <v>69</v>
      </c>
      <c r="BB29" s="63" t="e">
        <f>SUM('SA 2018 SRP-Open'!#REF!-'SA 2018 SRP-Open'!#REF!)</f>
        <v>#REF!</v>
      </c>
      <c r="BC29" s="53" t="s">
        <v>61</v>
      </c>
      <c r="BD29" s="54" t="s">
        <v>70</v>
      </c>
      <c r="BE29" s="55" t="s">
        <v>71</v>
      </c>
      <c r="BF29" s="64" t="s">
        <v>72</v>
      </c>
      <c r="BH29" s="61">
        <f t="shared" si="13"/>
        <v>0</v>
      </c>
      <c r="BI29" s="61">
        <f t="shared" si="14"/>
        <v>0</v>
      </c>
      <c r="BJ29" s="61">
        <f t="shared" si="15"/>
        <v>0</v>
      </c>
      <c r="BK29" s="61">
        <f t="shared" si="16"/>
        <v>0</v>
      </c>
      <c r="BL29" s="61">
        <f t="shared" si="17"/>
        <v>0</v>
      </c>
      <c r="BM29" s="61">
        <f t="shared" si="18"/>
        <v>0</v>
      </c>
      <c r="BO29" s="61">
        <f t="shared" si="19"/>
        <v>0</v>
      </c>
      <c r="BP29" s="61">
        <f t="shared" si="20"/>
        <v>0</v>
      </c>
      <c r="BQ29" s="61">
        <f t="shared" si="21"/>
        <v>0</v>
      </c>
      <c r="BR29" s="61">
        <f t="shared" si="22"/>
        <v>0</v>
      </c>
      <c r="BS29" s="61">
        <f t="shared" si="23"/>
        <v>0</v>
      </c>
      <c r="BT29" s="61">
        <f t="shared" si="24"/>
        <v>0</v>
      </c>
      <c r="BV29" s="61">
        <f t="shared" si="25"/>
        <v>0</v>
      </c>
      <c r="BW29" s="61">
        <f t="shared" si="26"/>
        <v>0</v>
      </c>
      <c r="BX29" s="61">
        <f t="shared" si="27"/>
        <v>0</v>
      </c>
      <c r="BY29" s="61">
        <f t="shared" si="28"/>
        <v>0</v>
      </c>
      <c r="BZ29" s="61">
        <f t="shared" si="29"/>
        <v>0</v>
      </c>
      <c r="CA29" s="61">
        <f t="shared" si="30"/>
        <v>0</v>
      </c>
      <c r="CC29" s="61">
        <f t="shared" si="31"/>
        <v>0</v>
      </c>
      <c r="CD29" s="61">
        <f t="shared" si="32"/>
        <v>0</v>
      </c>
      <c r="CE29" s="61">
        <f t="shared" si="33"/>
        <v>0</v>
      </c>
      <c r="CF29" s="61">
        <f t="shared" si="34"/>
        <v>0</v>
      </c>
      <c r="CG29" s="61">
        <f t="shared" si="35"/>
        <v>0</v>
      </c>
      <c r="CH29" s="61">
        <f t="shared" si="36"/>
        <v>0</v>
      </c>
      <c r="CL29" s="61">
        <f t="shared" si="37"/>
        <v>0</v>
      </c>
      <c r="CM29" s="61">
        <f t="shared" si="38"/>
        <v>0</v>
      </c>
      <c r="CN29" s="61">
        <f t="shared" si="39"/>
        <v>0</v>
      </c>
      <c r="CO29" s="61">
        <f t="shared" si="40"/>
        <v>0</v>
      </c>
      <c r="CP29" s="61">
        <f t="shared" si="41"/>
        <v>0</v>
      </c>
      <c r="CQ29" s="61">
        <f t="shared" si="42"/>
        <v>0</v>
      </c>
    </row>
    <row r="30" spans="1:95" ht="18">
      <c r="A30" s="66"/>
      <c r="B30" s="86">
        <v>27</v>
      </c>
      <c r="C30" s="68">
        <v>27</v>
      </c>
      <c r="D30" s="50"/>
      <c r="E30" s="50"/>
      <c r="F30" s="50"/>
      <c r="G30" s="50"/>
      <c r="H30" s="50"/>
      <c r="I30" s="50"/>
      <c r="J30" s="83">
        <f t="shared" si="0"/>
        <v>0</v>
      </c>
      <c r="K30" s="83" t="e">
        <f t="shared" si="3"/>
        <v>#DIV/0!</v>
      </c>
      <c r="S30" s="95">
        <f t="shared" si="43"/>
        <v>0</v>
      </c>
      <c r="T30" s="95">
        <f t="shared" si="44"/>
        <v>0</v>
      </c>
      <c r="U30" s="95">
        <f t="shared" si="45"/>
        <v>0</v>
      </c>
      <c r="V30" s="95">
        <f t="shared" si="46"/>
        <v>0</v>
      </c>
      <c r="W30" s="95">
        <f t="shared" si="47"/>
        <v>0</v>
      </c>
      <c r="X30" s="95">
        <f t="shared" si="48"/>
        <v>0</v>
      </c>
      <c r="Y30" s="71">
        <f t="shared" si="5"/>
        <v>0</v>
      </c>
      <c r="Z30" s="97" t="e">
        <f t="shared" si="6"/>
        <v>#DIV/0!</v>
      </c>
      <c r="AA30" s="103"/>
      <c r="AB30" s="95" t="str">
        <f t="shared" si="7"/>
        <v> </v>
      </c>
      <c r="AC30" s="95" t="str">
        <f t="shared" si="8"/>
        <v> </v>
      </c>
      <c r="AD30" s="95" t="str">
        <f t="shared" si="9"/>
        <v> </v>
      </c>
      <c r="AE30" s="95" t="str">
        <f t="shared" si="10"/>
        <v> </v>
      </c>
      <c r="AF30" s="95" t="str">
        <f t="shared" si="11"/>
        <v> </v>
      </c>
      <c r="AG30" s="95" t="str">
        <f t="shared" si="12"/>
        <v> </v>
      </c>
      <c r="BA30" s="52" t="s">
        <v>69</v>
      </c>
      <c r="BB30" s="63" t="e">
        <f>SUM('SA 2018 SRP-Open'!#REF!-'SA 2018 SRP-Open'!#REF!)</f>
        <v>#REF!</v>
      </c>
      <c r="BC30" s="53" t="s">
        <v>61</v>
      </c>
      <c r="BD30" s="54" t="s">
        <v>70</v>
      </c>
      <c r="BE30" s="55" t="s">
        <v>71</v>
      </c>
      <c r="BF30" s="64" t="s">
        <v>72</v>
      </c>
      <c r="BH30" s="61">
        <f t="shared" si="13"/>
        <v>0</v>
      </c>
      <c r="BI30" s="61">
        <f t="shared" si="14"/>
        <v>0</v>
      </c>
      <c r="BJ30" s="61">
        <f t="shared" si="15"/>
        <v>0</v>
      </c>
      <c r="BK30" s="61">
        <f t="shared" si="16"/>
        <v>0</v>
      </c>
      <c r="BL30" s="61">
        <f t="shared" si="17"/>
        <v>0</v>
      </c>
      <c r="BM30" s="61">
        <f t="shared" si="18"/>
        <v>0</v>
      </c>
      <c r="BO30" s="61">
        <f t="shared" si="19"/>
        <v>0</v>
      </c>
      <c r="BP30" s="61">
        <f t="shared" si="20"/>
        <v>0</v>
      </c>
      <c r="BQ30" s="61">
        <f t="shared" si="21"/>
        <v>0</v>
      </c>
      <c r="BR30" s="61">
        <f t="shared" si="22"/>
        <v>0</v>
      </c>
      <c r="BS30" s="61">
        <f t="shared" si="23"/>
        <v>0</v>
      </c>
      <c r="BT30" s="61">
        <f t="shared" si="24"/>
        <v>0</v>
      </c>
      <c r="BV30" s="61">
        <f t="shared" si="25"/>
        <v>0</v>
      </c>
      <c r="BW30" s="61">
        <f t="shared" si="26"/>
        <v>0</v>
      </c>
      <c r="BX30" s="61">
        <f t="shared" si="27"/>
        <v>0</v>
      </c>
      <c r="BY30" s="61">
        <f t="shared" si="28"/>
        <v>0</v>
      </c>
      <c r="BZ30" s="61">
        <f t="shared" si="29"/>
        <v>0</v>
      </c>
      <c r="CA30" s="61">
        <f t="shared" si="30"/>
        <v>0</v>
      </c>
      <c r="CC30" s="61">
        <f t="shared" si="31"/>
        <v>0</v>
      </c>
      <c r="CD30" s="61">
        <f t="shared" si="32"/>
        <v>0</v>
      </c>
      <c r="CE30" s="61">
        <f t="shared" si="33"/>
        <v>0</v>
      </c>
      <c r="CF30" s="61">
        <f t="shared" si="34"/>
        <v>0</v>
      </c>
      <c r="CG30" s="61">
        <f t="shared" si="35"/>
        <v>0</v>
      </c>
      <c r="CH30" s="61">
        <f t="shared" si="36"/>
        <v>0</v>
      </c>
      <c r="CL30" s="61">
        <f t="shared" si="37"/>
        <v>0</v>
      </c>
      <c r="CM30" s="61">
        <f t="shared" si="38"/>
        <v>0</v>
      </c>
      <c r="CN30" s="61">
        <f t="shared" si="39"/>
        <v>0</v>
      </c>
      <c r="CO30" s="61">
        <f t="shared" si="40"/>
        <v>0</v>
      </c>
      <c r="CP30" s="61">
        <f t="shared" si="41"/>
        <v>0</v>
      </c>
      <c r="CQ30" s="61">
        <f t="shared" si="42"/>
        <v>0</v>
      </c>
    </row>
    <row r="31" spans="1:95" ht="18">
      <c r="A31" s="66"/>
      <c r="B31" s="86">
        <v>28</v>
      </c>
      <c r="C31" s="4">
        <v>28</v>
      </c>
      <c r="D31" s="51"/>
      <c r="E31" s="51"/>
      <c r="F31" s="51"/>
      <c r="G31" s="51"/>
      <c r="H31" s="51"/>
      <c r="I31" s="51"/>
      <c r="J31" s="83">
        <f t="shared" si="0"/>
        <v>0</v>
      </c>
      <c r="K31" s="83" t="e">
        <f t="shared" si="3"/>
        <v>#DIV/0!</v>
      </c>
      <c r="S31" s="95">
        <f t="shared" si="43"/>
        <v>0</v>
      </c>
      <c r="T31" s="95">
        <f t="shared" si="44"/>
        <v>0</v>
      </c>
      <c r="U31" s="95">
        <f t="shared" si="45"/>
        <v>0</v>
      </c>
      <c r="V31" s="95">
        <f t="shared" si="46"/>
        <v>0</v>
      </c>
      <c r="W31" s="95">
        <f t="shared" si="47"/>
        <v>0</v>
      </c>
      <c r="X31" s="95">
        <f t="shared" si="48"/>
        <v>0</v>
      </c>
      <c r="Y31" s="71">
        <f t="shared" si="5"/>
        <v>0</v>
      </c>
      <c r="Z31" s="97" t="e">
        <f t="shared" si="6"/>
        <v>#DIV/0!</v>
      </c>
      <c r="AA31" s="103"/>
      <c r="AB31" s="95" t="str">
        <f t="shared" si="7"/>
        <v> </v>
      </c>
      <c r="AC31" s="95" t="str">
        <f t="shared" si="8"/>
        <v> </v>
      </c>
      <c r="AD31" s="95" t="str">
        <f t="shared" si="9"/>
        <v> </v>
      </c>
      <c r="AE31" s="95" t="str">
        <f t="shared" si="10"/>
        <v> </v>
      </c>
      <c r="AF31" s="95" t="str">
        <f t="shared" si="11"/>
        <v> </v>
      </c>
      <c r="AG31" s="95" t="str">
        <f t="shared" si="12"/>
        <v> </v>
      </c>
      <c r="BA31" s="52" t="s">
        <v>69</v>
      </c>
      <c r="BB31" s="63" t="e">
        <f>SUM('SA 2018 SRP-Open'!#REF!-'SA 2018 SRP-Open'!#REF!)</f>
        <v>#REF!</v>
      </c>
      <c r="BC31" s="53" t="s">
        <v>61</v>
      </c>
      <c r="BD31" s="54" t="s">
        <v>70</v>
      </c>
      <c r="BE31" s="55" t="s">
        <v>71</v>
      </c>
      <c r="BF31" s="64" t="s">
        <v>72</v>
      </c>
      <c r="BH31" s="61">
        <f t="shared" si="13"/>
        <v>0</v>
      </c>
      <c r="BI31" s="61">
        <f t="shared" si="14"/>
        <v>0</v>
      </c>
      <c r="BJ31" s="61">
        <f t="shared" si="15"/>
        <v>0</v>
      </c>
      <c r="BK31" s="61">
        <f t="shared" si="16"/>
        <v>0</v>
      </c>
      <c r="BL31" s="61">
        <f t="shared" si="17"/>
        <v>0</v>
      </c>
      <c r="BM31" s="61">
        <f t="shared" si="18"/>
        <v>0</v>
      </c>
      <c r="BO31" s="61">
        <f t="shared" si="19"/>
        <v>0</v>
      </c>
      <c r="BP31" s="61">
        <f t="shared" si="20"/>
        <v>0</v>
      </c>
      <c r="BQ31" s="61">
        <f t="shared" si="21"/>
        <v>0</v>
      </c>
      <c r="BR31" s="61">
        <f t="shared" si="22"/>
        <v>0</v>
      </c>
      <c r="BS31" s="61">
        <f t="shared" si="23"/>
        <v>0</v>
      </c>
      <c r="BT31" s="61">
        <f t="shared" si="24"/>
        <v>0</v>
      </c>
      <c r="BV31" s="61">
        <f t="shared" si="25"/>
        <v>0</v>
      </c>
      <c r="BW31" s="61">
        <f t="shared" si="26"/>
        <v>0</v>
      </c>
      <c r="BX31" s="61">
        <f t="shared" si="27"/>
        <v>0</v>
      </c>
      <c r="BY31" s="61">
        <f t="shared" si="28"/>
        <v>0</v>
      </c>
      <c r="BZ31" s="61">
        <f t="shared" si="29"/>
        <v>0</v>
      </c>
      <c r="CA31" s="61">
        <f t="shared" si="30"/>
        <v>0</v>
      </c>
      <c r="CC31" s="61">
        <f t="shared" si="31"/>
        <v>0</v>
      </c>
      <c r="CD31" s="61">
        <f t="shared" si="32"/>
        <v>0</v>
      </c>
      <c r="CE31" s="61">
        <f t="shared" si="33"/>
        <v>0</v>
      </c>
      <c r="CF31" s="61">
        <f t="shared" si="34"/>
        <v>0</v>
      </c>
      <c r="CG31" s="61">
        <f t="shared" si="35"/>
        <v>0</v>
      </c>
      <c r="CH31" s="61">
        <f t="shared" si="36"/>
        <v>0</v>
      </c>
      <c r="CL31" s="61">
        <f t="shared" si="37"/>
        <v>0</v>
      </c>
      <c r="CM31" s="61">
        <f t="shared" si="38"/>
        <v>0</v>
      </c>
      <c r="CN31" s="61">
        <f t="shared" si="39"/>
        <v>0</v>
      </c>
      <c r="CO31" s="61">
        <f t="shared" si="40"/>
        <v>0</v>
      </c>
      <c r="CP31" s="61">
        <f t="shared" si="41"/>
        <v>0</v>
      </c>
      <c r="CQ31" s="61">
        <f t="shared" si="42"/>
        <v>0</v>
      </c>
    </row>
    <row r="32" spans="1:95" ht="18">
      <c r="A32" s="66"/>
      <c r="B32" s="86">
        <v>29</v>
      </c>
      <c r="C32" s="68">
        <v>29</v>
      </c>
      <c r="D32" s="50"/>
      <c r="E32" s="50"/>
      <c r="F32" s="50"/>
      <c r="G32" s="50"/>
      <c r="H32" s="50"/>
      <c r="I32" s="50"/>
      <c r="J32" s="83">
        <f t="shared" si="0"/>
        <v>0</v>
      </c>
      <c r="K32" s="83" t="e">
        <f t="shared" si="3"/>
        <v>#DIV/0!</v>
      </c>
      <c r="S32" s="95">
        <f t="shared" si="43"/>
        <v>0</v>
      </c>
      <c r="T32" s="95">
        <f t="shared" si="44"/>
        <v>0</v>
      </c>
      <c r="U32" s="95">
        <f t="shared" si="45"/>
        <v>0</v>
      </c>
      <c r="V32" s="95">
        <f t="shared" si="46"/>
        <v>0</v>
      </c>
      <c r="W32" s="95">
        <f t="shared" si="47"/>
        <v>0</v>
      </c>
      <c r="X32" s="95">
        <f t="shared" si="48"/>
        <v>0</v>
      </c>
      <c r="Y32" s="71">
        <f t="shared" si="5"/>
        <v>0</v>
      </c>
      <c r="Z32" s="97" t="e">
        <f t="shared" si="6"/>
        <v>#DIV/0!</v>
      </c>
      <c r="AA32" s="103"/>
      <c r="AB32" s="95" t="str">
        <f t="shared" si="7"/>
        <v> </v>
      </c>
      <c r="AC32" s="95" t="str">
        <f t="shared" si="8"/>
        <v> </v>
      </c>
      <c r="AD32" s="95" t="str">
        <f t="shared" si="9"/>
        <v> </v>
      </c>
      <c r="AE32" s="95" t="str">
        <f t="shared" si="10"/>
        <v> </v>
      </c>
      <c r="AF32" s="95" t="str">
        <f t="shared" si="11"/>
        <v> </v>
      </c>
      <c r="AG32" s="95" t="str">
        <f t="shared" si="12"/>
        <v> </v>
      </c>
      <c r="BA32" s="52" t="s">
        <v>69</v>
      </c>
      <c r="BB32" s="63" t="e">
        <f>SUM('SA 2018 SRP-Open'!#REF!-'SA 2018 SRP-Open'!#REF!)</f>
        <v>#REF!</v>
      </c>
      <c r="BC32" s="53" t="s">
        <v>61</v>
      </c>
      <c r="BD32" s="54" t="s">
        <v>70</v>
      </c>
      <c r="BE32" s="55" t="s">
        <v>71</v>
      </c>
      <c r="BF32" s="64" t="s">
        <v>72</v>
      </c>
      <c r="BH32" s="61">
        <f t="shared" si="13"/>
        <v>0</v>
      </c>
      <c r="BI32" s="61">
        <f t="shared" si="14"/>
        <v>0</v>
      </c>
      <c r="BJ32" s="61">
        <f t="shared" si="15"/>
        <v>0</v>
      </c>
      <c r="BK32" s="61">
        <f t="shared" si="16"/>
        <v>0</v>
      </c>
      <c r="BL32" s="61">
        <f t="shared" si="17"/>
        <v>0</v>
      </c>
      <c r="BM32" s="61">
        <f t="shared" si="18"/>
        <v>0</v>
      </c>
      <c r="BO32" s="61">
        <f t="shared" si="19"/>
        <v>0</v>
      </c>
      <c r="BP32" s="61">
        <f t="shared" si="20"/>
        <v>0</v>
      </c>
      <c r="BQ32" s="61">
        <f t="shared" si="21"/>
        <v>0</v>
      </c>
      <c r="BR32" s="61">
        <f t="shared" si="22"/>
        <v>0</v>
      </c>
      <c r="BS32" s="61">
        <f t="shared" si="23"/>
        <v>0</v>
      </c>
      <c r="BT32" s="61">
        <f t="shared" si="24"/>
        <v>0</v>
      </c>
      <c r="BV32" s="61">
        <f t="shared" si="25"/>
        <v>0</v>
      </c>
      <c r="BW32" s="61">
        <f t="shared" si="26"/>
        <v>0</v>
      </c>
      <c r="BX32" s="61">
        <f t="shared" si="27"/>
        <v>0</v>
      </c>
      <c r="BY32" s="61">
        <f t="shared" si="28"/>
        <v>0</v>
      </c>
      <c r="BZ32" s="61">
        <f t="shared" si="29"/>
        <v>0</v>
      </c>
      <c r="CA32" s="61">
        <f t="shared" si="30"/>
        <v>0</v>
      </c>
      <c r="CC32" s="61">
        <f t="shared" si="31"/>
        <v>0</v>
      </c>
      <c r="CD32" s="61">
        <f t="shared" si="32"/>
        <v>0</v>
      </c>
      <c r="CE32" s="61">
        <f t="shared" si="33"/>
        <v>0</v>
      </c>
      <c r="CF32" s="61">
        <f t="shared" si="34"/>
        <v>0</v>
      </c>
      <c r="CG32" s="61">
        <f t="shared" si="35"/>
        <v>0</v>
      </c>
      <c r="CH32" s="61">
        <f t="shared" si="36"/>
        <v>0</v>
      </c>
      <c r="CL32" s="61">
        <f t="shared" si="37"/>
        <v>0</v>
      </c>
      <c r="CM32" s="61">
        <f t="shared" si="38"/>
        <v>0</v>
      </c>
      <c r="CN32" s="61">
        <f t="shared" si="39"/>
        <v>0</v>
      </c>
      <c r="CO32" s="61">
        <f t="shared" si="40"/>
        <v>0</v>
      </c>
      <c r="CP32" s="61">
        <f t="shared" si="41"/>
        <v>0</v>
      </c>
      <c r="CQ32" s="61">
        <f t="shared" si="42"/>
        <v>0</v>
      </c>
    </row>
    <row r="33" spans="1:95" ht="18">
      <c r="A33" s="66"/>
      <c r="B33" s="86">
        <v>30</v>
      </c>
      <c r="C33" s="4">
        <v>30</v>
      </c>
      <c r="D33" s="51"/>
      <c r="E33" s="51"/>
      <c r="F33" s="51"/>
      <c r="G33" s="51"/>
      <c r="H33" s="51"/>
      <c r="I33" s="51"/>
      <c r="J33" s="83">
        <f t="shared" si="0"/>
        <v>0</v>
      </c>
      <c r="K33" s="83" t="e">
        <f t="shared" si="3"/>
        <v>#DIV/0!</v>
      </c>
      <c r="S33" s="95">
        <f t="shared" si="43"/>
        <v>0</v>
      </c>
      <c r="T33" s="95">
        <f t="shared" si="44"/>
        <v>0</v>
      </c>
      <c r="U33" s="95">
        <f t="shared" si="45"/>
        <v>0</v>
      </c>
      <c r="V33" s="95">
        <f t="shared" si="46"/>
        <v>0</v>
      </c>
      <c r="W33" s="95">
        <f t="shared" si="47"/>
        <v>0</v>
      </c>
      <c r="X33" s="95">
        <f t="shared" si="48"/>
        <v>0</v>
      </c>
      <c r="Y33" s="71">
        <f t="shared" si="5"/>
        <v>0</v>
      </c>
      <c r="Z33" s="97" t="e">
        <f t="shared" si="6"/>
        <v>#DIV/0!</v>
      </c>
      <c r="AA33" s="103"/>
      <c r="AB33" s="95" t="str">
        <f t="shared" si="7"/>
        <v> </v>
      </c>
      <c r="AC33" s="95" t="str">
        <f t="shared" si="8"/>
        <v> </v>
      </c>
      <c r="AD33" s="95" t="str">
        <f t="shared" si="9"/>
        <v> </v>
      </c>
      <c r="AE33" s="95" t="str">
        <f t="shared" si="10"/>
        <v> </v>
      </c>
      <c r="AF33" s="95" t="str">
        <f t="shared" si="11"/>
        <v> </v>
      </c>
      <c r="AG33" s="95" t="str">
        <f t="shared" si="12"/>
        <v> </v>
      </c>
      <c r="BA33" s="52" t="s">
        <v>69</v>
      </c>
      <c r="BB33" s="63" t="e">
        <f>SUM('SA 2018 SRP-Open'!#REF!-'SA 2018 SRP-Open'!#REF!)</f>
        <v>#REF!</v>
      </c>
      <c r="BC33" s="53" t="s">
        <v>61</v>
      </c>
      <c r="BD33" s="54" t="s">
        <v>70</v>
      </c>
      <c r="BE33" s="55" t="s">
        <v>71</v>
      </c>
      <c r="BF33" s="64" t="s">
        <v>72</v>
      </c>
      <c r="BH33" s="61">
        <f t="shared" si="13"/>
        <v>0</v>
      </c>
      <c r="BI33" s="61">
        <f t="shared" si="14"/>
        <v>0</v>
      </c>
      <c r="BJ33" s="61">
        <f t="shared" si="15"/>
        <v>0</v>
      </c>
      <c r="BK33" s="61">
        <f t="shared" si="16"/>
        <v>0</v>
      </c>
      <c r="BL33" s="61">
        <f t="shared" si="17"/>
        <v>0</v>
      </c>
      <c r="BM33" s="61">
        <f t="shared" si="18"/>
        <v>0</v>
      </c>
      <c r="BO33" s="61">
        <f t="shared" si="19"/>
        <v>0</v>
      </c>
      <c r="BP33" s="61">
        <f t="shared" si="20"/>
        <v>0</v>
      </c>
      <c r="BQ33" s="61">
        <f t="shared" si="21"/>
        <v>0</v>
      </c>
      <c r="BR33" s="61">
        <f t="shared" si="22"/>
        <v>0</v>
      </c>
      <c r="BS33" s="61">
        <f t="shared" si="23"/>
        <v>0</v>
      </c>
      <c r="BT33" s="61">
        <f t="shared" si="24"/>
        <v>0</v>
      </c>
      <c r="BV33" s="61">
        <f t="shared" si="25"/>
        <v>0</v>
      </c>
      <c r="BW33" s="61">
        <f t="shared" si="26"/>
        <v>0</v>
      </c>
      <c r="BX33" s="61">
        <f t="shared" si="27"/>
        <v>0</v>
      </c>
      <c r="BY33" s="61">
        <f t="shared" si="28"/>
        <v>0</v>
      </c>
      <c r="BZ33" s="61">
        <f t="shared" si="29"/>
        <v>0</v>
      </c>
      <c r="CA33" s="61">
        <f t="shared" si="30"/>
        <v>0</v>
      </c>
      <c r="CC33" s="61">
        <f t="shared" si="31"/>
        <v>0</v>
      </c>
      <c r="CD33" s="61">
        <f t="shared" si="32"/>
        <v>0</v>
      </c>
      <c r="CE33" s="61">
        <f t="shared" si="33"/>
        <v>0</v>
      </c>
      <c r="CF33" s="61">
        <f t="shared" si="34"/>
        <v>0</v>
      </c>
      <c r="CG33" s="61">
        <f t="shared" si="35"/>
        <v>0</v>
      </c>
      <c r="CH33" s="61">
        <f t="shared" si="36"/>
        <v>0</v>
      </c>
      <c r="CL33" s="61">
        <f t="shared" si="37"/>
        <v>0</v>
      </c>
      <c r="CM33" s="61">
        <f t="shared" si="38"/>
        <v>0</v>
      </c>
      <c r="CN33" s="61">
        <f t="shared" si="39"/>
        <v>0</v>
      </c>
      <c r="CO33" s="61">
        <f t="shared" si="40"/>
        <v>0</v>
      </c>
      <c r="CP33" s="61">
        <f t="shared" si="41"/>
        <v>0</v>
      </c>
      <c r="CQ33" s="61">
        <f t="shared" si="42"/>
        <v>0</v>
      </c>
    </row>
    <row r="34" spans="1:95" ht="18">
      <c r="A34" s="66"/>
      <c r="B34" s="86">
        <v>31</v>
      </c>
      <c r="C34" s="68">
        <v>31</v>
      </c>
      <c r="D34" s="50"/>
      <c r="E34" s="50"/>
      <c r="F34" s="50"/>
      <c r="G34" s="50"/>
      <c r="H34" s="50"/>
      <c r="I34" s="50"/>
      <c r="J34" s="83">
        <f t="shared" si="0"/>
        <v>0</v>
      </c>
      <c r="K34" s="83" t="e">
        <f t="shared" si="3"/>
        <v>#DIV/0!</v>
      </c>
      <c r="S34" s="95">
        <f t="shared" si="43"/>
        <v>0</v>
      </c>
      <c r="T34" s="95">
        <f t="shared" si="44"/>
        <v>0</v>
      </c>
      <c r="U34" s="95">
        <f t="shared" si="45"/>
        <v>0</v>
      </c>
      <c r="V34" s="95">
        <f t="shared" si="46"/>
        <v>0</v>
      </c>
      <c r="W34" s="95">
        <f t="shared" si="47"/>
        <v>0</v>
      </c>
      <c r="X34" s="95">
        <f t="shared" si="48"/>
        <v>0</v>
      </c>
      <c r="Y34" s="71">
        <f t="shared" si="5"/>
        <v>0</v>
      </c>
      <c r="Z34" s="97" t="e">
        <f t="shared" si="6"/>
        <v>#DIV/0!</v>
      </c>
      <c r="AA34" s="103"/>
      <c r="AB34" s="95" t="str">
        <f t="shared" si="7"/>
        <v> </v>
      </c>
      <c r="AC34" s="95" t="str">
        <f t="shared" si="8"/>
        <v> </v>
      </c>
      <c r="AD34" s="95" t="str">
        <f t="shared" si="9"/>
        <v> </v>
      </c>
      <c r="AE34" s="95" t="str">
        <f t="shared" si="10"/>
        <v> </v>
      </c>
      <c r="AF34" s="95" t="str">
        <f t="shared" si="11"/>
        <v> </v>
      </c>
      <c r="AG34" s="95" t="str">
        <f t="shared" si="12"/>
        <v> </v>
      </c>
      <c r="BA34" s="52" t="s">
        <v>69</v>
      </c>
      <c r="BB34" s="63" t="e">
        <f>SUM('SA 2018 SRP-Open'!#REF!-'SA 2018 SRP-Open'!#REF!)</f>
        <v>#REF!</v>
      </c>
      <c r="BC34" s="53" t="s">
        <v>61</v>
      </c>
      <c r="BD34" s="54" t="s">
        <v>70</v>
      </c>
      <c r="BE34" s="55" t="s">
        <v>71</v>
      </c>
      <c r="BF34" s="64" t="s">
        <v>72</v>
      </c>
      <c r="BH34" s="61">
        <f t="shared" si="13"/>
        <v>0</v>
      </c>
      <c r="BI34" s="61">
        <f t="shared" si="14"/>
        <v>0</v>
      </c>
      <c r="BJ34" s="61">
        <f t="shared" si="15"/>
        <v>0</v>
      </c>
      <c r="BK34" s="61">
        <f t="shared" si="16"/>
        <v>0</v>
      </c>
      <c r="BL34" s="61">
        <f t="shared" si="17"/>
        <v>0</v>
      </c>
      <c r="BM34" s="61">
        <f t="shared" si="18"/>
        <v>0</v>
      </c>
      <c r="BO34" s="61">
        <f t="shared" si="19"/>
        <v>0</v>
      </c>
      <c r="BP34" s="61">
        <f t="shared" si="20"/>
        <v>0</v>
      </c>
      <c r="BQ34" s="61">
        <f t="shared" si="21"/>
        <v>0</v>
      </c>
      <c r="BR34" s="61">
        <f t="shared" si="22"/>
        <v>0</v>
      </c>
      <c r="BS34" s="61">
        <f t="shared" si="23"/>
        <v>0</v>
      </c>
      <c r="BT34" s="61">
        <f t="shared" si="24"/>
        <v>0</v>
      </c>
      <c r="BV34" s="61">
        <f t="shared" si="25"/>
        <v>0</v>
      </c>
      <c r="BW34" s="61">
        <f t="shared" si="26"/>
        <v>0</v>
      </c>
      <c r="BX34" s="61">
        <f t="shared" si="27"/>
        <v>0</v>
      </c>
      <c r="BY34" s="61">
        <f t="shared" si="28"/>
        <v>0</v>
      </c>
      <c r="BZ34" s="61">
        <f t="shared" si="29"/>
        <v>0</v>
      </c>
      <c r="CA34" s="61">
        <f t="shared" si="30"/>
        <v>0</v>
      </c>
      <c r="CC34" s="61">
        <f t="shared" si="31"/>
        <v>0</v>
      </c>
      <c r="CD34" s="61">
        <f t="shared" si="32"/>
        <v>0</v>
      </c>
      <c r="CE34" s="61">
        <f t="shared" si="33"/>
        <v>0</v>
      </c>
      <c r="CF34" s="61">
        <f t="shared" si="34"/>
        <v>0</v>
      </c>
      <c r="CG34" s="61">
        <f t="shared" si="35"/>
        <v>0</v>
      </c>
      <c r="CH34" s="61">
        <f t="shared" si="36"/>
        <v>0</v>
      </c>
      <c r="CL34" s="61">
        <f t="shared" si="37"/>
        <v>0</v>
      </c>
      <c r="CM34" s="61">
        <f t="shared" si="38"/>
        <v>0</v>
      </c>
      <c r="CN34" s="61">
        <f t="shared" si="39"/>
        <v>0</v>
      </c>
      <c r="CO34" s="61">
        <f t="shared" si="40"/>
        <v>0</v>
      </c>
      <c r="CP34" s="61">
        <f t="shared" si="41"/>
        <v>0</v>
      </c>
      <c r="CQ34" s="61">
        <f t="shared" si="42"/>
        <v>0</v>
      </c>
    </row>
    <row r="35" spans="1:95" ht="18">
      <c r="A35" s="66"/>
      <c r="B35" s="86">
        <v>32</v>
      </c>
      <c r="C35" s="4">
        <v>32</v>
      </c>
      <c r="D35" s="51"/>
      <c r="E35" s="51"/>
      <c r="F35" s="51"/>
      <c r="G35" s="51"/>
      <c r="H35" s="51"/>
      <c r="I35" s="51"/>
      <c r="J35" s="83">
        <f aca="true" t="shared" si="49" ref="J35:J53">Y35</f>
        <v>0</v>
      </c>
      <c r="K35" s="83" t="e">
        <f aca="true" t="shared" si="50" ref="K35:K53">Z35</f>
        <v>#DIV/0!</v>
      </c>
      <c r="S35" s="95">
        <f t="shared" si="43"/>
        <v>0</v>
      </c>
      <c r="T35" s="95">
        <f t="shared" si="44"/>
        <v>0</v>
      </c>
      <c r="U35" s="95">
        <f t="shared" si="45"/>
        <v>0</v>
      </c>
      <c r="V35" s="95">
        <f t="shared" si="46"/>
        <v>0</v>
      </c>
      <c r="W35" s="95">
        <f t="shared" si="47"/>
        <v>0</v>
      </c>
      <c r="X35" s="95">
        <f t="shared" si="48"/>
        <v>0</v>
      </c>
      <c r="Y35" s="71">
        <f t="shared" si="5"/>
        <v>0</v>
      </c>
      <c r="Z35" s="97" t="e">
        <f t="shared" si="6"/>
        <v>#DIV/0!</v>
      </c>
      <c r="AA35" s="103"/>
      <c r="AB35" s="95" t="str">
        <f t="shared" si="7"/>
        <v> </v>
      </c>
      <c r="AC35" s="95" t="str">
        <f t="shared" si="8"/>
        <v> </v>
      </c>
      <c r="AD35" s="95" t="str">
        <f t="shared" si="9"/>
        <v> </v>
      </c>
      <c r="AE35" s="95" t="str">
        <f t="shared" si="10"/>
        <v> </v>
      </c>
      <c r="AF35" s="95" t="str">
        <f t="shared" si="11"/>
        <v> </v>
      </c>
      <c r="AG35" s="95" t="str">
        <f t="shared" si="12"/>
        <v> </v>
      </c>
      <c r="BA35" s="52" t="s">
        <v>69</v>
      </c>
      <c r="BB35" s="63" t="e">
        <f>SUM('SA 2018 SRP-Open'!#REF!-'SA 2018 SRP-Open'!#REF!)</f>
        <v>#REF!</v>
      </c>
      <c r="BC35" s="53" t="s">
        <v>61</v>
      </c>
      <c r="BD35" s="54" t="s">
        <v>70</v>
      </c>
      <c r="BE35" s="55" t="s">
        <v>71</v>
      </c>
      <c r="BF35" s="64" t="s">
        <v>72</v>
      </c>
      <c r="BH35" s="61">
        <f t="shared" si="13"/>
        <v>0</v>
      </c>
      <c r="BI35" s="61">
        <f t="shared" si="14"/>
        <v>0</v>
      </c>
      <c r="BJ35" s="61">
        <f t="shared" si="15"/>
        <v>0</v>
      </c>
      <c r="BK35" s="61">
        <f t="shared" si="16"/>
        <v>0</v>
      </c>
      <c r="BL35" s="61">
        <f t="shared" si="17"/>
        <v>0</v>
      </c>
      <c r="BM35" s="61">
        <f t="shared" si="18"/>
        <v>0</v>
      </c>
      <c r="BO35" s="61">
        <f t="shared" si="19"/>
        <v>0</v>
      </c>
      <c r="BP35" s="61">
        <f t="shared" si="20"/>
        <v>0</v>
      </c>
      <c r="BQ35" s="61">
        <f t="shared" si="21"/>
        <v>0</v>
      </c>
      <c r="BR35" s="61">
        <f t="shared" si="22"/>
        <v>0</v>
      </c>
      <c r="BS35" s="61">
        <f t="shared" si="23"/>
        <v>0</v>
      </c>
      <c r="BT35" s="61">
        <f t="shared" si="24"/>
        <v>0</v>
      </c>
      <c r="BV35" s="61">
        <f t="shared" si="25"/>
        <v>0</v>
      </c>
      <c r="BW35" s="61">
        <f t="shared" si="26"/>
        <v>0</v>
      </c>
      <c r="BX35" s="61">
        <f t="shared" si="27"/>
        <v>0</v>
      </c>
      <c r="BY35" s="61">
        <f t="shared" si="28"/>
        <v>0</v>
      </c>
      <c r="BZ35" s="61">
        <f t="shared" si="29"/>
        <v>0</v>
      </c>
      <c r="CA35" s="61">
        <f t="shared" si="30"/>
        <v>0</v>
      </c>
      <c r="CC35" s="61">
        <f t="shared" si="31"/>
        <v>0</v>
      </c>
      <c r="CD35" s="61">
        <f t="shared" si="32"/>
        <v>0</v>
      </c>
      <c r="CE35" s="61">
        <f t="shared" si="33"/>
        <v>0</v>
      </c>
      <c r="CF35" s="61">
        <f t="shared" si="34"/>
        <v>0</v>
      </c>
      <c r="CG35" s="61">
        <f t="shared" si="35"/>
        <v>0</v>
      </c>
      <c r="CH35" s="61">
        <f t="shared" si="36"/>
        <v>0</v>
      </c>
      <c r="CL35" s="61">
        <f t="shared" si="37"/>
        <v>0</v>
      </c>
      <c r="CM35" s="61">
        <f t="shared" si="38"/>
        <v>0</v>
      </c>
      <c r="CN35" s="61">
        <f t="shared" si="39"/>
        <v>0</v>
      </c>
      <c r="CO35" s="61">
        <f t="shared" si="40"/>
        <v>0</v>
      </c>
      <c r="CP35" s="61">
        <f t="shared" si="41"/>
        <v>0</v>
      </c>
      <c r="CQ35" s="61">
        <f t="shared" si="42"/>
        <v>0</v>
      </c>
    </row>
    <row r="36" spans="1:95" ht="18">
      <c r="A36" s="66"/>
      <c r="B36" s="86">
        <v>33</v>
      </c>
      <c r="C36" s="68">
        <v>33</v>
      </c>
      <c r="D36" s="50"/>
      <c r="E36" s="50"/>
      <c r="F36" s="50"/>
      <c r="G36" s="50"/>
      <c r="H36" s="50"/>
      <c r="I36" s="50"/>
      <c r="J36" s="83">
        <f t="shared" si="49"/>
        <v>0</v>
      </c>
      <c r="K36" s="83" t="e">
        <f t="shared" si="50"/>
        <v>#DIV/0!</v>
      </c>
      <c r="S36" s="95">
        <f t="shared" si="43"/>
        <v>0</v>
      </c>
      <c r="T36" s="95">
        <f t="shared" si="44"/>
        <v>0</v>
      </c>
      <c r="U36" s="95">
        <f t="shared" si="45"/>
        <v>0</v>
      </c>
      <c r="V36" s="95">
        <f t="shared" si="46"/>
        <v>0</v>
      </c>
      <c r="W36" s="95">
        <f t="shared" si="47"/>
        <v>0</v>
      </c>
      <c r="X36" s="95">
        <f t="shared" si="48"/>
        <v>0</v>
      </c>
      <c r="Y36" s="71">
        <f aca="true" t="shared" si="51" ref="Y36:Y53">SUM(S36:X36)</f>
        <v>0</v>
      </c>
      <c r="Z36" s="97" t="e">
        <f aca="true" t="shared" si="52" ref="Z36:Z53">AVERAGE(AB36:AG36)</f>
        <v>#DIV/0!</v>
      </c>
      <c r="AA36" s="103"/>
      <c r="AB36" s="95" t="str">
        <f aca="true" t="shared" si="53" ref="AB36:AB53">IF(S36&gt;0,S36," ")</f>
        <v> </v>
      </c>
      <c r="AC36" s="95" t="str">
        <f aca="true" t="shared" si="54" ref="AC36:AC53">IF(T36&gt;0,T36," ")</f>
        <v> </v>
      </c>
      <c r="AD36" s="95" t="str">
        <f aca="true" t="shared" si="55" ref="AD36:AD53">IF(U36&gt;0,U36," ")</f>
        <v> </v>
      </c>
      <c r="AE36" s="95" t="str">
        <f aca="true" t="shared" si="56" ref="AE36:AE53">IF(V36&gt;0,V36," ")</f>
        <v> </v>
      </c>
      <c r="AF36" s="95" t="str">
        <f aca="true" t="shared" si="57" ref="AF36:AF53">IF(W36&gt;0,W36," ")</f>
        <v> </v>
      </c>
      <c r="AG36" s="95" t="str">
        <f aca="true" t="shared" si="58" ref="AG36:AG53">IF(X36&gt;0,X36," ")</f>
        <v> </v>
      </c>
      <c r="BA36" s="52" t="s">
        <v>69</v>
      </c>
      <c r="BB36" s="63" t="e">
        <f>SUM('SA 2018 SRP-Open'!#REF!-'SA 2018 SRP-Open'!#REF!)</f>
        <v>#REF!</v>
      </c>
      <c r="BC36" s="53" t="s">
        <v>61</v>
      </c>
      <c r="BD36" s="54" t="s">
        <v>70</v>
      </c>
      <c r="BE36" s="55" t="s">
        <v>71</v>
      </c>
      <c r="BF36" s="64" t="s">
        <v>72</v>
      </c>
      <c r="BH36" s="61">
        <f aca="true" t="shared" si="59" ref="BH36:BH53">IF(D36=1,30,IF(D36=2,29,IF(D36=3,28,IF(D36=4,27,IF(D36=5,26,IF(D36=6,25,IF(D36=7,24,IF(D36=8,23,0))))))))</f>
        <v>0</v>
      </c>
      <c r="BI36" s="61">
        <f aca="true" t="shared" si="60" ref="BI36:BI53">IF(E36=1,30,IF(E36=2,29,IF(E36=3,28,IF(E36=4,27,IF(E36=5,26,IF(E36=6,25,IF(E36=7,24,IF(E36=8,23,0))))))))</f>
        <v>0</v>
      </c>
      <c r="BJ36" s="61">
        <f aca="true" t="shared" si="61" ref="BJ36:BJ53">IF(F36=1,30,IF(F36=2,29,IF(F36=3,28,IF(F36=4,27,IF(F36=5,26,IF(F36=6,25,IF(F36=7,24,IF(F36=8,23,0))))))))</f>
        <v>0</v>
      </c>
      <c r="BK36" s="61">
        <f aca="true" t="shared" si="62" ref="BK36:BK53">IF(G36=1,30,IF(G36=2,29,IF(G36=3,28,IF(G36=4,27,IF(G36=5,26,IF(G36=6,25,IF(G36=7,24,IF(G36=8,23,0))))))))</f>
        <v>0</v>
      </c>
      <c r="BL36" s="61">
        <f aca="true" t="shared" si="63" ref="BL36:BL53">IF(H36=1,30,IF(H36=2,29,IF(H36=3,28,IF(H36=4,27,IF(H36=5,26,IF(H36=6,25,IF(H36=7,24,IF(H36=8,23,0))))))))</f>
        <v>0</v>
      </c>
      <c r="BM36" s="61">
        <f aca="true" t="shared" si="64" ref="BM36:BM53">IF(I36=1,30,IF(I36=2,29,IF(I36=3,28,IF(I36=4,27,IF(I36=5,26,IF(I36=6,25,IF(I36=7,24,IF(I36=8,23,0))))))))</f>
        <v>0</v>
      </c>
      <c r="BO36" s="61">
        <f aca="true" t="shared" si="65" ref="BO36:BO53">IF(D36=9,22,IF(D36=10,21,IF(D36=11,20,IF(D36=12,19,IF(D36=13,18,IF(D36=14,17,IF(D36=15,16,IF(D36=16,15,0))))))))</f>
        <v>0</v>
      </c>
      <c r="BP36" s="61">
        <f aca="true" t="shared" si="66" ref="BP36:BP53">IF(E36=9,22,IF(E36=10,21,IF(E36=11,20,IF(E36=12,19,IF(E36=13,18,IF(E36=14,17,IF(E36=15,16,IF(E36=16,15,0))))))))</f>
        <v>0</v>
      </c>
      <c r="BQ36" s="61">
        <f aca="true" t="shared" si="67" ref="BQ36:BQ53">IF(F36=9,22,IF(F36=10,21,IF(F36=11,20,IF(F36=12,19,IF(F36=13,18,IF(F36=14,17,IF(F36=15,16,IF(F36=16,15,0))))))))</f>
        <v>0</v>
      </c>
      <c r="BR36" s="61">
        <f aca="true" t="shared" si="68" ref="BR36:BR53">IF(G36=9,22,IF(G36=10,21,IF(G36=11,20,IF(G36=12,19,IF(G36=13,18,IF(G36=14,17,IF(G36=15,16,IF(G36=16,15,0))))))))</f>
        <v>0</v>
      </c>
      <c r="BS36" s="61">
        <f aca="true" t="shared" si="69" ref="BS36:BS53">IF(H36=9,22,IF(H36=10,21,IF(H36=11,20,IF(H36=12,19,IF(H36=13,18,IF(H36=14,17,IF(H36=15,16,IF(H36=16,15,0))))))))</f>
        <v>0</v>
      </c>
      <c r="BT36" s="61">
        <f aca="true" t="shared" si="70" ref="BT36:BT53">IF(I36=9,22,IF(I36=10,21,IF(I36=11,20,IF(I36=12,19,IF(I36=13,18,IF(I36=14,17,IF(I36=15,16,IF(I36=16,15,0))))))))</f>
        <v>0</v>
      </c>
      <c r="BV36" s="61">
        <f aca="true" t="shared" si="71" ref="BV36:BV53">IF(D36=17,14,IF(D36=18,13,IF(D36=19,12,IF(D36=20,11,IF(D36=21,10,IF(D36=22,9,IF(D36=23,8,IF(D36=24,7,0))))))))</f>
        <v>0</v>
      </c>
      <c r="BW36" s="61">
        <f aca="true" t="shared" si="72" ref="BW36:BW53">IF(E36=17,14,IF(E36=18,13,IF(E36=19,12,IF(E36=20,11,IF(E36=21,10,IF(E36=22,9,IF(E36=23,8,IF(E36=24,7,0))))))))</f>
        <v>0</v>
      </c>
      <c r="BX36" s="61">
        <f aca="true" t="shared" si="73" ref="BX36:BX53">IF(F36=17,14,IF(F36=18,13,IF(F36=19,12,IF(F36=20,11,IF(F36=21,10,IF(F36=22,9,IF(F36=23,8,IF(F36=24,7,0))))))))</f>
        <v>0</v>
      </c>
      <c r="BY36" s="61">
        <f aca="true" t="shared" si="74" ref="BY36:BY53">IF(G36=17,14,IF(G36=18,13,IF(G36=19,12,IF(G36=20,11,IF(G36=21,10,IF(G36=22,9,IF(G36=23,8,IF(G36=24,7,0))))))))</f>
        <v>0</v>
      </c>
      <c r="BZ36" s="61">
        <f aca="true" t="shared" si="75" ref="BZ36:BZ53">IF(H36=17,14,IF(H36=18,13,IF(H36=19,12,IF(H36=20,11,IF(H36=21,10,IF(H36=22,9,IF(H36=23,8,IF(H36=24,7,0))))))))</f>
        <v>0</v>
      </c>
      <c r="CA36" s="61">
        <f aca="true" t="shared" si="76" ref="CA36:CA53">IF(I36=17,14,IF(I36=18,13,IF(I36=19,12,IF(I36=20,11,IF(I36=21,10,IF(I36=22,9,IF(I36=23,8,IF(I36=24,7,0))))))))</f>
        <v>0</v>
      </c>
      <c r="CC36" s="61">
        <f aca="true" t="shared" si="77" ref="CC36:CC53">IF(D36=25,6,IF(D36=26,5,IF(D36=27,4,IF(D36=28,3,IF(D36=29,2,IF(D36=30,1,0))))))</f>
        <v>0</v>
      </c>
      <c r="CD36" s="61">
        <f aca="true" t="shared" si="78" ref="CD36:CD53">IF(E36=25,6,IF(E36=26,5,IF(E36=27,4,IF(E36=28,3,IF(E36=29,2,IF(E36=30,1,0))))))</f>
        <v>0</v>
      </c>
      <c r="CE36" s="61">
        <f aca="true" t="shared" si="79" ref="CE36:CE53">IF(F36=25,6,IF(F36=26,5,IF(F36=27,4,IF(F36=28,3,IF(F36=29,2,IF(F36=30,1,0))))))</f>
        <v>0</v>
      </c>
      <c r="CF36" s="61">
        <f aca="true" t="shared" si="80" ref="CF36:CF53">IF(G36=25,6,IF(G36=26,5,IF(G36=27,4,IF(G36=28,3,IF(G36=29,2,IF(G36=30,1,0))))))</f>
        <v>0</v>
      </c>
      <c r="CG36" s="61">
        <f aca="true" t="shared" si="81" ref="CG36:CG53">IF(H36=25,6,IF(H36=26,5,IF(H36=27,4,IF(H36=28,3,IF(H36=29,2,IF(H36=30,1,0))))))</f>
        <v>0</v>
      </c>
      <c r="CH36" s="61">
        <f aca="true" t="shared" si="82" ref="CH36:CH53">IF(I36=25,6,IF(I36=26,5,IF(I36=27,4,IF(I36=28,3,IF(I36=29,2,IF(I36=30,1,0))))))</f>
        <v>0</v>
      </c>
      <c r="CL36" s="61">
        <f aca="true" t="shared" si="83" ref="CL36:CL53">SUM(BH36+BO36+BV36+CC36)</f>
        <v>0</v>
      </c>
      <c r="CM36" s="61">
        <f aca="true" t="shared" si="84" ref="CM36:CM53">SUM(BI36+BP36+BW36+CD36)</f>
        <v>0</v>
      </c>
      <c r="CN36" s="61">
        <f aca="true" t="shared" si="85" ref="CN36:CN53">SUM(BJ36+BQ36+BX36+CE36)</f>
        <v>0</v>
      </c>
      <c r="CO36" s="61">
        <f aca="true" t="shared" si="86" ref="CO36:CO53">SUM(BK36+BR36+BY36+CF36)</f>
        <v>0</v>
      </c>
      <c r="CP36" s="61">
        <f aca="true" t="shared" si="87" ref="CP36:CP53">SUM(BL36+BS36+BZ36+CG36)</f>
        <v>0</v>
      </c>
      <c r="CQ36" s="61">
        <f aca="true" t="shared" si="88" ref="CQ36:CQ53">SUM(BM36+BT36+CA36+CH36)</f>
        <v>0</v>
      </c>
    </row>
    <row r="37" spans="1:95" ht="18">
      <c r="A37" s="66"/>
      <c r="B37" s="86">
        <v>34</v>
      </c>
      <c r="C37" s="4">
        <v>34</v>
      </c>
      <c r="D37" s="51"/>
      <c r="E37" s="51"/>
      <c r="F37" s="51"/>
      <c r="G37" s="51"/>
      <c r="H37" s="51"/>
      <c r="I37" s="51"/>
      <c r="J37" s="83">
        <f t="shared" si="49"/>
        <v>0</v>
      </c>
      <c r="K37" s="83" t="e">
        <f t="shared" si="50"/>
        <v>#DIV/0!</v>
      </c>
      <c r="S37" s="95">
        <f t="shared" si="43"/>
        <v>0</v>
      </c>
      <c r="T37" s="95">
        <f t="shared" si="44"/>
        <v>0</v>
      </c>
      <c r="U37" s="95">
        <f t="shared" si="45"/>
        <v>0</v>
      </c>
      <c r="V37" s="95">
        <f t="shared" si="46"/>
        <v>0</v>
      </c>
      <c r="W37" s="95">
        <f t="shared" si="47"/>
        <v>0</v>
      </c>
      <c r="X37" s="95">
        <f t="shared" si="48"/>
        <v>0</v>
      </c>
      <c r="Y37" s="71">
        <f t="shared" si="51"/>
        <v>0</v>
      </c>
      <c r="Z37" s="97" t="e">
        <f t="shared" si="52"/>
        <v>#DIV/0!</v>
      </c>
      <c r="AA37" s="103"/>
      <c r="AB37" s="95" t="str">
        <f t="shared" si="53"/>
        <v> </v>
      </c>
      <c r="AC37" s="95" t="str">
        <f t="shared" si="54"/>
        <v> </v>
      </c>
      <c r="AD37" s="95" t="str">
        <f t="shared" si="55"/>
        <v> </v>
      </c>
      <c r="AE37" s="95" t="str">
        <f t="shared" si="56"/>
        <v> </v>
      </c>
      <c r="AF37" s="95" t="str">
        <f t="shared" si="57"/>
        <v> </v>
      </c>
      <c r="AG37" s="95" t="str">
        <f t="shared" si="58"/>
        <v> </v>
      </c>
      <c r="BA37" s="52" t="s">
        <v>69</v>
      </c>
      <c r="BB37" s="63" t="e">
        <f>SUM('SA 2018 SRP-Open'!#REF!-'SA 2018 SRP-Open'!#REF!)</f>
        <v>#REF!</v>
      </c>
      <c r="BC37" s="53" t="s">
        <v>61</v>
      </c>
      <c r="BD37" s="54" t="s">
        <v>70</v>
      </c>
      <c r="BE37" s="55" t="s">
        <v>71</v>
      </c>
      <c r="BF37" s="64" t="s">
        <v>72</v>
      </c>
      <c r="BH37" s="61">
        <f t="shared" si="59"/>
        <v>0</v>
      </c>
      <c r="BI37" s="61">
        <f t="shared" si="60"/>
        <v>0</v>
      </c>
      <c r="BJ37" s="61">
        <f t="shared" si="61"/>
        <v>0</v>
      </c>
      <c r="BK37" s="61">
        <f t="shared" si="62"/>
        <v>0</v>
      </c>
      <c r="BL37" s="61">
        <f t="shared" si="63"/>
        <v>0</v>
      </c>
      <c r="BM37" s="61">
        <f t="shared" si="64"/>
        <v>0</v>
      </c>
      <c r="BO37" s="61">
        <f t="shared" si="65"/>
        <v>0</v>
      </c>
      <c r="BP37" s="61">
        <f t="shared" si="66"/>
        <v>0</v>
      </c>
      <c r="BQ37" s="61">
        <f t="shared" si="67"/>
        <v>0</v>
      </c>
      <c r="BR37" s="61">
        <f t="shared" si="68"/>
        <v>0</v>
      </c>
      <c r="BS37" s="61">
        <f t="shared" si="69"/>
        <v>0</v>
      </c>
      <c r="BT37" s="61">
        <f t="shared" si="70"/>
        <v>0</v>
      </c>
      <c r="BV37" s="61">
        <f t="shared" si="71"/>
        <v>0</v>
      </c>
      <c r="BW37" s="61">
        <f t="shared" si="72"/>
        <v>0</v>
      </c>
      <c r="BX37" s="61">
        <f t="shared" si="73"/>
        <v>0</v>
      </c>
      <c r="BY37" s="61">
        <f t="shared" si="74"/>
        <v>0</v>
      </c>
      <c r="BZ37" s="61">
        <f t="shared" si="75"/>
        <v>0</v>
      </c>
      <c r="CA37" s="61">
        <f t="shared" si="76"/>
        <v>0</v>
      </c>
      <c r="CC37" s="61">
        <f t="shared" si="77"/>
        <v>0</v>
      </c>
      <c r="CD37" s="61">
        <f t="shared" si="78"/>
        <v>0</v>
      </c>
      <c r="CE37" s="61">
        <f t="shared" si="79"/>
        <v>0</v>
      </c>
      <c r="CF37" s="61">
        <f t="shared" si="80"/>
        <v>0</v>
      </c>
      <c r="CG37" s="61">
        <f t="shared" si="81"/>
        <v>0</v>
      </c>
      <c r="CH37" s="61">
        <f t="shared" si="82"/>
        <v>0</v>
      </c>
      <c r="CL37" s="61">
        <f t="shared" si="83"/>
        <v>0</v>
      </c>
      <c r="CM37" s="61">
        <f t="shared" si="84"/>
        <v>0</v>
      </c>
      <c r="CN37" s="61">
        <f t="shared" si="85"/>
        <v>0</v>
      </c>
      <c r="CO37" s="61">
        <f t="shared" si="86"/>
        <v>0</v>
      </c>
      <c r="CP37" s="61">
        <f t="shared" si="87"/>
        <v>0</v>
      </c>
      <c r="CQ37" s="61">
        <f t="shared" si="88"/>
        <v>0</v>
      </c>
    </row>
    <row r="38" spans="1:95" ht="18">
      <c r="A38" s="66"/>
      <c r="B38" s="86">
        <v>35</v>
      </c>
      <c r="C38" s="68">
        <v>35</v>
      </c>
      <c r="D38" s="50"/>
      <c r="E38" s="50"/>
      <c r="F38" s="50"/>
      <c r="G38" s="50"/>
      <c r="H38" s="50"/>
      <c r="I38" s="50"/>
      <c r="J38" s="83">
        <f t="shared" si="49"/>
        <v>0</v>
      </c>
      <c r="K38" s="83" t="e">
        <f t="shared" si="50"/>
        <v>#DIV/0!</v>
      </c>
      <c r="S38" s="95">
        <f t="shared" si="43"/>
        <v>0</v>
      </c>
      <c r="T38" s="95">
        <f t="shared" si="44"/>
        <v>0</v>
      </c>
      <c r="U38" s="95">
        <f t="shared" si="45"/>
        <v>0</v>
      </c>
      <c r="V38" s="95">
        <f t="shared" si="46"/>
        <v>0</v>
      </c>
      <c r="W38" s="95">
        <f t="shared" si="47"/>
        <v>0</v>
      </c>
      <c r="X38" s="95">
        <f t="shared" si="48"/>
        <v>0</v>
      </c>
      <c r="Y38" s="71">
        <f t="shared" si="51"/>
        <v>0</v>
      </c>
      <c r="Z38" s="97" t="e">
        <f t="shared" si="52"/>
        <v>#DIV/0!</v>
      </c>
      <c r="AA38" s="103"/>
      <c r="AB38" s="95" t="str">
        <f t="shared" si="53"/>
        <v> </v>
      </c>
      <c r="AC38" s="95" t="str">
        <f t="shared" si="54"/>
        <v> </v>
      </c>
      <c r="AD38" s="95" t="str">
        <f t="shared" si="55"/>
        <v> </v>
      </c>
      <c r="AE38" s="95" t="str">
        <f t="shared" si="56"/>
        <v> </v>
      </c>
      <c r="AF38" s="95" t="str">
        <f t="shared" si="57"/>
        <v> </v>
      </c>
      <c r="AG38" s="95" t="str">
        <f t="shared" si="58"/>
        <v> </v>
      </c>
      <c r="BA38" s="52" t="s">
        <v>69</v>
      </c>
      <c r="BB38" s="63" t="e">
        <f>SUM('SA 2018 SRP-Open'!#REF!-'SA 2018 SRP-Open'!#REF!)</f>
        <v>#REF!</v>
      </c>
      <c r="BC38" s="53" t="s">
        <v>61</v>
      </c>
      <c r="BD38" s="54" t="s">
        <v>70</v>
      </c>
      <c r="BE38" s="55" t="s">
        <v>71</v>
      </c>
      <c r="BF38" s="64" t="s">
        <v>72</v>
      </c>
      <c r="BH38" s="61">
        <f t="shared" si="59"/>
        <v>0</v>
      </c>
      <c r="BI38" s="61">
        <f t="shared" si="60"/>
        <v>0</v>
      </c>
      <c r="BJ38" s="61">
        <f t="shared" si="61"/>
        <v>0</v>
      </c>
      <c r="BK38" s="61">
        <f t="shared" si="62"/>
        <v>0</v>
      </c>
      <c r="BL38" s="61">
        <f t="shared" si="63"/>
        <v>0</v>
      </c>
      <c r="BM38" s="61">
        <f t="shared" si="64"/>
        <v>0</v>
      </c>
      <c r="BO38" s="61">
        <f t="shared" si="65"/>
        <v>0</v>
      </c>
      <c r="BP38" s="61">
        <f t="shared" si="66"/>
        <v>0</v>
      </c>
      <c r="BQ38" s="61">
        <f t="shared" si="67"/>
        <v>0</v>
      </c>
      <c r="BR38" s="61">
        <f t="shared" si="68"/>
        <v>0</v>
      </c>
      <c r="BS38" s="61">
        <f t="shared" si="69"/>
        <v>0</v>
      </c>
      <c r="BT38" s="61">
        <f t="shared" si="70"/>
        <v>0</v>
      </c>
      <c r="BV38" s="61">
        <f t="shared" si="71"/>
        <v>0</v>
      </c>
      <c r="BW38" s="61">
        <f t="shared" si="72"/>
        <v>0</v>
      </c>
      <c r="BX38" s="61">
        <f t="shared" si="73"/>
        <v>0</v>
      </c>
      <c r="BY38" s="61">
        <f t="shared" si="74"/>
        <v>0</v>
      </c>
      <c r="BZ38" s="61">
        <f t="shared" si="75"/>
        <v>0</v>
      </c>
      <c r="CA38" s="61">
        <f t="shared" si="76"/>
        <v>0</v>
      </c>
      <c r="CC38" s="61">
        <f t="shared" si="77"/>
        <v>0</v>
      </c>
      <c r="CD38" s="61">
        <f t="shared" si="78"/>
        <v>0</v>
      </c>
      <c r="CE38" s="61">
        <f t="shared" si="79"/>
        <v>0</v>
      </c>
      <c r="CF38" s="61">
        <f t="shared" si="80"/>
        <v>0</v>
      </c>
      <c r="CG38" s="61">
        <f t="shared" si="81"/>
        <v>0</v>
      </c>
      <c r="CH38" s="61">
        <f t="shared" si="82"/>
        <v>0</v>
      </c>
      <c r="CL38" s="61">
        <f t="shared" si="83"/>
        <v>0</v>
      </c>
      <c r="CM38" s="61">
        <f t="shared" si="84"/>
        <v>0</v>
      </c>
      <c r="CN38" s="61">
        <f t="shared" si="85"/>
        <v>0</v>
      </c>
      <c r="CO38" s="61">
        <f t="shared" si="86"/>
        <v>0</v>
      </c>
      <c r="CP38" s="61">
        <f t="shared" si="87"/>
        <v>0</v>
      </c>
      <c r="CQ38" s="61">
        <f t="shared" si="88"/>
        <v>0</v>
      </c>
    </row>
    <row r="39" spans="1:95" ht="18">
      <c r="A39" s="66"/>
      <c r="B39" s="86">
        <v>36</v>
      </c>
      <c r="C39" s="4">
        <v>36</v>
      </c>
      <c r="D39" s="51"/>
      <c r="E39" s="51"/>
      <c r="F39" s="51"/>
      <c r="G39" s="51"/>
      <c r="H39" s="51"/>
      <c r="I39" s="51"/>
      <c r="J39" s="83">
        <f t="shared" si="49"/>
        <v>0</v>
      </c>
      <c r="K39" s="83" t="e">
        <f t="shared" si="50"/>
        <v>#DIV/0!</v>
      </c>
      <c r="S39" s="95">
        <f t="shared" si="43"/>
        <v>0</v>
      </c>
      <c r="T39" s="95">
        <f t="shared" si="44"/>
        <v>0</v>
      </c>
      <c r="U39" s="95">
        <f t="shared" si="45"/>
        <v>0</v>
      </c>
      <c r="V39" s="95">
        <f t="shared" si="46"/>
        <v>0</v>
      </c>
      <c r="W39" s="95">
        <f t="shared" si="47"/>
        <v>0</v>
      </c>
      <c r="X39" s="95">
        <f t="shared" si="48"/>
        <v>0</v>
      </c>
      <c r="Y39" s="71">
        <f t="shared" si="51"/>
        <v>0</v>
      </c>
      <c r="Z39" s="97" t="e">
        <f t="shared" si="52"/>
        <v>#DIV/0!</v>
      </c>
      <c r="AA39" s="103"/>
      <c r="AB39" s="95" t="str">
        <f t="shared" si="53"/>
        <v> </v>
      </c>
      <c r="AC39" s="95" t="str">
        <f t="shared" si="54"/>
        <v> </v>
      </c>
      <c r="AD39" s="95" t="str">
        <f t="shared" si="55"/>
        <v> </v>
      </c>
      <c r="AE39" s="95" t="str">
        <f t="shared" si="56"/>
        <v> </v>
      </c>
      <c r="AF39" s="95" t="str">
        <f t="shared" si="57"/>
        <v> </v>
      </c>
      <c r="AG39" s="95" t="str">
        <f t="shared" si="58"/>
        <v> </v>
      </c>
      <c r="BA39" s="52" t="s">
        <v>69</v>
      </c>
      <c r="BB39" s="63" t="e">
        <f>SUM('SA 2018 SRP-Open'!#REF!-'SA 2018 SRP-Open'!#REF!)</f>
        <v>#REF!</v>
      </c>
      <c r="BC39" s="53" t="s">
        <v>61</v>
      </c>
      <c r="BD39" s="54" t="s">
        <v>70</v>
      </c>
      <c r="BE39" s="55" t="s">
        <v>71</v>
      </c>
      <c r="BF39" s="64" t="s">
        <v>72</v>
      </c>
      <c r="BH39" s="61">
        <f t="shared" si="59"/>
        <v>0</v>
      </c>
      <c r="BI39" s="61">
        <f t="shared" si="60"/>
        <v>0</v>
      </c>
      <c r="BJ39" s="61">
        <f t="shared" si="61"/>
        <v>0</v>
      </c>
      <c r="BK39" s="61">
        <f t="shared" si="62"/>
        <v>0</v>
      </c>
      <c r="BL39" s="61">
        <f t="shared" si="63"/>
        <v>0</v>
      </c>
      <c r="BM39" s="61">
        <f t="shared" si="64"/>
        <v>0</v>
      </c>
      <c r="BO39" s="61">
        <f t="shared" si="65"/>
        <v>0</v>
      </c>
      <c r="BP39" s="61">
        <f t="shared" si="66"/>
        <v>0</v>
      </c>
      <c r="BQ39" s="61">
        <f t="shared" si="67"/>
        <v>0</v>
      </c>
      <c r="BR39" s="61">
        <f t="shared" si="68"/>
        <v>0</v>
      </c>
      <c r="BS39" s="61">
        <f t="shared" si="69"/>
        <v>0</v>
      </c>
      <c r="BT39" s="61">
        <f t="shared" si="70"/>
        <v>0</v>
      </c>
      <c r="BV39" s="61">
        <f t="shared" si="71"/>
        <v>0</v>
      </c>
      <c r="BW39" s="61">
        <f t="shared" si="72"/>
        <v>0</v>
      </c>
      <c r="BX39" s="61">
        <f t="shared" si="73"/>
        <v>0</v>
      </c>
      <c r="BY39" s="61">
        <f t="shared" si="74"/>
        <v>0</v>
      </c>
      <c r="BZ39" s="61">
        <f t="shared" si="75"/>
        <v>0</v>
      </c>
      <c r="CA39" s="61">
        <f t="shared" si="76"/>
        <v>0</v>
      </c>
      <c r="CC39" s="61">
        <f t="shared" si="77"/>
        <v>0</v>
      </c>
      <c r="CD39" s="61">
        <f t="shared" si="78"/>
        <v>0</v>
      </c>
      <c r="CE39" s="61">
        <f t="shared" si="79"/>
        <v>0</v>
      </c>
      <c r="CF39" s="61">
        <f t="shared" si="80"/>
        <v>0</v>
      </c>
      <c r="CG39" s="61">
        <f t="shared" si="81"/>
        <v>0</v>
      </c>
      <c r="CH39" s="61">
        <f t="shared" si="82"/>
        <v>0</v>
      </c>
      <c r="CL39" s="61">
        <f t="shared" si="83"/>
        <v>0</v>
      </c>
      <c r="CM39" s="61">
        <f t="shared" si="84"/>
        <v>0</v>
      </c>
      <c r="CN39" s="61">
        <f t="shared" si="85"/>
        <v>0</v>
      </c>
      <c r="CO39" s="61">
        <f t="shared" si="86"/>
        <v>0</v>
      </c>
      <c r="CP39" s="61">
        <f t="shared" si="87"/>
        <v>0</v>
      </c>
      <c r="CQ39" s="61">
        <f t="shared" si="88"/>
        <v>0</v>
      </c>
    </row>
    <row r="40" spans="1:95" ht="18">
      <c r="A40" s="66"/>
      <c r="B40" s="86">
        <v>37</v>
      </c>
      <c r="C40" s="68">
        <v>37</v>
      </c>
      <c r="D40" s="50"/>
      <c r="E40" s="50"/>
      <c r="F40" s="50"/>
      <c r="G40" s="50"/>
      <c r="H40" s="50"/>
      <c r="I40" s="50"/>
      <c r="J40" s="83">
        <f t="shared" si="49"/>
        <v>0</v>
      </c>
      <c r="K40" s="83" t="e">
        <f t="shared" si="50"/>
        <v>#DIV/0!</v>
      </c>
      <c r="S40" s="95">
        <f t="shared" si="43"/>
        <v>0</v>
      </c>
      <c r="T40" s="95">
        <f t="shared" si="44"/>
        <v>0</v>
      </c>
      <c r="U40" s="95">
        <f t="shared" si="45"/>
        <v>0</v>
      </c>
      <c r="V40" s="95">
        <f t="shared" si="46"/>
        <v>0</v>
      </c>
      <c r="W40" s="95">
        <f t="shared" si="47"/>
        <v>0</v>
      </c>
      <c r="X40" s="95">
        <f t="shared" si="48"/>
        <v>0</v>
      </c>
      <c r="Y40" s="71">
        <f t="shared" si="51"/>
        <v>0</v>
      </c>
      <c r="Z40" s="97" t="e">
        <f t="shared" si="52"/>
        <v>#DIV/0!</v>
      </c>
      <c r="AA40" s="103"/>
      <c r="AB40" s="95" t="str">
        <f t="shared" si="53"/>
        <v> </v>
      </c>
      <c r="AC40" s="95" t="str">
        <f t="shared" si="54"/>
        <v> </v>
      </c>
      <c r="AD40" s="95" t="str">
        <f t="shared" si="55"/>
        <v> </v>
      </c>
      <c r="AE40" s="95" t="str">
        <f t="shared" si="56"/>
        <v> </v>
      </c>
      <c r="AF40" s="95" t="str">
        <f t="shared" si="57"/>
        <v> </v>
      </c>
      <c r="AG40" s="95" t="str">
        <f t="shared" si="58"/>
        <v> </v>
      </c>
      <c r="BA40" s="52" t="s">
        <v>69</v>
      </c>
      <c r="BB40" s="63" t="e">
        <f>SUM('SA 2018 SRP-Open'!#REF!-'SA 2018 SRP-Open'!#REF!)</f>
        <v>#REF!</v>
      </c>
      <c r="BC40" s="53" t="s">
        <v>61</v>
      </c>
      <c r="BD40" s="54" t="s">
        <v>70</v>
      </c>
      <c r="BE40" s="55" t="s">
        <v>71</v>
      </c>
      <c r="BF40" s="64" t="s">
        <v>72</v>
      </c>
      <c r="BH40" s="61">
        <f t="shared" si="59"/>
        <v>0</v>
      </c>
      <c r="BI40" s="61">
        <f t="shared" si="60"/>
        <v>0</v>
      </c>
      <c r="BJ40" s="61">
        <f t="shared" si="61"/>
        <v>0</v>
      </c>
      <c r="BK40" s="61">
        <f t="shared" si="62"/>
        <v>0</v>
      </c>
      <c r="BL40" s="61">
        <f t="shared" si="63"/>
        <v>0</v>
      </c>
      <c r="BM40" s="61">
        <f t="shared" si="64"/>
        <v>0</v>
      </c>
      <c r="BO40" s="61">
        <f t="shared" si="65"/>
        <v>0</v>
      </c>
      <c r="BP40" s="61">
        <f t="shared" si="66"/>
        <v>0</v>
      </c>
      <c r="BQ40" s="61">
        <f t="shared" si="67"/>
        <v>0</v>
      </c>
      <c r="BR40" s="61">
        <f t="shared" si="68"/>
        <v>0</v>
      </c>
      <c r="BS40" s="61">
        <f t="shared" si="69"/>
        <v>0</v>
      </c>
      <c r="BT40" s="61">
        <f t="shared" si="70"/>
        <v>0</v>
      </c>
      <c r="BV40" s="61">
        <f t="shared" si="71"/>
        <v>0</v>
      </c>
      <c r="BW40" s="61">
        <f t="shared" si="72"/>
        <v>0</v>
      </c>
      <c r="BX40" s="61">
        <f t="shared" si="73"/>
        <v>0</v>
      </c>
      <c r="BY40" s="61">
        <f t="shared" si="74"/>
        <v>0</v>
      </c>
      <c r="BZ40" s="61">
        <f t="shared" si="75"/>
        <v>0</v>
      </c>
      <c r="CA40" s="61">
        <f t="shared" si="76"/>
        <v>0</v>
      </c>
      <c r="CC40" s="61">
        <f t="shared" si="77"/>
        <v>0</v>
      </c>
      <c r="CD40" s="61">
        <f t="shared" si="78"/>
        <v>0</v>
      </c>
      <c r="CE40" s="61">
        <f t="shared" si="79"/>
        <v>0</v>
      </c>
      <c r="CF40" s="61">
        <f t="shared" si="80"/>
        <v>0</v>
      </c>
      <c r="CG40" s="61">
        <f t="shared" si="81"/>
        <v>0</v>
      </c>
      <c r="CH40" s="61">
        <f t="shared" si="82"/>
        <v>0</v>
      </c>
      <c r="CL40" s="61">
        <f t="shared" si="83"/>
        <v>0</v>
      </c>
      <c r="CM40" s="61">
        <f t="shared" si="84"/>
        <v>0</v>
      </c>
      <c r="CN40" s="61">
        <f t="shared" si="85"/>
        <v>0</v>
      </c>
      <c r="CO40" s="61">
        <f t="shared" si="86"/>
        <v>0</v>
      </c>
      <c r="CP40" s="61">
        <f t="shared" si="87"/>
        <v>0</v>
      </c>
      <c r="CQ40" s="61">
        <f t="shared" si="88"/>
        <v>0</v>
      </c>
    </row>
    <row r="41" spans="1:95" ht="18">
      <c r="A41" s="66"/>
      <c r="B41" s="86">
        <v>38</v>
      </c>
      <c r="C41" s="4">
        <v>38</v>
      </c>
      <c r="D41" s="51"/>
      <c r="E41" s="51"/>
      <c r="F41" s="51"/>
      <c r="G41" s="51"/>
      <c r="H41" s="51"/>
      <c r="I41" s="51"/>
      <c r="J41" s="83">
        <f t="shared" si="49"/>
        <v>0</v>
      </c>
      <c r="K41" s="83" t="e">
        <f t="shared" si="50"/>
        <v>#DIV/0!</v>
      </c>
      <c r="S41" s="95">
        <f t="shared" si="43"/>
        <v>0</v>
      </c>
      <c r="T41" s="95">
        <f t="shared" si="44"/>
        <v>0</v>
      </c>
      <c r="U41" s="95">
        <f t="shared" si="45"/>
        <v>0</v>
      </c>
      <c r="V41" s="95">
        <f t="shared" si="46"/>
        <v>0</v>
      </c>
      <c r="W41" s="95">
        <f t="shared" si="47"/>
        <v>0</v>
      </c>
      <c r="X41" s="95">
        <f t="shared" si="48"/>
        <v>0</v>
      </c>
      <c r="Y41" s="71">
        <f t="shared" si="51"/>
        <v>0</v>
      </c>
      <c r="Z41" s="97" t="e">
        <f t="shared" si="52"/>
        <v>#DIV/0!</v>
      </c>
      <c r="AA41" s="103"/>
      <c r="AB41" s="95" t="str">
        <f t="shared" si="53"/>
        <v> </v>
      </c>
      <c r="AC41" s="95" t="str">
        <f t="shared" si="54"/>
        <v> </v>
      </c>
      <c r="AD41" s="95" t="str">
        <f t="shared" si="55"/>
        <v> </v>
      </c>
      <c r="AE41" s="95" t="str">
        <f t="shared" si="56"/>
        <v> </v>
      </c>
      <c r="AF41" s="95" t="str">
        <f t="shared" si="57"/>
        <v> </v>
      </c>
      <c r="AG41" s="95" t="str">
        <f t="shared" si="58"/>
        <v> </v>
      </c>
      <c r="BA41" s="52" t="s">
        <v>69</v>
      </c>
      <c r="BB41" s="63" t="e">
        <f>SUM('SA 2018 SRP-Open'!#REF!-'SA 2018 SRP-Open'!#REF!)</f>
        <v>#REF!</v>
      </c>
      <c r="BC41" s="53" t="s">
        <v>61</v>
      </c>
      <c r="BD41" s="54" t="s">
        <v>70</v>
      </c>
      <c r="BE41" s="55" t="s">
        <v>71</v>
      </c>
      <c r="BF41" s="64" t="s">
        <v>72</v>
      </c>
      <c r="BH41" s="61">
        <f t="shared" si="59"/>
        <v>0</v>
      </c>
      <c r="BI41" s="61">
        <f t="shared" si="60"/>
        <v>0</v>
      </c>
      <c r="BJ41" s="61">
        <f t="shared" si="61"/>
        <v>0</v>
      </c>
      <c r="BK41" s="61">
        <f t="shared" si="62"/>
        <v>0</v>
      </c>
      <c r="BL41" s="61">
        <f t="shared" si="63"/>
        <v>0</v>
      </c>
      <c r="BM41" s="61">
        <f t="shared" si="64"/>
        <v>0</v>
      </c>
      <c r="BO41" s="61">
        <f t="shared" si="65"/>
        <v>0</v>
      </c>
      <c r="BP41" s="61">
        <f t="shared" si="66"/>
        <v>0</v>
      </c>
      <c r="BQ41" s="61">
        <f t="shared" si="67"/>
        <v>0</v>
      </c>
      <c r="BR41" s="61">
        <f t="shared" si="68"/>
        <v>0</v>
      </c>
      <c r="BS41" s="61">
        <f t="shared" si="69"/>
        <v>0</v>
      </c>
      <c r="BT41" s="61">
        <f t="shared" si="70"/>
        <v>0</v>
      </c>
      <c r="BV41" s="61">
        <f t="shared" si="71"/>
        <v>0</v>
      </c>
      <c r="BW41" s="61">
        <f t="shared" si="72"/>
        <v>0</v>
      </c>
      <c r="BX41" s="61">
        <f t="shared" si="73"/>
        <v>0</v>
      </c>
      <c r="BY41" s="61">
        <f t="shared" si="74"/>
        <v>0</v>
      </c>
      <c r="BZ41" s="61">
        <f t="shared" si="75"/>
        <v>0</v>
      </c>
      <c r="CA41" s="61">
        <f t="shared" si="76"/>
        <v>0</v>
      </c>
      <c r="CC41" s="61">
        <f t="shared" si="77"/>
        <v>0</v>
      </c>
      <c r="CD41" s="61">
        <f t="shared" si="78"/>
        <v>0</v>
      </c>
      <c r="CE41" s="61">
        <f t="shared" si="79"/>
        <v>0</v>
      </c>
      <c r="CF41" s="61">
        <f t="shared" si="80"/>
        <v>0</v>
      </c>
      <c r="CG41" s="61">
        <f t="shared" si="81"/>
        <v>0</v>
      </c>
      <c r="CH41" s="61">
        <f t="shared" si="82"/>
        <v>0</v>
      </c>
      <c r="CL41" s="61">
        <f t="shared" si="83"/>
        <v>0</v>
      </c>
      <c r="CM41" s="61">
        <f t="shared" si="84"/>
        <v>0</v>
      </c>
      <c r="CN41" s="61">
        <f t="shared" si="85"/>
        <v>0</v>
      </c>
      <c r="CO41" s="61">
        <f t="shared" si="86"/>
        <v>0</v>
      </c>
      <c r="CP41" s="61">
        <f t="shared" si="87"/>
        <v>0</v>
      </c>
      <c r="CQ41" s="61">
        <f t="shared" si="88"/>
        <v>0</v>
      </c>
    </row>
    <row r="42" spans="1:95" ht="18">
      <c r="A42" s="66"/>
      <c r="B42" s="86">
        <v>39</v>
      </c>
      <c r="C42" s="68">
        <v>39</v>
      </c>
      <c r="D42" s="50"/>
      <c r="E42" s="50"/>
      <c r="F42" s="50"/>
      <c r="G42" s="50"/>
      <c r="H42" s="50"/>
      <c r="I42" s="50"/>
      <c r="J42" s="83">
        <f t="shared" si="49"/>
        <v>0</v>
      </c>
      <c r="K42" s="83" t="e">
        <f t="shared" si="50"/>
        <v>#DIV/0!</v>
      </c>
      <c r="S42" s="95">
        <f t="shared" si="43"/>
        <v>0</v>
      </c>
      <c r="T42" s="95">
        <f t="shared" si="44"/>
        <v>0</v>
      </c>
      <c r="U42" s="95">
        <f t="shared" si="45"/>
        <v>0</v>
      </c>
      <c r="V42" s="95">
        <f t="shared" si="46"/>
        <v>0</v>
      </c>
      <c r="W42" s="95">
        <f t="shared" si="47"/>
        <v>0</v>
      </c>
      <c r="X42" s="95">
        <f t="shared" si="48"/>
        <v>0</v>
      </c>
      <c r="Y42" s="71">
        <f>SUM(S42:X42)</f>
        <v>0</v>
      </c>
      <c r="Z42" s="97" t="e">
        <f t="shared" si="52"/>
        <v>#DIV/0!</v>
      </c>
      <c r="AA42" s="103"/>
      <c r="AB42" s="95" t="str">
        <f t="shared" si="53"/>
        <v> </v>
      </c>
      <c r="AC42" s="95" t="str">
        <f t="shared" si="54"/>
        <v> </v>
      </c>
      <c r="AD42" s="95" t="str">
        <f t="shared" si="55"/>
        <v> </v>
      </c>
      <c r="AE42" s="95" t="str">
        <f t="shared" si="56"/>
        <v> </v>
      </c>
      <c r="AF42" s="95" t="str">
        <f t="shared" si="57"/>
        <v> </v>
      </c>
      <c r="AG42" s="95" t="str">
        <f t="shared" si="58"/>
        <v> </v>
      </c>
      <c r="BA42" s="52" t="s">
        <v>69</v>
      </c>
      <c r="BB42" s="63" t="e">
        <f>SUM('SA 2018 SRP-Open'!#REF!-'SA 2018 SRP-Open'!#REF!)</f>
        <v>#REF!</v>
      </c>
      <c r="BC42" s="53" t="s">
        <v>61</v>
      </c>
      <c r="BD42" s="54" t="s">
        <v>70</v>
      </c>
      <c r="BE42" s="55" t="s">
        <v>71</v>
      </c>
      <c r="BF42" s="64" t="s">
        <v>72</v>
      </c>
      <c r="BH42" s="61">
        <f t="shared" si="59"/>
        <v>0</v>
      </c>
      <c r="BI42" s="61">
        <f t="shared" si="60"/>
        <v>0</v>
      </c>
      <c r="BJ42" s="61">
        <f t="shared" si="61"/>
        <v>0</v>
      </c>
      <c r="BK42" s="61">
        <f t="shared" si="62"/>
        <v>0</v>
      </c>
      <c r="BL42" s="61">
        <f t="shared" si="63"/>
        <v>0</v>
      </c>
      <c r="BM42" s="61">
        <f t="shared" si="64"/>
        <v>0</v>
      </c>
      <c r="BO42" s="61">
        <f t="shared" si="65"/>
        <v>0</v>
      </c>
      <c r="BP42" s="61">
        <f t="shared" si="66"/>
        <v>0</v>
      </c>
      <c r="BQ42" s="61">
        <f t="shared" si="67"/>
        <v>0</v>
      </c>
      <c r="BR42" s="61">
        <f t="shared" si="68"/>
        <v>0</v>
      </c>
      <c r="BS42" s="61">
        <f t="shared" si="69"/>
        <v>0</v>
      </c>
      <c r="BT42" s="61">
        <f t="shared" si="70"/>
        <v>0</v>
      </c>
      <c r="BV42" s="61">
        <f t="shared" si="71"/>
        <v>0</v>
      </c>
      <c r="BW42" s="61">
        <f t="shared" si="72"/>
        <v>0</v>
      </c>
      <c r="BX42" s="61">
        <f t="shared" si="73"/>
        <v>0</v>
      </c>
      <c r="BY42" s="61">
        <f t="shared" si="74"/>
        <v>0</v>
      </c>
      <c r="BZ42" s="61">
        <f t="shared" si="75"/>
        <v>0</v>
      </c>
      <c r="CA42" s="61">
        <f t="shared" si="76"/>
        <v>0</v>
      </c>
      <c r="CC42" s="61">
        <f t="shared" si="77"/>
        <v>0</v>
      </c>
      <c r="CD42" s="61">
        <f t="shared" si="78"/>
        <v>0</v>
      </c>
      <c r="CE42" s="61">
        <f t="shared" si="79"/>
        <v>0</v>
      </c>
      <c r="CF42" s="61">
        <f t="shared" si="80"/>
        <v>0</v>
      </c>
      <c r="CG42" s="61">
        <f t="shared" si="81"/>
        <v>0</v>
      </c>
      <c r="CH42" s="61">
        <f t="shared" si="82"/>
        <v>0</v>
      </c>
      <c r="CL42" s="61">
        <f t="shared" si="83"/>
        <v>0</v>
      </c>
      <c r="CM42" s="61">
        <f t="shared" si="84"/>
        <v>0</v>
      </c>
      <c r="CN42" s="61">
        <f t="shared" si="85"/>
        <v>0</v>
      </c>
      <c r="CO42" s="61">
        <f t="shared" si="86"/>
        <v>0</v>
      </c>
      <c r="CP42" s="61">
        <f t="shared" si="87"/>
        <v>0</v>
      </c>
      <c r="CQ42" s="61">
        <f t="shared" si="88"/>
        <v>0</v>
      </c>
    </row>
    <row r="43" spans="1:95" ht="18">
      <c r="A43" s="66"/>
      <c r="B43" s="86">
        <v>40</v>
      </c>
      <c r="C43" s="4">
        <v>40</v>
      </c>
      <c r="D43" s="51"/>
      <c r="E43" s="51"/>
      <c r="F43" s="51"/>
      <c r="G43" s="51"/>
      <c r="H43" s="51"/>
      <c r="I43" s="51"/>
      <c r="J43" s="83">
        <f t="shared" si="49"/>
        <v>0</v>
      </c>
      <c r="K43" s="83" t="e">
        <f t="shared" si="50"/>
        <v>#DIV/0!</v>
      </c>
      <c r="S43" s="95">
        <f t="shared" si="43"/>
        <v>0</v>
      </c>
      <c r="T43" s="95">
        <f t="shared" si="44"/>
        <v>0</v>
      </c>
      <c r="U43" s="95">
        <f t="shared" si="45"/>
        <v>0</v>
      </c>
      <c r="V43" s="95">
        <f t="shared" si="46"/>
        <v>0</v>
      </c>
      <c r="W43" s="95">
        <f t="shared" si="47"/>
        <v>0</v>
      </c>
      <c r="X43" s="95">
        <f t="shared" si="48"/>
        <v>0</v>
      </c>
      <c r="Y43" s="71">
        <f t="shared" si="51"/>
        <v>0</v>
      </c>
      <c r="Z43" s="97" t="e">
        <f t="shared" si="52"/>
        <v>#DIV/0!</v>
      </c>
      <c r="AA43" s="103"/>
      <c r="AB43" s="95" t="str">
        <f t="shared" si="53"/>
        <v> </v>
      </c>
      <c r="AC43" s="95" t="str">
        <f t="shared" si="54"/>
        <v> </v>
      </c>
      <c r="AD43" s="95" t="str">
        <f t="shared" si="55"/>
        <v> </v>
      </c>
      <c r="AE43" s="95" t="str">
        <f t="shared" si="56"/>
        <v> </v>
      </c>
      <c r="AF43" s="95" t="str">
        <f t="shared" si="57"/>
        <v> </v>
      </c>
      <c r="AG43" s="95" t="str">
        <f t="shared" si="58"/>
        <v> </v>
      </c>
      <c r="BA43" s="52" t="s">
        <v>69</v>
      </c>
      <c r="BB43" s="63" t="e">
        <f>SUM('SA 2018 SRP-Open'!#REF!-'SA 2018 SRP-Open'!#REF!)</f>
        <v>#REF!</v>
      </c>
      <c r="BC43" s="53" t="s">
        <v>61</v>
      </c>
      <c r="BD43" s="54" t="s">
        <v>70</v>
      </c>
      <c r="BE43" s="55" t="s">
        <v>71</v>
      </c>
      <c r="BF43" s="64" t="s">
        <v>72</v>
      </c>
      <c r="BH43" s="61">
        <f t="shared" si="59"/>
        <v>0</v>
      </c>
      <c r="BI43" s="61">
        <f t="shared" si="60"/>
        <v>0</v>
      </c>
      <c r="BJ43" s="61">
        <f t="shared" si="61"/>
        <v>0</v>
      </c>
      <c r="BK43" s="61">
        <f t="shared" si="62"/>
        <v>0</v>
      </c>
      <c r="BL43" s="61">
        <f t="shared" si="63"/>
        <v>0</v>
      </c>
      <c r="BM43" s="61">
        <f t="shared" si="64"/>
        <v>0</v>
      </c>
      <c r="BO43" s="61">
        <f t="shared" si="65"/>
        <v>0</v>
      </c>
      <c r="BP43" s="61">
        <f t="shared" si="66"/>
        <v>0</v>
      </c>
      <c r="BQ43" s="61">
        <f t="shared" si="67"/>
        <v>0</v>
      </c>
      <c r="BR43" s="61">
        <f t="shared" si="68"/>
        <v>0</v>
      </c>
      <c r="BS43" s="61">
        <f t="shared" si="69"/>
        <v>0</v>
      </c>
      <c r="BT43" s="61">
        <f t="shared" si="70"/>
        <v>0</v>
      </c>
      <c r="BV43" s="61">
        <f t="shared" si="71"/>
        <v>0</v>
      </c>
      <c r="BW43" s="61">
        <f t="shared" si="72"/>
        <v>0</v>
      </c>
      <c r="BX43" s="61">
        <f t="shared" si="73"/>
        <v>0</v>
      </c>
      <c r="BY43" s="61">
        <f t="shared" si="74"/>
        <v>0</v>
      </c>
      <c r="BZ43" s="61">
        <f t="shared" si="75"/>
        <v>0</v>
      </c>
      <c r="CA43" s="61">
        <f t="shared" si="76"/>
        <v>0</v>
      </c>
      <c r="CC43" s="61">
        <f t="shared" si="77"/>
        <v>0</v>
      </c>
      <c r="CD43" s="61">
        <f t="shared" si="78"/>
        <v>0</v>
      </c>
      <c r="CE43" s="61">
        <f t="shared" si="79"/>
        <v>0</v>
      </c>
      <c r="CF43" s="61">
        <f t="shared" si="80"/>
        <v>0</v>
      </c>
      <c r="CG43" s="61">
        <f t="shared" si="81"/>
        <v>0</v>
      </c>
      <c r="CH43" s="61">
        <f t="shared" si="82"/>
        <v>0</v>
      </c>
      <c r="CL43" s="61">
        <f t="shared" si="83"/>
        <v>0</v>
      </c>
      <c r="CM43" s="61">
        <f t="shared" si="84"/>
        <v>0</v>
      </c>
      <c r="CN43" s="61">
        <f t="shared" si="85"/>
        <v>0</v>
      </c>
      <c r="CO43" s="61">
        <f t="shared" si="86"/>
        <v>0</v>
      </c>
      <c r="CP43" s="61">
        <f t="shared" si="87"/>
        <v>0</v>
      </c>
      <c r="CQ43" s="61">
        <f t="shared" si="88"/>
        <v>0</v>
      </c>
    </row>
    <row r="44" spans="1:95" ht="18">
      <c r="A44" s="66"/>
      <c r="B44" s="86">
        <v>41</v>
      </c>
      <c r="C44" s="68">
        <v>41</v>
      </c>
      <c r="D44" s="50"/>
      <c r="E44" s="50"/>
      <c r="F44" s="50"/>
      <c r="G44" s="50"/>
      <c r="H44" s="50"/>
      <c r="I44" s="50"/>
      <c r="J44" s="83">
        <f t="shared" si="49"/>
        <v>0</v>
      </c>
      <c r="K44" s="83" t="e">
        <f t="shared" si="50"/>
        <v>#DIV/0!</v>
      </c>
      <c r="S44" s="95">
        <f t="shared" si="43"/>
        <v>0</v>
      </c>
      <c r="T44" s="95">
        <f t="shared" si="44"/>
        <v>0</v>
      </c>
      <c r="U44" s="95">
        <f t="shared" si="45"/>
        <v>0</v>
      </c>
      <c r="V44" s="95">
        <f t="shared" si="46"/>
        <v>0</v>
      </c>
      <c r="W44" s="95">
        <f t="shared" si="47"/>
        <v>0</v>
      </c>
      <c r="X44" s="95">
        <f t="shared" si="48"/>
        <v>0</v>
      </c>
      <c r="Y44" s="71">
        <f t="shared" si="51"/>
        <v>0</v>
      </c>
      <c r="Z44" s="97" t="e">
        <f t="shared" si="52"/>
        <v>#DIV/0!</v>
      </c>
      <c r="AA44" s="103"/>
      <c r="AB44" s="95" t="str">
        <f t="shared" si="53"/>
        <v> </v>
      </c>
      <c r="AC44" s="95" t="str">
        <f t="shared" si="54"/>
        <v> </v>
      </c>
      <c r="AD44" s="95" t="str">
        <f t="shared" si="55"/>
        <v> </v>
      </c>
      <c r="AE44" s="95" t="str">
        <f t="shared" si="56"/>
        <v> </v>
      </c>
      <c r="AF44" s="95" t="str">
        <f t="shared" si="57"/>
        <v> </v>
      </c>
      <c r="AG44" s="95" t="str">
        <f t="shared" si="58"/>
        <v> </v>
      </c>
      <c r="BA44" s="52" t="s">
        <v>69</v>
      </c>
      <c r="BB44" s="63" t="e">
        <f>SUM('SA 2018 SRP-Open'!#REF!-'SA 2018 SRP-Open'!#REF!)</f>
        <v>#REF!</v>
      </c>
      <c r="BC44" s="53" t="s">
        <v>61</v>
      </c>
      <c r="BD44" s="54" t="s">
        <v>70</v>
      </c>
      <c r="BE44" s="55" t="s">
        <v>71</v>
      </c>
      <c r="BF44" s="64" t="s">
        <v>72</v>
      </c>
      <c r="BH44" s="61">
        <f t="shared" si="59"/>
        <v>0</v>
      </c>
      <c r="BI44" s="61">
        <f t="shared" si="60"/>
        <v>0</v>
      </c>
      <c r="BJ44" s="61">
        <f t="shared" si="61"/>
        <v>0</v>
      </c>
      <c r="BK44" s="61">
        <f t="shared" si="62"/>
        <v>0</v>
      </c>
      <c r="BL44" s="61">
        <f t="shared" si="63"/>
        <v>0</v>
      </c>
      <c r="BM44" s="61">
        <f t="shared" si="64"/>
        <v>0</v>
      </c>
      <c r="BO44" s="61">
        <f t="shared" si="65"/>
        <v>0</v>
      </c>
      <c r="BP44" s="61">
        <f t="shared" si="66"/>
        <v>0</v>
      </c>
      <c r="BQ44" s="61">
        <f t="shared" si="67"/>
        <v>0</v>
      </c>
      <c r="BR44" s="61">
        <f t="shared" si="68"/>
        <v>0</v>
      </c>
      <c r="BS44" s="61">
        <f t="shared" si="69"/>
        <v>0</v>
      </c>
      <c r="BT44" s="61">
        <f t="shared" si="70"/>
        <v>0</v>
      </c>
      <c r="BV44" s="61">
        <f t="shared" si="71"/>
        <v>0</v>
      </c>
      <c r="BW44" s="61">
        <f t="shared" si="72"/>
        <v>0</v>
      </c>
      <c r="BX44" s="61">
        <f t="shared" si="73"/>
        <v>0</v>
      </c>
      <c r="BY44" s="61">
        <f t="shared" si="74"/>
        <v>0</v>
      </c>
      <c r="BZ44" s="61">
        <f t="shared" si="75"/>
        <v>0</v>
      </c>
      <c r="CA44" s="61">
        <f t="shared" si="76"/>
        <v>0</v>
      </c>
      <c r="CC44" s="61">
        <f t="shared" si="77"/>
        <v>0</v>
      </c>
      <c r="CD44" s="61">
        <f t="shared" si="78"/>
        <v>0</v>
      </c>
      <c r="CE44" s="61">
        <f t="shared" si="79"/>
        <v>0</v>
      </c>
      <c r="CF44" s="61">
        <f t="shared" si="80"/>
        <v>0</v>
      </c>
      <c r="CG44" s="61">
        <f t="shared" si="81"/>
        <v>0</v>
      </c>
      <c r="CH44" s="61">
        <f t="shared" si="82"/>
        <v>0</v>
      </c>
      <c r="CL44" s="61">
        <f t="shared" si="83"/>
        <v>0</v>
      </c>
      <c r="CM44" s="61">
        <f t="shared" si="84"/>
        <v>0</v>
      </c>
      <c r="CN44" s="61">
        <f t="shared" si="85"/>
        <v>0</v>
      </c>
      <c r="CO44" s="61">
        <f t="shared" si="86"/>
        <v>0</v>
      </c>
      <c r="CP44" s="61">
        <f t="shared" si="87"/>
        <v>0</v>
      </c>
      <c r="CQ44" s="61">
        <f t="shared" si="88"/>
        <v>0</v>
      </c>
    </row>
    <row r="45" spans="1:95" ht="18">
      <c r="A45" s="66"/>
      <c r="B45" s="86">
        <v>42</v>
      </c>
      <c r="C45" s="4">
        <v>42</v>
      </c>
      <c r="D45" s="51"/>
      <c r="E45" s="51"/>
      <c r="F45" s="51"/>
      <c r="G45" s="51"/>
      <c r="H45" s="51"/>
      <c r="I45" s="51"/>
      <c r="J45" s="83">
        <f t="shared" si="49"/>
        <v>0</v>
      </c>
      <c r="K45" s="83" t="e">
        <f t="shared" si="50"/>
        <v>#DIV/0!</v>
      </c>
      <c r="S45" s="95">
        <f t="shared" si="43"/>
        <v>0</v>
      </c>
      <c r="T45" s="95">
        <f t="shared" si="44"/>
        <v>0</v>
      </c>
      <c r="U45" s="95">
        <f t="shared" si="45"/>
        <v>0</v>
      </c>
      <c r="V45" s="95">
        <f t="shared" si="46"/>
        <v>0</v>
      </c>
      <c r="W45" s="95">
        <f t="shared" si="47"/>
        <v>0</v>
      </c>
      <c r="X45" s="95">
        <f t="shared" si="48"/>
        <v>0</v>
      </c>
      <c r="Y45" s="71">
        <f>SUM(S45:X45)</f>
        <v>0</v>
      </c>
      <c r="Z45" s="97" t="e">
        <f t="shared" si="52"/>
        <v>#DIV/0!</v>
      </c>
      <c r="AA45" s="103"/>
      <c r="AB45" s="95" t="str">
        <f t="shared" si="53"/>
        <v> </v>
      </c>
      <c r="AC45" s="95" t="str">
        <f t="shared" si="54"/>
        <v> </v>
      </c>
      <c r="AD45" s="95" t="str">
        <f t="shared" si="55"/>
        <v> </v>
      </c>
      <c r="AE45" s="95" t="str">
        <f t="shared" si="56"/>
        <v> </v>
      </c>
      <c r="AF45" s="95" t="str">
        <f t="shared" si="57"/>
        <v> </v>
      </c>
      <c r="AG45" s="95" t="str">
        <f t="shared" si="58"/>
        <v> </v>
      </c>
      <c r="BA45" s="52" t="s">
        <v>69</v>
      </c>
      <c r="BB45" s="63" t="e">
        <f>SUM('SA 2018 SRP-Open'!#REF!-'SA 2018 SRP-Open'!#REF!)</f>
        <v>#REF!</v>
      </c>
      <c r="BC45" s="53" t="s">
        <v>61</v>
      </c>
      <c r="BD45" s="54" t="s">
        <v>70</v>
      </c>
      <c r="BE45" s="55" t="s">
        <v>71</v>
      </c>
      <c r="BF45" s="64" t="s">
        <v>72</v>
      </c>
      <c r="BH45" s="61">
        <f t="shared" si="59"/>
        <v>0</v>
      </c>
      <c r="BI45" s="61">
        <f t="shared" si="60"/>
        <v>0</v>
      </c>
      <c r="BJ45" s="61">
        <f t="shared" si="61"/>
        <v>0</v>
      </c>
      <c r="BK45" s="61">
        <f t="shared" si="62"/>
        <v>0</v>
      </c>
      <c r="BL45" s="61">
        <f t="shared" si="63"/>
        <v>0</v>
      </c>
      <c r="BM45" s="61">
        <f t="shared" si="64"/>
        <v>0</v>
      </c>
      <c r="BO45" s="61">
        <f t="shared" si="65"/>
        <v>0</v>
      </c>
      <c r="BP45" s="61">
        <f t="shared" si="66"/>
        <v>0</v>
      </c>
      <c r="BQ45" s="61">
        <f t="shared" si="67"/>
        <v>0</v>
      </c>
      <c r="BR45" s="61">
        <f t="shared" si="68"/>
        <v>0</v>
      </c>
      <c r="BS45" s="61">
        <f t="shared" si="69"/>
        <v>0</v>
      </c>
      <c r="BT45" s="61">
        <f t="shared" si="70"/>
        <v>0</v>
      </c>
      <c r="BV45" s="61">
        <f t="shared" si="71"/>
        <v>0</v>
      </c>
      <c r="BW45" s="61">
        <f t="shared" si="72"/>
        <v>0</v>
      </c>
      <c r="BX45" s="61">
        <f t="shared" si="73"/>
        <v>0</v>
      </c>
      <c r="BY45" s="61">
        <f t="shared" si="74"/>
        <v>0</v>
      </c>
      <c r="BZ45" s="61">
        <f t="shared" si="75"/>
        <v>0</v>
      </c>
      <c r="CA45" s="61">
        <f t="shared" si="76"/>
        <v>0</v>
      </c>
      <c r="CC45" s="61">
        <f t="shared" si="77"/>
        <v>0</v>
      </c>
      <c r="CD45" s="61">
        <f t="shared" si="78"/>
        <v>0</v>
      </c>
      <c r="CE45" s="61">
        <f t="shared" si="79"/>
        <v>0</v>
      </c>
      <c r="CF45" s="61">
        <f t="shared" si="80"/>
        <v>0</v>
      </c>
      <c r="CG45" s="61">
        <f t="shared" si="81"/>
        <v>0</v>
      </c>
      <c r="CH45" s="61">
        <f t="shared" si="82"/>
        <v>0</v>
      </c>
      <c r="CL45" s="61">
        <f t="shared" si="83"/>
        <v>0</v>
      </c>
      <c r="CM45" s="61">
        <f t="shared" si="84"/>
        <v>0</v>
      </c>
      <c r="CN45" s="61">
        <f t="shared" si="85"/>
        <v>0</v>
      </c>
      <c r="CO45" s="61">
        <f t="shared" si="86"/>
        <v>0</v>
      </c>
      <c r="CP45" s="61">
        <f t="shared" si="87"/>
        <v>0</v>
      </c>
      <c r="CQ45" s="61">
        <f t="shared" si="88"/>
        <v>0</v>
      </c>
    </row>
    <row r="46" spans="1:95" ht="18">
      <c r="A46" s="66"/>
      <c r="B46" s="86">
        <v>43</v>
      </c>
      <c r="C46" s="68">
        <v>43</v>
      </c>
      <c r="D46" s="50"/>
      <c r="E46" s="50"/>
      <c r="F46" s="50"/>
      <c r="G46" s="50"/>
      <c r="H46" s="50"/>
      <c r="I46" s="50"/>
      <c r="J46" s="83">
        <f t="shared" si="49"/>
        <v>0</v>
      </c>
      <c r="K46" s="83" t="e">
        <f t="shared" si="50"/>
        <v>#DIV/0!</v>
      </c>
      <c r="S46" s="95">
        <f t="shared" si="43"/>
        <v>0</v>
      </c>
      <c r="T46" s="95">
        <f t="shared" si="44"/>
        <v>0</v>
      </c>
      <c r="U46" s="95">
        <f t="shared" si="45"/>
        <v>0</v>
      </c>
      <c r="V46" s="95">
        <f t="shared" si="46"/>
        <v>0</v>
      </c>
      <c r="W46" s="95">
        <f t="shared" si="47"/>
        <v>0</v>
      </c>
      <c r="X46" s="95">
        <f t="shared" si="48"/>
        <v>0</v>
      </c>
      <c r="Y46" s="71">
        <f>SUM(S46:X46)</f>
        <v>0</v>
      </c>
      <c r="Z46" s="97" t="e">
        <f t="shared" si="52"/>
        <v>#DIV/0!</v>
      </c>
      <c r="AA46" s="103"/>
      <c r="AB46" s="95" t="str">
        <f t="shared" si="53"/>
        <v> </v>
      </c>
      <c r="AC46" s="95" t="str">
        <f t="shared" si="54"/>
        <v> </v>
      </c>
      <c r="AD46" s="95" t="str">
        <f t="shared" si="55"/>
        <v> </v>
      </c>
      <c r="AE46" s="95" t="str">
        <f t="shared" si="56"/>
        <v> </v>
      </c>
      <c r="AF46" s="95" t="str">
        <f t="shared" si="57"/>
        <v> </v>
      </c>
      <c r="AG46" s="95" t="str">
        <f t="shared" si="58"/>
        <v> </v>
      </c>
      <c r="BA46" s="52" t="s">
        <v>69</v>
      </c>
      <c r="BB46" s="63" t="e">
        <f>SUM('SA 2018 SRP-Open'!#REF!-'SA 2018 SRP-Open'!#REF!)</f>
        <v>#REF!</v>
      </c>
      <c r="BC46" s="53" t="s">
        <v>61</v>
      </c>
      <c r="BD46" s="54" t="s">
        <v>70</v>
      </c>
      <c r="BE46" s="55" t="s">
        <v>71</v>
      </c>
      <c r="BF46" s="64" t="s">
        <v>72</v>
      </c>
      <c r="BH46" s="61">
        <f t="shared" si="59"/>
        <v>0</v>
      </c>
      <c r="BI46" s="61">
        <f t="shared" si="60"/>
        <v>0</v>
      </c>
      <c r="BJ46" s="61">
        <f t="shared" si="61"/>
        <v>0</v>
      </c>
      <c r="BK46" s="61">
        <f t="shared" si="62"/>
        <v>0</v>
      </c>
      <c r="BL46" s="61">
        <f t="shared" si="63"/>
        <v>0</v>
      </c>
      <c r="BM46" s="61">
        <f t="shared" si="64"/>
        <v>0</v>
      </c>
      <c r="BO46" s="61">
        <f t="shared" si="65"/>
        <v>0</v>
      </c>
      <c r="BP46" s="61">
        <f t="shared" si="66"/>
        <v>0</v>
      </c>
      <c r="BQ46" s="61">
        <f t="shared" si="67"/>
        <v>0</v>
      </c>
      <c r="BR46" s="61">
        <f t="shared" si="68"/>
        <v>0</v>
      </c>
      <c r="BS46" s="61">
        <f t="shared" si="69"/>
        <v>0</v>
      </c>
      <c r="BT46" s="61">
        <f t="shared" si="70"/>
        <v>0</v>
      </c>
      <c r="BV46" s="61">
        <f t="shared" si="71"/>
        <v>0</v>
      </c>
      <c r="BW46" s="61">
        <f t="shared" si="72"/>
        <v>0</v>
      </c>
      <c r="BX46" s="61">
        <f t="shared" si="73"/>
        <v>0</v>
      </c>
      <c r="BY46" s="61">
        <f t="shared" si="74"/>
        <v>0</v>
      </c>
      <c r="BZ46" s="61">
        <f t="shared" si="75"/>
        <v>0</v>
      </c>
      <c r="CA46" s="61">
        <f t="shared" si="76"/>
        <v>0</v>
      </c>
      <c r="CC46" s="61">
        <f t="shared" si="77"/>
        <v>0</v>
      </c>
      <c r="CD46" s="61">
        <f t="shared" si="78"/>
        <v>0</v>
      </c>
      <c r="CE46" s="61">
        <f t="shared" si="79"/>
        <v>0</v>
      </c>
      <c r="CF46" s="61">
        <f t="shared" si="80"/>
        <v>0</v>
      </c>
      <c r="CG46" s="61">
        <f t="shared" si="81"/>
        <v>0</v>
      </c>
      <c r="CH46" s="61">
        <f t="shared" si="82"/>
        <v>0</v>
      </c>
      <c r="CL46" s="61">
        <f t="shared" si="83"/>
        <v>0</v>
      </c>
      <c r="CM46" s="61">
        <f t="shared" si="84"/>
        <v>0</v>
      </c>
      <c r="CN46" s="61">
        <f t="shared" si="85"/>
        <v>0</v>
      </c>
      <c r="CO46" s="61">
        <f t="shared" si="86"/>
        <v>0</v>
      </c>
      <c r="CP46" s="61">
        <f t="shared" si="87"/>
        <v>0</v>
      </c>
      <c r="CQ46" s="61">
        <f t="shared" si="88"/>
        <v>0</v>
      </c>
    </row>
    <row r="47" spans="1:95" ht="18">
      <c r="A47" s="66"/>
      <c r="B47" s="86">
        <v>44</v>
      </c>
      <c r="C47" s="4">
        <v>44</v>
      </c>
      <c r="D47" s="51"/>
      <c r="E47" s="51"/>
      <c r="F47" s="51"/>
      <c r="G47" s="51"/>
      <c r="H47" s="51"/>
      <c r="I47" s="51"/>
      <c r="J47" s="83">
        <f t="shared" si="49"/>
        <v>0</v>
      </c>
      <c r="K47" s="83" t="e">
        <f t="shared" si="50"/>
        <v>#DIV/0!</v>
      </c>
      <c r="S47" s="95">
        <f t="shared" si="43"/>
        <v>0</v>
      </c>
      <c r="T47" s="95">
        <f t="shared" si="44"/>
        <v>0</v>
      </c>
      <c r="U47" s="95">
        <f t="shared" si="45"/>
        <v>0</v>
      </c>
      <c r="V47" s="95">
        <f t="shared" si="46"/>
        <v>0</v>
      </c>
      <c r="W47" s="95">
        <f t="shared" si="47"/>
        <v>0</v>
      </c>
      <c r="X47" s="95">
        <f t="shared" si="48"/>
        <v>0</v>
      </c>
      <c r="Y47" s="71">
        <f t="shared" si="51"/>
        <v>0</v>
      </c>
      <c r="Z47" s="97" t="e">
        <f t="shared" si="52"/>
        <v>#DIV/0!</v>
      </c>
      <c r="AA47" s="103"/>
      <c r="AB47" s="95" t="str">
        <f t="shared" si="53"/>
        <v> </v>
      </c>
      <c r="AC47" s="95" t="str">
        <f t="shared" si="54"/>
        <v> </v>
      </c>
      <c r="AD47" s="95" t="str">
        <f t="shared" si="55"/>
        <v> </v>
      </c>
      <c r="AE47" s="95" t="str">
        <f t="shared" si="56"/>
        <v> </v>
      </c>
      <c r="AF47" s="95" t="str">
        <f t="shared" si="57"/>
        <v> </v>
      </c>
      <c r="AG47" s="95" t="str">
        <f t="shared" si="58"/>
        <v> </v>
      </c>
      <c r="BA47" s="52" t="s">
        <v>69</v>
      </c>
      <c r="BB47" s="63" t="e">
        <f>SUM('SA 2018 SRP-Open'!#REF!-'SA 2018 SRP-Open'!#REF!)</f>
        <v>#REF!</v>
      </c>
      <c r="BC47" s="53" t="s">
        <v>61</v>
      </c>
      <c r="BD47" s="54" t="s">
        <v>70</v>
      </c>
      <c r="BE47" s="55" t="s">
        <v>71</v>
      </c>
      <c r="BF47" s="64" t="s">
        <v>72</v>
      </c>
      <c r="BH47" s="61">
        <f t="shared" si="59"/>
        <v>0</v>
      </c>
      <c r="BI47" s="61">
        <f t="shared" si="60"/>
        <v>0</v>
      </c>
      <c r="BJ47" s="61">
        <f t="shared" si="61"/>
        <v>0</v>
      </c>
      <c r="BK47" s="61">
        <f t="shared" si="62"/>
        <v>0</v>
      </c>
      <c r="BL47" s="61">
        <f t="shared" si="63"/>
        <v>0</v>
      </c>
      <c r="BM47" s="61">
        <f t="shared" si="64"/>
        <v>0</v>
      </c>
      <c r="BO47" s="61">
        <f t="shared" si="65"/>
        <v>0</v>
      </c>
      <c r="BP47" s="61">
        <f t="shared" si="66"/>
        <v>0</v>
      </c>
      <c r="BQ47" s="61">
        <f t="shared" si="67"/>
        <v>0</v>
      </c>
      <c r="BR47" s="61">
        <f t="shared" si="68"/>
        <v>0</v>
      </c>
      <c r="BS47" s="61">
        <f t="shared" si="69"/>
        <v>0</v>
      </c>
      <c r="BT47" s="61">
        <f t="shared" si="70"/>
        <v>0</v>
      </c>
      <c r="BV47" s="61">
        <f t="shared" si="71"/>
        <v>0</v>
      </c>
      <c r="BW47" s="61">
        <f t="shared" si="72"/>
        <v>0</v>
      </c>
      <c r="BX47" s="61">
        <f t="shared" si="73"/>
        <v>0</v>
      </c>
      <c r="BY47" s="61">
        <f t="shared" si="74"/>
        <v>0</v>
      </c>
      <c r="BZ47" s="61">
        <f t="shared" si="75"/>
        <v>0</v>
      </c>
      <c r="CA47" s="61">
        <f t="shared" si="76"/>
        <v>0</v>
      </c>
      <c r="CC47" s="61">
        <f t="shared" si="77"/>
        <v>0</v>
      </c>
      <c r="CD47" s="61">
        <f t="shared" si="78"/>
        <v>0</v>
      </c>
      <c r="CE47" s="61">
        <f t="shared" si="79"/>
        <v>0</v>
      </c>
      <c r="CF47" s="61">
        <f t="shared" si="80"/>
        <v>0</v>
      </c>
      <c r="CG47" s="61">
        <f t="shared" si="81"/>
        <v>0</v>
      </c>
      <c r="CH47" s="61">
        <f t="shared" si="82"/>
        <v>0</v>
      </c>
      <c r="CL47" s="61">
        <f t="shared" si="83"/>
        <v>0</v>
      </c>
      <c r="CM47" s="61">
        <f t="shared" si="84"/>
        <v>0</v>
      </c>
      <c r="CN47" s="61">
        <f t="shared" si="85"/>
        <v>0</v>
      </c>
      <c r="CO47" s="61">
        <f t="shared" si="86"/>
        <v>0</v>
      </c>
      <c r="CP47" s="61">
        <f t="shared" si="87"/>
        <v>0</v>
      </c>
      <c r="CQ47" s="61">
        <f t="shared" si="88"/>
        <v>0</v>
      </c>
    </row>
    <row r="48" spans="1:95" ht="18">
      <c r="A48" s="66"/>
      <c r="B48" s="86">
        <v>45</v>
      </c>
      <c r="C48" s="68">
        <v>45</v>
      </c>
      <c r="D48" s="50"/>
      <c r="E48" s="50"/>
      <c r="F48" s="50"/>
      <c r="G48" s="50"/>
      <c r="H48" s="50"/>
      <c r="I48" s="50"/>
      <c r="J48" s="83">
        <f t="shared" si="49"/>
        <v>0</v>
      </c>
      <c r="K48" s="83" t="e">
        <f t="shared" si="50"/>
        <v>#DIV/0!</v>
      </c>
      <c r="S48" s="95">
        <f t="shared" si="43"/>
        <v>0</v>
      </c>
      <c r="T48" s="95">
        <f t="shared" si="44"/>
        <v>0</v>
      </c>
      <c r="U48" s="95">
        <f t="shared" si="45"/>
        <v>0</v>
      </c>
      <c r="V48" s="95">
        <f t="shared" si="46"/>
        <v>0</v>
      </c>
      <c r="W48" s="95">
        <f t="shared" si="47"/>
        <v>0</v>
      </c>
      <c r="X48" s="95">
        <f t="shared" si="48"/>
        <v>0</v>
      </c>
      <c r="Y48" s="71">
        <f t="shared" si="51"/>
        <v>0</v>
      </c>
      <c r="Z48" s="97" t="e">
        <f t="shared" si="52"/>
        <v>#DIV/0!</v>
      </c>
      <c r="AA48" s="103"/>
      <c r="AB48" s="95" t="str">
        <f t="shared" si="53"/>
        <v> </v>
      </c>
      <c r="AC48" s="95" t="str">
        <f t="shared" si="54"/>
        <v> </v>
      </c>
      <c r="AD48" s="95" t="str">
        <f t="shared" si="55"/>
        <v> </v>
      </c>
      <c r="AE48" s="95" t="str">
        <f t="shared" si="56"/>
        <v> </v>
      </c>
      <c r="AF48" s="95" t="str">
        <f t="shared" si="57"/>
        <v> </v>
      </c>
      <c r="AG48" s="95" t="str">
        <f t="shared" si="58"/>
        <v> </v>
      </c>
      <c r="BA48" s="52" t="s">
        <v>69</v>
      </c>
      <c r="BB48" s="63" t="e">
        <f>SUM('SA 2018 SRP-Open'!#REF!-'SA 2018 SRP-Open'!#REF!)</f>
        <v>#REF!</v>
      </c>
      <c r="BC48" s="53" t="s">
        <v>61</v>
      </c>
      <c r="BD48" s="54" t="s">
        <v>70</v>
      </c>
      <c r="BE48" s="55" t="s">
        <v>71</v>
      </c>
      <c r="BF48" s="64" t="s">
        <v>72</v>
      </c>
      <c r="BH48" s="61">
        <f t="shared" si="59"/>
        <v>0</v>
      </c>
      <c r="BI48" s="61">
        <f t="shared" si="60"/>
        <v>0</v>
      </c>
      <c r="BJ48" s="61">
        <f t="shared" si="61"/>
        <v>0</v>
      </c>
      <c r="BK48" s="61">
        <f t="shared" si="62"/>
        <v>0</v>
      </c>
      <c r="BL48" s="61">
        <f t="shared" si="63"/>
        <v>0</v>
      </c>
      <c r="BM48" s="61">
        <f t="shared" si="64"/>
        <v>0</v>
      </c>
      <c r="BO48" s="61">
        <f t="shared" si="65"/>
        <v>0</v>
      </c>
      <c r="BP48" s="61">
        <f t="shared" si="66"/>
        <v>0</v>
      </c>
      <c r="BQ48" s="61">
        <f t="shared" si="67"/>
        <v>0</v>
      </c>
      <c r="BR48" s="61">
        <f t="shared" si="68"/>
        <v>0</v>
      </c>
      <c r="BS48" s="61">
        <f t="shared" si="69"/>
        <v>0</v>
      </c>
      <c r="BT48" s="61">
        <f t="shared" si="70"/>
        <v>0</v>
      </c>
      <c r="BV48" s="61">
        <f t="shared" si="71"/>
        <v>0</v>
      </c>
      <c r="BW48" s="61">
        <f t="shared" si="72"/>
        <v>0</v>
      </c>
      <c r="BX48" s="61">
        <f t="shared" si="73"/>
        <v>0</v>
      </c>
      <c r="BY48" s="61">
        <f t="shared" si="74"/>
        <v>0</v>
      </c>
      <c r="BZ48" s="61">
        <f t="shared" si="75"/>
        <v>0</v>
      </c>
      <c r="CA48" s="61">
        <f t="shared" si="76"/>
        <v>0</v>
      </c>
      <c r="CC48" s="61">
        <f t="shared" si="77"/>
        <v>0</v>
      </c>
      <c r="CD48" s="61">
        <f t="shared" si="78"/>
        <v>0</v>
      </c>
      <c r="CE48" s="61">
        <f t="shared" si="79"/>
        <v>0</v>
      </c>
      <c r="CF48" s="61">
        <f t="shared" si="80"/>
        <v>0</v>
      </c>
      <c r="CG48" s="61">
        <f t="shared" si="81"/>
        <v>0</v>
      </c>
      <c r="CH48" s="61">
        <f t="shared" si="82"/>
        <v>0</v>
      </c>
      <c r="CL48" s="61">
        <f t="shared" si="83"/>
        <v>0</v>
      </c>
      <c r="CM48" s="61">
        <f t="shared" si="84"/>
        <v>0</v>
      </c>
      <c r="CN48" s="61">
        <f t="shared" si="85"/>
        <v>0</v>
      </c>
      <c r="CO48" s="61">
        <f t="shared" si="86"/>
        <v>0</v>
      </c>
      <c r="CP48" s="61">
        <f t="shared" si="87"/>
        <v>0</v>
      </c>
      <c r="CQ48" s="61">
        <f t="shared" si="88"/>
        <v>0</v>
      </c>
    </row>
    <row r="49" spans="1:95" ht="18">
      <c r="A49" s="66"/>
      <c r="B49" s="86">
        <v>46</v>
      </c>
      <c r="C49" s="4">
        <v>46</v>
      </c>
      <c r="D49" s="51"/>
      <c r="E49" s="51"/>
      <c r="F49" s="51"/>
      <c r="G49" s="51"/>
      <c r="H49" s="51"/>
      <c r="I49" s="51"/>
      <c r="J49" s="83">
        <f t="shared" si="49"/>
        <v>0</v>
      </c>
      <c r="K49" s="83" t="e">
        <f t="shared" si="50"/>
        <v>#DIV/0!</v>
      </c>
      <c r="S49" s="95">
        <f t="shared" si="43"/>
        <v>0</v>
      </c>
      <c r="T49" s="95">
        <f t="shared" si="44"/>
        <v>0</v>
      </c>
      <c r="U49" s="95">
        <f t="shared" si="45"/>
        <v>0</v>
      </c>
      <c r="V49" s="95">
        <f t="shared" si="46"/>
        <v>0</v>
      </c>
      <c r="W49" s="95">
        <f t="shared" si="47"/>
        <v>0</v>
      </c>
      <c r="X49" s="95">
        <f t="shared" si="48"/>
        <v>0</v>
      </c>
      <c r="Y49" s="71">
        <f t="shared" si="51"/>
        <v>0</v>
      </c>
      <c r="Z49" s="97" t="e">
        <f t="shared" si="52"/>
        <v>#DIV/0!</v>
      </c>
      <c r="AA49" s="103"/>
      <c r="AB49" s="95" t="str">
        <f t="shared" si="53"/>
        <v> </v>
      </c>
      <c r="AC49" s="95" t="str">
        <f t="shared" si="54"/>
        <v> </v>
      </c>
      <c r="AD49" s="95" t="str">
        <f t="shared" si="55"/>
        <v> </v>
      </c>
      <c r="AE49" s="95" t="str">
        <f t="shared" si="56"/>
        <v> </v>
      </c>
      <c r="AF49" s="95" t="str">
        <f t="shared" si="57"/>
        <v> </v>
      </c>
      <c r="AG49" s="95" t="str">
        <f t="shared" si="58"/>
        <v> </v>
      </c>
      <c r="BA49" s="52" t="s">
        <v>69</v>
      </c>
      <c r="BB49" s="63" t="e">
        <f>SUM('SA 2018 SRP-Open'!#REF!-'SA 2018 SRP-Open'!#REF!)</f>
        <v>#REF!</v>
      </c>
      <c r="BC49" s="53" t="s">
        <v>61</v>
      </c>
      <c r="BD49" s="54" t="s">
        <v>70</v>
      </c>
      <c r="BE49" s="55" t="s">
        <v>71</v>
      </c>
      <c r="BF49" s="64" t="s">
        <v>72</v>
      </c>
      <c r="BH49" s="61">
        <f t="shared" si="59"/>
        <v>0</v>
      </c>
      <c r="BI49" s="61">
        <f t="shared" si="60"/>
        <v>0</v>
      </c>
      <c r="BJ49" s="61">
        <f t="shared" si="61"/>
        <v>0</v>
      </c>
      <c r="BK49" s="61">
        <f t="shared" si="62"/>
        <v>0</v>
      </c>
      <c r="BL49" s="61">
        <f t="shared" si="63"/>
        <v>0</v>
      </c>
      <c r="BM49" s="61">
        <f t="shared" si="64"/>
        <v>0</v>
      </c>
      <c r="BO49" s="61">
        <f t="shared" si="65"/>
        <v>0</v>
      </c>
      <c r="BP49" s="61">
        <f t="shared" si="66"/>
        <v>0</v>
      </c>
      <c r="BQ49" s="61">
        <f t="shared" si="67"/>
        <v>0</v>
      </c>
      <c r="BR49" s="61">
        <f t="shared" si="68"/>
        <v>0</v>
      </c>
      <c r="BS49" s="61">
        <f t="shared" si="69"/>
        <v>0</v>
      </c>
      <c r="BT49" s="61">
        <f t="shared" si="70"/>
        <v>0</v>
      </c>
      <c r="BV49" s="61">
        <f t="shared" si="71"/>
        <v>0</v>
      </c>
      <c r="BW49" s="61">
        <f t="shared" si="72"/>
        <v>0</v>
      </c>
      <c r="BX49" s="61">
        <f t="shared" si="73"/>
        <v>0</v>
      </c>
      <c r="BY49" s="61">
        <f t="shared" si="74"/>
        <v>0</v>
      </c>
      <c r="BZ49" s="61">
        <f t="shared" si="75"/>
        <v>0</v>
      </c>
      <c r="CA49" s="61">
        <f t="shared" si="76"/>
        <v>0</v>
      </c>
      <c r="CC49" s="61">
        <f t="shared" si="77"/>
        <v>0</v>
      </c>
      <c r="CD49" s="61">
        <f t="shared" si="78"/>
        <v>0</v>
      </c>
      <c r="CE49" s="61">
        <f t="shared" si="79"/>
        <v>0</v>
      </c>
      <c r="CF49" s="61">
        <f t="shared" si="80"/>
        <v>0</v>
      </c>
      <c r="CG49" s="61">
        <f t="shared" si="81"/>
        <v>0</v>
      </c>
      <c r="CH49" s="61">
        <f t="shared" si="82"/>
        <v>0</v>
      </c>
      <c r="CL49" s="61">
        <f t="shared" si="83"/>
        <v>0</v>
      </c>
      <c r="CM49" s="61">
        <f t="shared" si="84"/>
        <v>0</v>
      </c>
      <c r="CN49" s="61">
        <f t="shared" si="85"/>
        <v>0</v>
      </c>
      <c r="CO49" s="61">
        <f t="shared" si="86"/>
        <v>0</v>
      </c>
      <c r="CP49" s="61">
        <f t="shared" si="87"/>
        <v>0</v>
      </c>
      <c r="CQ49" s="61">
        <f t="shared" si="88"/>
        <v>0</v>
      </c>
    </row>
    <row r="50" spans="1:95" ht="18">
      <c r="A50" s="66"/>
      <c r="B50" s="86">
        <v>47</v>
      </c>
      <c r="C50" s="68">
        <v>47</v>
      </c>
      <c r="D50" s="50"/>
      <c r="E50" s="50"/>
      <c r="F50" s="50"/>
      <c r="G50" s="50"/>
      <c r="H50" s="50"/>
      <c r="I50" s="50"/>
      <c r="J50" s="83">
        <f t="shared" si="49"/>
        <v>0</v>
      </c>
      <c r="K50" s="83" t="e">
        <f t="shared" si="50"/>
        <v>#DIV/0!</v>
      </c>
      <c r="S50" s="95">
        <f t="shared" si="43"/>
        <v>0</v>
      </c>
      <c r="T50" s="95">
        <f t="shared" si="44"/>
        <v>0</v>
      </c>
      <c r="U50" s="95">
        <f t="shared" si="45"/>
        <v>0</v>
      </c>
      <c r="V50" s="95">
        <f t="shared" si="46"/>
        <v>0</v>
      </c>
      <c r="W50" s="95">
        <f t="shared" si="47"/>
        <v>0</v>
      </c>
      <c r="X50" s="95">
        <f t="shared" si="48"/>
        <v>0</v>
      </c>
      <c r="Y50" s="71">
        <f t="shared" si="51"/>
        <v>0</v>
      </c>
      <c r="Z50" s="97" t="e">
        <f t="shared" si="52"/>
        <v>#DIV/0!</v>
      </c>
      <c r="AA50" s="103"/>
      <c r="AB50" s="95" t="str">
        <f t="shared" si="53"/>
        <v> </v>
      </c>
      <c r="AC50" s="95" t="str">
        <f t="shared" si="54"/>
        <v> </v>
      </c>
      <c r="AD50" s="95" t="str">
        <f t="shared" si="55"/>
        <v> </v>
      </c>
      <c r="AE50" s="95" t="str">
        <f t="shared" si="56"/>
        <v> </v>
      </c>
      <c r="AF50" s="95" t="str">
        <f t="shared" si="57"/>
        <v> </v>
      </c>
      <c r="AG50" s="95" t="str">
        <f t="shared" si="58"/>
        <v> </v>
      </c>
      <c r="BA50" s="52" t="s">
        <v>69</v>
      </c>
      <c r="BB50" s="63" t="e">
        <f>SUM('SA 2018 SRP-Open'!#REF!-'SA 2018 SRP-Open'!#REF!)</f>
        <v>#REF!</v>
      </c>
      <c r="BC50" s="53" t="s">
        <v>61</v>
      </c>
      <c r="BD50" s="54" t="s">
        <v>70</v>
      </c>
      <c r="BE50" s="55" t="s">
        <v>71</v>
      </c>
      <c r="BF50" s="64" t="s">
        <v>72</v>
      </c>
      <c r="BH50" s="61">
        <f t="shared" si="59"/>
        <v>0</v>
      </c>
      <c r="BI50" s="61">
        <f t="shared" si="60"/>
        <v>0</v>
      </c>
      <c r="BJ50" s="61">
        <f t="shared" si="61"/>
        <v>0</v>
      </c>
      <c r="BK50" s="61">
        <f t="shared" si="62"/>
        <v>0</v>
      </c>
      <c r="BL50" s="61">
        <f t="shared" si="63"/>
        <v>0</v>
      </c>
      <c r="BM50" s="61">
        <f t="shared" si="64"/>
        <v>0</v>
      </c>
      <c r="BO50" s="61">
        <f t="shared" si="65"/>
        <v>0</v>
      </c>
      <c r="BP50" s="61">
        <f t="shared" si="66"/>
        <v>0</v>
      </c>
      <c r="BQ50" s="61">
        <f t="shared" si="67"/>
        <v>0</v>
      </c>
      <c r="BR50" s="61">
        <f t="shared" si="68"/>
        <v>0</v>
      </c>
      <c r="BS50" s="61">
        <f t="shared" si="69"/>
        <v>0</v>
      </c>
      <c r="BT50" s="61">
        <f t="shared" si="70"/>
        <v>0</v>
      </c>
      <c r="BV50" s="61">
        <f t="shared" si="71"/>
        <v>0</v>
      </c>
      <c r="BW50" s="61">
        <f t="shared" si="72"/>
        <v>0</v>
      </c>
      <c r="BX50" s="61">
        <f t="shared" si="73"/>
        <v>0</v>
      </c>
      <c r="BY50" s="61">
        <f t="shared" si="74"/>
        <v>0</v>
      </c>
      <c r="BZ50" s="61">
        <f t="shared" si="75"/>
        <v>0</v>
      </c>
      <c r="CA50" s="61">
        <f t="shared" si="76"/>
        <v>0</v>
      </c>
      <c r="CC50" s="61">
        <f t="shared" si="77"/>
        <v>0</v>
      </c>
      <c r="CD50" s="61">
        <f t="shared" si="78"/>
        <v>0</v>
      </c>
      <c r="CE50" s="61">
        <f t="shared" si="79"/>
        <v>0</v>
      </c>
      <c r="CF50" s="61">
        <f t="shared" si="80"/>
        <v>0</v>
      </c>
      <c r="CG50" s="61">
        <f t="shared" si="81"/>
        <v>0</v>
      </c>
      <c r="CH50" s="61">
        <f t="shared" si="82"/>
        <v>0</v>
      </c>
      <c r="CL50" s="61">
        <f t="shared" si="83"/>
        <v>0</v>
      </c>
      <c r="CM50" s="61">
        <f t="shared" si="84"/>
        <v>0</v>
      </c>
      <c r="CN50" s="61">
        <f t="shared" si="85"/>
        <v>0</v>
      </c>
      <c r="CO50" s="61">
        <f t="shared" si="86"/>
        <v>0</v>
      </c>
      <c r="CP50" s="61">
        <f t="shared" si="87"/>
        <v>0</v>
      </c>
      <c r="CQ50" s="61">
        <f t="shared" si="88"/>
        <v>0</v>
      </c>
    </row>
    <row r="51" spans="1:95" ht="18">
      <c r="A51" s="66"/>
      <c r="B51" s="86">
        <v>48</v>
      </c>
      <c r="C51" s="4">
        <v>48</v>
      </c>
      <c r="D51" s="51"/>
      <c r="E51" s="51"/>
      <c r="F51" s="51"/>
      <c r="G51" s="51"/>
      <c r="H51" s="51"/>
      <c r="I51" s="51"/>
      <c r="J51" s="83">
        <f t="shared" si="49"/>
        <v>0</v>
      </c>
      <c r="K51" s="83" t="e">
        <f t="shared" si="50"/>
        <v>#DIV/0!</v>
      </c>
      <c r="S51" s="95">
        <f t="shared" si="43"/>
        <v>0</v>
      </c>
      <c r="T51" s="95">
        <f t="shared" si="44"/>
        <v>0</v>
      </c>
      <c r="U51" s="95">
        <f t="shared" si="45"/>
        <v>0</v>
      </c>
      <c r="V51" s="95">
        <f t="shared" si="46"/>
        <v>0</v>
      </c>
      <c r="W51" s="95">
        <f t="shared" si="47"/>
        <v>0</v>
      </c>
      <c r="X51" s="95">
        <f t="shared" si="48"/>
        <v>0</v>
      </c>
      <c r="Y51" s="71">
        <f t="shared" si="51"/>
        <v>0</v>
      </c>
      <c r="Z51" s="97" t="e">
        <f t="shared" si="52"/>
        <v>#DIV/0!</v>
      </c>
      <c r="AA51" s="103"/>
      <c r="AB51" s="95" t="str">
        <f t="shared" si="53"/>
        <v> </v>
      </c>
      <c r="AC51" s="95" t="str">
        <f t="shared" si="54"/>
        <v> </v>
      </c>
      <c r="AD51" s="95" t="str">
        <f t="shared" si="55"/>
        <v> </v>
      </c>
      <c r="AE51" s="95" t="str">
        <f t="shared" si="56"/>
        <v> </v>
      </c>
      <c r="AF51" s="95" t="str">
        <f t="shared" si="57"/>
        <v> </v>
      </c>
      <c r="AG51" s="95" t="str">
        <f t="shared" si="58"/>
        <v> </v>
      </c>
      <c r="BA51" s="52" t="s">
        <v>69</v>
      </c>
      <c r="BB51" s="63" t="e">
        <f>SUM('SA 2018 SRP-Open'!#REF!-'SA 2018 SRP-Open'!#REF!)</f>
        <v>#REF!</v>
      </c>
      <c r="BC51" s="53" t="s">
        <v>61</v>
      </c>
      <c r="BD51" s="54" t="s">
        <v>70</v>
      </c>
      <c r="BE51" s="55" t="s">
        <v>71</v>
      </c>
      <c r="BF51" s="64" t="s">
        <v>72</v>
      </c>
      <c r="BH51" s="61">
        <f t="shared" si="59"/>
        <v>0</v>
      </c>
      <c r="BI51" s="61">
        <f t="shared" si="60"/>
        <v>0</v>
      </c>
      <c r="BJ51" s="61">
        <f t="shared" si="61"/>
        <v>0</v>
      </c>
      <c r="BK51" s="61">
        <f t="shared" si="62"/>
        <v>0</v>
      </c>
      <c r="BL51" s="61">
        <f t="shared" si="63"/>
        <v>0</v>
      </c>
      <c r="BM51" s="61">
        <f t="shared" si="64"/>
        <v>0</v>
      </c>
      <c r="BO51" s="61">
        <f t="shared" si="65"/>
        <v>0</v>
      </c>
      <c r="BP51" s="61">
        <f t="shared" si="66"/>
        <v>0</v>
      </c>
      <c r="BQ51" s="61">
        <f t="shared" si="67"/>
        <v>0</v>
      </c>
      <c r="BR51" s="61">
        <f t="shared" si="68"/>
        <v>0</v>
      </c>
      <c r="BS51" s="61">
        <f t="shared" si="69"/>
        <v>0</v>
      </c>
      <c r="BT51" s="61">
        <f t="shared" si="70"/>
        <v>0</v>
      </c>
      <c r="BV51" s="61">
        <f t="shared" si="71"/>
        <v>0</v>
      </c>
      <c r="BW51" s="61">
        <f t="shared" si="72"/>
        <v>0</v>
      </c>
      <c r="BX51" s="61">
        <f t="shared" si="73"/>
        <v>0</v>
      </c>
      <c r="BY51" s="61">
        <f t="shared" si="74"/>
        <v>0</v>
      </c>
      <c r="BZ51" s="61">
        <f t="shared" si="75"/>
        <v>0</v>
      </c>
      <c r="CA51" s="61">
        <f t="shared" si="76"/>
        <v>0</v>
      </c>
      <c r="CC51" s="61">
        <f t="shared" si="77"/>
        <v>0</v>
      </c>
      <c r="CD51" s="61">
        <f t="shared" si="78"/>
        <v>0</v>
      </c>
      <c r="CE51" s="61">
        <f t="shared" si="79"/>
        <v>0</v>
      </c>
      <c r="CF51" s="61">
        <f t="shared" si="80"/>
        <v>0</v>
      </c>
      <c r="CG51" s="61">
        <f t="shared" si="81"/>
        <v>0</v>
      </c>
      <c r="CH51" s="61">
        <f t="shared" si="82"/>
        <v>0</v>
      </c>
      <c r="CL51" s="61">
        <f t="shared" si="83"/>
        <v>0</v>
      </c>
      <c r="CM51" s="61">
        <f t="shared" si="84"/>
        <v>0</v>
      </c>
      <c r="CN51" s="61">
        <f t="shared" si="85"/>
        <v>0</v>
      </c>
      <c r="CO51" s="61">
        <f t="shared" si="86"/>
        <v>0</v>
      </c>
      <c r="CP51" s="61">
        <f t="shared" si="87"/>
        <v>0</v>
      </c>
      <c r="CQ51" s="61">
        <f t="shared" si="88"/>
        <v>0</v>
      </c>
    </row>
    <row r="52" spans="1:95" ht="18">
      <c r="A52" s="66"/>
      <c r="B52" s="86">
        <v>49</v>
      </c>
      <c r="C52" s="68">
        <v>49</v>
      </c>
      <c r="D52" s="50"/>
      <c r="E52" s="50"/>
      <c r="F52" s="50"/>
      <c r="G52" s="50"/>
      <c r="H52" s="50"/>
      <c r="I52" s="50"/>
      <c r="J52" s="83">
        <f t="shared" si="49"/>
        <v>0</v>
      </c>
      <c r="K52" s="83" t="e">
        <f t="shared" si="50"/>
        <v>#DIV/0!</v>
      </c>
      <c r="S52" s="95">
        <f t="shared" si="43"/>
        <v>0</v>
      </c>
      <c r="T52" s="95">
        <f t="shared" si="44"/>
        <v>0</v>
      </c>
      <c r="U52" s="95">
        <f t="shared" si="45"/>
        <v>0</v>
      </c>
      <c r="V52" s="95">
        <f t="shared" si="46"/>
        <v>0</v>
      </c>
      <c r="W52" s="95">
        <f t="shared" si="47"/>
        <v>0</v>
      </c>
      <c r="X52" s="95">
        <f t="shared" si="48"/>
        <v>0</v>
      </c>
      <c r="Y52" s="71">
        <f t="shared" si="51"/>
        <v>0</v>
      </c>
      <c r="Z52" s="97" t="e">
        <f t="shared" si="52"/>
        <v>#DIV/0!</v>
      </c>
      <c r="AA52" s="103"/>
      <c r="AB52" s="95" t="str">
        <f t="shared" si="53"/>
        <v> </v>
      </c>
      <c r="AC52" s="95" t="str">
        <f t="shared" si="54"/>
        <v> </v>
      </c>
      <c r="AD52" s="95" t="str">
        <f t="shared" si="55"/>
        <v> </v>
      </c>
      <c r="AE52" s="95" t="str">
        <f t="shared" si="56"/>
        <v> </v>
      </c>
      <c r="AF52" s="95" t="str">
        <f t="shared" si="57"/>
        <v> </v>
      </c>
      <c r="AG52" s="95" t="str">
        <f t="shared" si="58"/>
        <v> </v>
      </c>
      <c r="BA52" s="52" t="s">
        <v>69</v>
      </c>
      <c r="BB52" s="63" t="e">
        <f>SUM('SA 2018 SRP-Open'!#REF!-'SA 2018 SRP-Open'!#REF!)</f>
        <v>#REF!</v>
      </c>
      <c r="BC52" s="53" t="s">
        <v>61</v>
      </c>
      <c r="BD52" s="54" t="s">
        <v>70</v>
      </c>
      <c r="BE52" s="55" t="s">
        <v>71</v>
      </c>
      <c r="BF52" s="64" t="s">
        <v>72</v>
      </c>
      <c r="BH52" s="61">
        <f t="shared" si="59"/>
        <v>0</v>
      </c>
      <c r="BI52" s="61">
        <f t="shared" si="60"/>
        <v>0</v>
      </c>
      <c r="BJ52" s="61">
        <f t="shared" si="61"/>
        <v>0</v>
      </c>
      <c r="BK52" s="61">
        <f t="shared" si="62"/>
        <v>0</v>
      </c>
      <c r="BL52" s="61">
        <f t="shared" si="63"/>
        <v>0</v>
      </c>
      <c r="BM52" s="61">
        <f t="shared" si="64"/>
        <v>0</v>
      </c>
      <c r="BO52" s="61">
        <f t="shared" si="65"/>
        <v>0</v>
      </c>
      <c r="BP52" s="61">
        <f t="shared" si="66"/>
        <v>0</v>
      </c>
      <c r="BQ52" s="61">
        <f t="shared" si="67"/>
        <v>0</v>
      </c>
      <c r="BR52" s="61">
        <f t="shared" si="68"/>
        <v>0</v>
      </c>
      <c r="BS52" s="61">
        <f t="shared" si="69"/>
        <v>0</v>
      </c>
      <c r="BT52" s="61">
        <f t="shared" si="70"/>
        <v>0</v>
      </c>
      <c r="BV52" s="61">
        <f t="shared" si="71"/>
        <v>0</v>
      </c>
      <c r="BW52" s="61">
        <f t="shared" si="72"/>
        <v>0</v>
      </c>
      <c r="BX52" s="61">
        <f t="shared" si="73"/>
        <v>0</v>
      </c>
      <c r="BY52" s="61">
        <f t="shared" si="74"/>
        <v>0</v>
      </c>
      <c r="BZ52" s="61">
        <f t="shared" si="75"/>
        <v>0</v>
      </c>
      <c r="CA52" s="61">
        <f t="shared" si="76"/>
        <v>0</v>
      </c>
      <c r="CC52" s="61">
        <f t="shared" si="77"/>
        <v>0</v>
      </c>
      <c r="CD52" s="61">
        <f t="shared" si="78"/>
        <v>0</v>
      </c>
      <c r="CE52" s="61">
        <f t="shared" si="79"/>
        <v>0</v>
      </c>
      <c r="CF52" s="61">
        <f t="shared" si="80"/>
        <v>0</v>
      </c>
      <c r="CG52" s="61">
        <f t="shared" si="81"/>
        <v>0</v>
      </c>
      <c r="CH52" s="61">
        <f t="shared" si="82"/>
        <v>0</v>
      </c>
      <c r="CL52" s="61">
        <f t="shared" si="83"/>
        <v>0</v>
      </c>
      <c r="CM52" s="61">
        <f t="shared" si="84"/>
        <v>0</v>
      </c>
      <c r="CN52" s="61">
        <f t="shared" si="85"/>
        <v>0</v>
      </c>
      <c r="CO52" s="61">
        <f t="shared" si="86"/>
        <v>0</v>
      </c>
      <c r="CP52" s="61">
        <f t="shared" si="87"/>
        <v>0</v>
      </c>
      <c r="CQ52" s="61">
        <f t="shared" si="88"/>
        <v>0</v>
      </c>
    </row>
    <row r="53" spans="1:95" ht="18.75" thickBot="1">
      <c r="A53" s="66"/>
      <c r="B53" s="87">
        <v>50</v>
      </c>
      <c r="C53" s="74">
        <v>50</v>
      </c>
      <c r="D53" s="75"/>
      <c r="E53" s="75"/>
      <c r="F53" s="75"/>
      <c r="G53" s="75"/>
      <c r="H53" s="75"/>
      <c r="I53" s="75"/>
      <c r="J53" s="88">
        <f t="shared" si="49"/>
        <v>0</v>
      </c>
      <c r="K53" s="88" t="e">
        <f t="shared" si="50"/>
        <v>#DIV/0!</v>
      </c>
      <c r="S53" s="95">
        <f t="shared" si="43"/>
        <v>0</v>
      </c>
      <c r="T53" s="95">
        <f t="shared" si="44"/>
        <v>0</v>
      </c>
      <c r="U53" s="95">
        <f t="shared" si="45"/>
        <v>0</v>
      </c>
      <c r="V53" s="95">
        <f t="shared" si="46"/>
        <v>0</v>
      </c>
      <c r="W53" s="95">
        <f t="shared" si="47"/>
        <v>0</v>
      </c>
      <c r="X53" s="95">
        <f t="shared" si="48"/>
        <v>0</v>
      </c>
      <c r="Y53" s="76">
        <f t="shared" si="51"/>
        <v>0</v>
      </c>
      <c r="Z53" s="97" t="e">
        <f t="shared" si="52"/>
        <v>#DIV/0!</v>
      </c>
      <c r="AA53" s="103"/>
      <c r="AB53" s="95" t="str">
        <f t="shared" si="53"/>
        <v> </v>
      </c>
      <c r="AC53" s="95" t="str">
        <f t="shared" si="54"/>
        <v> </v>
      </c>
      <c r="AD53" s="95" t="str">
        <f t="shared" si="55"/>
        <v> </v>
      </c>
      <c r="AE53" s="95" t="str">
        <f t="shared" si="56"/>
        <v> </v>
      </c>
      <c r="AF53" s="95" t="str">
        <f t="shared" si="57"/>
        <v> </v>
      </c>
      <c r="AG53" s="95" t="str">
        <f t="shared" si="58"/>
        <v> </v>
      </c>
      <c r="BA53" s="52" t="s">
        <v>69</v>
      </c>
      <c r="BB53" s="63" t="e">
        <f>SUM('SA 2018 SRP-Open'!#REF!-'SA 2018 SRP-Open'!#REF!)</f>
        <v>#REF!</v>
      </c>
      <c r="BC53" s="53" t="s">
        <v>61</v>
      </c>
      <c r="BD53" s="54" t="s">
        <v>70</v>
      </c>
      <c r="BE53" s="55" t="s">
        <v>71</v>
      </c>
      <c r="BF53" s="64" t="s">
        <v>72</v>
      </c>
      <c r="BH53" s="61">
        <f t="shared" si="59"/>
        <v>0</v>
      </c>
      <c r="BI53" s="61">
        <f t="shared" si="60"/>
        <v>0</v>
      </c>
      <c r="BJ53" s="61">
        <f t="shared" si="61"/>
        <v>0</v>
      </c>
      <c r="BK53" s="61">
        <f t="shared" si="62"/>
        <v>0</v>
      </c>
      <c r="BL53" s="61">
        <f t="shared" si="63"/>
        <v>0</v>
      </c>
      <c r="BM53" s="61">
        <f t="shared" si="64"/>
        <v>0</v>
      </c>
      <c r="BO53" s="61">
        <f t="shared" si="65"/>
        <v>0</v>
      </c>
      <c r="BP53" s="61">
        <f t="shared" si="66"/>
        <v>0</v>
      </c>
      <c r="BQ53" s="61">
        <f t="shared" si="67"/>
        <v>0</v>
      </c>
      <c r="BR53" s="61">
        <f t="shared" si="68"/>
        <v>0</v>
      </c>
      <c r="BS53" s="61">
        <f t="shared" si="69"/>
        <v>0</v>
      </c>
      <c r="BT53" s="61">
        <f t="shared" si="70"/>
        <v>0</v>
      </c>
      <c r="BV53" s="61">
        <f t="shared" si="71"/>
        <v>0</v>
      </c>
      <c r="BW53" s="61">
        <f t="shared" si="72"/>
        <v>0</v>
      </c>
      <c r="BX53" s="61">
        <f t="shared" si="73"/>
        <v>0</v>
      </c>
      <c r="BY53" s="61">
        <f t="shared" si="74"/>
        <v>0</v>
      </c>
      <c r="BZ53" s="61">
        <f t="shared" si="75"/>
        <v>0</v>
      </c>
      <c r="CA53" s="61">
        <f t="shared" si="76"/>
        <v>0</v>
      </c>
      <c r="CC53" s="61">
        <f t="shared" si="77"/>
        <v>0</v>
      </c>
      <c r="CD53" s="61">
        <f t="shared" si="78"/>
        <v>0</v>
      </c>
      <c r="CE53" s="61">
        <f t="shared" si="79"/>
        <v>0</v>
      </c>
      <c r="CF53" s="61">
        <f t="shared" si="80"/>
        <v>0</v>
      </c>
      <c r="CG53" s="61">
        <f t="shared" si="81"/>
        <v>0</v>
      </c>
      <c r="CH53" s="61">
        <f t="shared" si="82"/>
        <v>0</v>
      </c>
      <c r="CL53" s="61">
        <f t="shared" si="83"/>
        <v>0</v>
      </c>
      <c r="CM53" s="61">
        <f t="shared" si="84"/>
        <v>0</v>
      </c>
      <c r="CN53" s="61">
        <f t="shared" si="85"/>
        <v>0</v>
      </c>
      <c r="CO53" s="61">
        <f t="shared" si="86"/>
        <v>0</v>
      </c>
      <c r="CP53" s="61">
        <f t="shared" si="87"/>
        <v>0</v>
      </c>
      <c r="CQ53" s="61">
        <f t="shared" si="88"/>
        <v>0</v>
      </c>
    </row>
    <row r="54" spans="1:11" ht="18.75" thickBot="1">
      <c r="A54" s="66"/>
      <c r="B54" s="288" t="s">
        <v>141</v>
      </c>
      <c r="C54" s="289"/>
      <c r="D54" s="290"/>
      <c r="E54" s="290"/>
      <c r="F54" s="290"/>
      <c r="G54" s="290"/>
      <c r="H54" s="290"/>
      <c r="I54" s="290"/>
      <c r="J54" s="290"/>
      <c r="K54" s="290"/>
    </row>
    <row r="55" spans="1:52" ht="18">
      <c r="A55" s="66"/>
      <c r="B55" s="110">
        <v>1</v>
      </c>
      <c r="C55" s="158" t="s">
        <v>154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ht="18">
      <c r="A56" s="66"/>
      <c r="B56" s="111">
        <v>2</v>
      </c>
      <c r="C56" s="113" t="s">
        <v>94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ht="18">
      <c r="A57" s="66"/>
      <c r="B57" s="111">
        <v>3</v>
      </c>
      <c r="C57" s="112" t="s">
        <v>134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ht="18">
      <c r="A58" s="66"/>
      <c r="B58" s="111">
        <v>4</v>
      </c>
      <c r="C58" s="113" t="s">
        <v>88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ht="18">
      <c r="A59" s="66"/>
      <c r="B59" s="111">
        <v>5</v>
      </c>
      <c r="C59" s="114" t="s">
        <v>138</v>
      </c>
      <c r="D59" s="108"/>
      <c r="E59" s="66"/>
      <c r="F59" s="66"/>
      <c r="G59" s="66"/>
      <c r="H59" s="66"/>
      <c r="I59" s="66"/>
      <c r="J59" s="66"/>
      <c r="K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ht="18">
      <c r="A60" s="66"/>
      <c r="B60" s="111">
        <v>6</v>
      </c>
      <c r="C60" s="113" t="s">
        <v>90</v>
      </c>
      <c r="D60" s="108"/>
      <c r="E60" s="66"/>
      <c r="F60" s="66"/>
      <c r="G60" s="66"/>
      <c r="H60" s="66"/>
      <c r="I60" s="66"/>
      <c r="J60" s="66"/>
      <c r="K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</row>
    <row r="61" spans="1:52" ht="18">
      <c r="A61" s="66"/>
      <c r="B61" s="111">
        <v>7</v>
      </c>
      <c r="C61" s="159" t="s">
        <v>151</v>
      </c>
      <c r="D61" s="108"/>
      <c r="E61" s="66"/>
      <c r="F61" s="66"/>
      <c r="G61" s="66"/>
      <c r="H61" s="66"/>
      <c r="I61" s="66"/>
      <c r="J61" s="66"/>
      <c r="K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ht="18">
      <c r="A62" s="66"/>
      <c r="B62" s="111">
        <v>8</v>
      </c>
      <c r="C62" s="160" t="s">
        <v>148</v>
      </c>
      <c r="D62" s="108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ht="18">
      <c r="A63" s="66"/>
      <c r="B63" s="111">
        <v>9</v>
      </c>
      <c r="C63" s="161" t="s">
        <v>95</v>
      </c>
      <c r="D63" s="108"/>
      <c r="E63" s="66"/>
      <c r="F63" s="66"/>
      <c r="G63" s="66"/>
      <c r="H63" s="66"/>
      <c r="I63" s="66"/>
      <c r="J63" s="66"/>
      <c r="K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ht="18">
      <c r="A64" s="66"/>
      <c r="B64" s="111">
        <v>10</v>
      </c>
      <c r="C64" s="113" t="s">
        <v>135</v>
      </c>
      <c r="D64" s="108"/>
      <c r="E64" s="66"/>
      <c r="F64" s="66"/>
      <c r="G64" s="66"/>
      <c r="H64" s="66"/>
      <c r="I64" s="66"/>
      <c r="J64" s="66"/>
      <c r="K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</row>
    <row r="65" spans="1:52" ht="18">
      <c r="A65" s="66"/>
      <c r="B65" s="111">
        <v>11</v>
      </c>
      <c r="C65" s="112" t="s">
        <v>89</v>
      </c>
      <c r="D65" s="108"/>
      <c r="E65" s="66"/>
      <c r="F65" s="66"/>
      <c r="G65" s="66"/>
      <c r="H65" s="66"/>
      <c r="I65" s="66"/>
      <c r="J65" s="66"/>
      <c r="K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ht="18">
      <c r="A66" s="66"/>
      <c r="B66" s="111">
        <v>12</v>
      </c>
      <c r="C66" s="113" t="s">
        <v>83</v>
      </c>
      <c r="D66" s="108"/>
      <c r="E66" s="66"/>
      <c r="F66" s="66"/>
      <c r="G66" s="66"/>
      <c r="H66" s="66"/>
      <c r="I66" s="66"/>
      <c r="J66" s="66"/>
      <c r="K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</row>
    <row r="67" spans="1:52" ht="18">
      <c r="A67" s="66"/>
      <c r="B67" s="111">
        <v>13</v>
      </c>
      <c r="C67" s="112" t="s">
        <v>80</v>
      </c>
      <c r="D67" s="108"/>
      <c r="E67" s="66"/>
      <c r="F67" s="66"/>
      <c r="G67" s="66"/>
      <c r="H67" s="66"/>
      <c r="I67" s="66"/>
      <c r="J67" s="66"/>
      <c r="K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</row>
    <row r="68" spans="1:52" ht="18">
      <c r="A68" s="66"/>
      <c r="B68" s="111">
        <v>14</v>
      </c>
      <c r="C68" s="113" t="s">
        <v>85</v>
      </c>
      <c r="D68" s="108"/>
      <c r="E68" s="66"/>
      <c r="F68" s="66"/>
      <c r="G68" s="66"/>
      <c r="H68" s="66"/>
      <c r="I68" s="66"/>
      <c r="J68" s="66"/>
      <c r="K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ht="18">
      <c r="A69" s="66"/>
      <c r="B69" s="111">
        <v>15</v>
      </c>
      <c r="C69" s="112" t="s">
        <v>84</v>
      </c>
      <c r="D69" s="108"/>
      <c r="E69" s="66"/>
      <c r="F69" s="66"/>
      <c r="G69" s="66"/>
      <c r="H69" s="66"/>
      <c r="I69" s="66"/>
      <c r="J69" s="66"/>
      <c r="K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ht="18">
      <c r="A70" s="66"/>
      <c r="B70" s="111">
        <v>16</v>
      </c>
      <c r="C70" s="113" t="s">
        <v>100</v>
      </c>
      <c r="D70" s="108"/>
      <c r="E70" s="66"/>
      <c r="F70" s="66"/>
      <c r="G70" s="66"/>
      <c r="H70" s="66"/>
      <c r="I70" s="66"/>
      <c r="J70" s="66"/>
      <c r="K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ht="18">
      <c r="A71" s="66"/>
      <c r="B71" s="111">
        <v>17</v>
      </c>
      <c r="C71" s="112" t="s">
        <v>81</v>
      </c>
      <c r="D71" s="108"/>
      <c r="E71" s="66"/>
      <c r="F71" s="66"/>
      <c r="G71" s="66"/>
      <c r="H71" s="66"/>
      <c r="I71" s="66"/>
      <c r="J71" s="66"/>
      <c r="K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ht="18">
      <c r="A72" s="66"/>
      <c r="B72" s="111">
        <v>18</v>
      </c>
      <c r="C72" s="113" t="s">
        <v>102</v>
      </c>
      <c r="D72" s="108"/>
      <c r="E72" s="66"/>
      <c r="F72" s="66"/>
      <c r="G72" s="66"/>
      <c r="H72" s="66"/>
      <c r="I72" s="66"/>
      <c r="J72" s="66"/>
      <c r="K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ht="18">
      <c r="A73" s="66"/>
      <c r="B73" s="111">
        <v>19</v>
      </c>
      <c r="C73" s="160" t="s">
        <v>150</v>
      </c>
      <c r="D73" s="108"/>
      <c r="E73" s="66"/>
      <c r="F73" s="66"/>
      <c r="G73" s="66"/>
      <c r="H73" s="66"/>
      <c r="I73" s="66"/>
      <c r="J73" s="66"/>
      <c r="K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ht="18">
      <c r="A74" s="66"/>
      <c r="B74" s="111">
        <v>20</v>
      </c>
      <c r="C74" s="112" t="s">
        <v>86</v>
      </c>
      <c r="D74" s="108"/>
      <c r="E74" s="66"/>
      <c r="F74" s="66"/>
      <c r="G74" s="66"/>
      <c r="H74" s="66"/>
      <c r="I74" s="66"/>
      <c r="J74" s="66"/>
      <c r="K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ht="18">
      <c r="A75" s="66"/>
      <c r="B75" s="111">
        <v>21</v>
      </c>
      <c r="C75" s="113" t="s">
        <v>98</v>
      </c>
      <c r="D75" s="108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ht="18">
      <c r="A76" s="66"/>
      <c r="B76" s="111">
        <v>22</v>
      </c>
      <c r="C76" s="112" t="s">
        <v>91</v>
      </c>
      <c r="D76" s="108"/>
      <c r="E76" s="66"/>
      <c r="F76" s="66"/>
      <c r="G76" s="66"/>
      <c r="H76" s="66"/>
      <c r="I76" s="66"/>
      <c r="J76" s="66"/>
      <c r="K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ht="18">
      <c r="A77" s="66"/>
      <c r="B77" s="111">
        <v>23</v>
      </c>
      <c r="C77" s="113" t="s">
        <v>87</v>
      </c>
      <c r="D77" s="108"/>
      <c r="E77" s="66"/>
      <c r="F77" s="66"/>
      <c r="G77" s="66"/>
      <c r="H77" s="66"/>
      <c r="I77" s="66"/>
      <c r="J77" s="66"/>
      <c r="K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ht="18">
      <c r="A78" s="66"/>
      <c r="B78" s="111">
        <v>24</v>
      </c>
      <c r="C78" s="162" t="s">
        <v>145</v>
      </c>
      <c r="D78" s="108"/>
      <c r="E78" s="66"/>
      <c r="F78" s="66"/>
      <c r="G78" s="66"/>
      <c r="H78" s="66"/>
      <c r="I78" s="66"/>
      <c r="J78" s="66"/>
      <c r="K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ht="18">
      <c r="A79" s="66"/>
      <c r="B79" s="111">
        <v>25</v>
      </c>
      <c r="C79" s="112" t="s">
        <v>104</v>
      </c>
      <c r="D79" s="108"/>
      <c r="E79" s="66"/>
      <c r="F79" s="66"/>
      <c r="G79" s="66"/>
      <c r="H79" s="66"/>
      <c r="I79" s="66"/>
      <c r="J79" s="66"/>
      <c r="K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ht="18">
      <c r="A80" s="66"/>
      <c r="B80" s="111">
        <v>26</v>
      </c>
      <c r="C80" s="162" t="s">
        <v>146</v>
      </c>
      <c r="D80" s="108"/>
      <c r="E80" s="66"/>
      <c r="F80" s="66"/>
      <c r="G80" s="66"/>
      <c r="H80" s="66"/>
      <c r="I80" s="66"/>
      <c r="J80" s="66"/>
      <c r="K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1:52" ht="18">
      <c r="A81" s="66"/>
      <c r="B81" s="111">
        <v>27</v>
      </c>
      <c r="C81" s="160" t="s">
        <v>146</v>
      </c>
      <c r="D81" s="108"/>
      <c r="E81" s="66"/>
      <c r="F81" s="66"/>
      <c r="G81" s="66"/>
      <c r="H81" s="66"/>
      <c r="I81" s="66"/>
      <c r="J81" s="66"/>
      <c r="K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1:52" ht="18">
      <c r="A82" s="66"/>
      <c r="B82" s="111">
        <v>28</v>
      </c>
      <c r="C82" s="113" t="s">
        <v>103</v>
      </c>
      <c r="D82" s="108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ht="18">
      <c r="A83" s="66"/>
      <c r="B83" s="111">
        <v>29</v>
      </c>
      <c r="C83" s="160" t="s">
        <v>152</v>
      </c>
      <c r="D83" s="108"/>
      <c r="E83" s="66"/>
      <c r="F83" s="66"/>
      <c r="G83" s="66"/>
      <c r="H83" s="66"/>
      <c r="I83" s="66"/>
      <c r="J83" s="66"/>
      <c r="K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ht="18">
      <c r="A84" s="66"/>
      <c r="B84" s="111">
        <v>30</v>
      </c>
      <c r="C84" s="159" t="s">
        <v>155</v>
      </c>
      <c r="D84" s="108"/>
      <c r="E84" s="66"/>
      <c r="F84" s="66"/>
      <c r="G84" s="66"/>
      <c r="H84" s="66"/>
      <c r="I84" s="66"/>
      <c r="J84" s="66"/>
      <c r="K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ht="18">
      <c r="A85" s="66"/>
      <c r="B85" s="111">
        <v>31</v>
      </c>
      <c r="C85" s="112" t="s">
        <v>93</v>
      </c>
      <c r="D85" s="108"/>
      <c r="E85" s="66"/>
      <c r="F85" s="66"/>
      <c r="G85" s="66"/>
      <c r="H85" s="66"/>
      <c r="I85" s="66"/>
      <c r="J85" s="66"/>
      <c r="K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ht="18">
      <c r="A86" s="66"/>
      <c r="B86" s="111">
        <v>32</v>
      </c>
      <c r="C86" s="113" t="s">
        <v>97</v>
      </c>
      <c r="D86" s="108"/>
      <c r="E86" s="66"/>
      <c r="F86" s="66"/>
      <c r="G86" s="66"/>
      <c r="H86" s="66"/>
      <c r="I86" s="66"/>
      <c r="J86" s="66"/>
      <c r="K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1:52" ht="18.75" thickBot="1">
      <c r="A87" s="66"/>
      <c r="B87" s="111">
        <v>33</v>
      </c>
      <c r="C87" s="115" t="s">
        <v>137</v>
      </c>
      <c r="D87" s="108"/>
      <c r="E87" s="66"/>
      <c r="F87" s="66"/>
      <c r="G87" s="66"/>
      <c r="H87" s="66"/>
      <c r="I87" s="66"/>
      <c r="J87" s="66"/>
      <c r="K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1:52" ht="18">
      <c r="A88" s="66"/>
      <c r="B88" s="111">
        <v>34</v>
      </c>
      <c r="C88" s="155" t="s">
        <v>96</v>
      </c>
      <c r="D88" s="108"/>
      <c r="E88" s="66"/>
      <c r="F88" s="66"/>
      <c r="G88" s="66"/>
      <c r="H88" s="66"/>
      <c r="I88" s="66"/>
      <c r="J88" s="66"/>
      <c r="K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ht="18">
      <c r="A89" s="66"/>
      <c r="B89" s="111">
        <v>35</v>
      </c>
      <c r="C89" s="154" t="s">
        <v>105</v>
      </c>
      <c r="D89" s="108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ht="18">
      <c r="A90" s="66"/>
      <c r="B90" s="111">
        <v>36</v>
      </c>
      <c r="C90" s="163" t="s">
        <v>144</v>
      </c>
      <c r="D90" s="109"/>
      <c r="E90" s="66"/>
      <c r="F90" s="66"/>
      <c r="G90" s="66"/>
      <c r="H90" s="66"/>
      <c r="I90" s="66"/>
      <c r="J90" s="66"/>
      <c r="K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1:52" ht="18">
      <c r="A91" s="66"/>
      <c r="B91" s="111">
        <v>37</v>
      </c>
      <c r="C91" s="156" t="s">
        <v>140</v>
      </c>
      <c r="D91" s="108"/>
      <c r="E91" s="66"/>
      <c r="F91" s="66"/>
      <c r="G91" s="66"/>
      <c r="H91" s="66"/>
      <c r="I91" s="66"/>
      <c r="J91" s="66"/>
      <c r="K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1:52" ht="18">
      <c r="A92" s="66"/>
      <c r="B92" s="111">
        <v>38</v>
      </c>
      <c r="C92" s="155" t="s">
        <v>79</v>
      </c>
      <c r="D92" s="109"/>
      <c r="E92" s="66"/>
      <c r="F92" s="66"/>
      <c r="G92" s="66"/>
      <c r="H92" s="66"/>
      <c r="I92" s="66"/>
      <c r="J92" s="66"/>
      <c r="K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1:52" ht="18">
      <c r="A93" s="66"/>
      <c r="B93" s="111">
        <v>39</v>
      </c>
      <c r="C93" s="156" t="s">
        <v>136</v>
      </c>
      <c r="D93" s="108"/>
      <c r="E93" s="66"/>
      <c r="F93" s="66"/>
      <c r="G93" s="66"/>
      <c r="H93" s="66"/>
      <c r="I93" s="66"/>
      <c r="J93" s="66"/>
      <c r="K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1:52" ht="18">
      <c r="A94" s="66"/>
      <c r="B94" s="111">
        <v>40</v>
      </c>
      <c r="C94" s="164" t="s">
        <v>147</v>
      </c>
      <c r="D94" s="108"/>
      <c r="E94" s="66"/>
      <c r="F94" s="66"/>
      <c r="G94" s="66"/>
      <c r="H94" s="66"/>
      <c r="I94" s="66"/>
      <c r="J94" s="66"/>
      <c r="K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</row>
    <row r="95" spans="1:52" ht="18">
      <c r="A95" s="66"/>
      <c r="B95" s="111">
        <v>41</v>
      </c>
      <c r="C95" s="153" t="s">
        <v>82</v>
      </c>
      <c r="D95" s="109"/>
      <c r="E95" s="66"/>
      <c r="F95" s="66"/>
      <c r="G95" s="66"/>
      <c r="H95" s="66"/>
      <c r="I95" s="66"/>
      <c r="J95" s="66"/>
      <c r="K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</row>
    <row r="96" spans="1:52" ht="18">
      <c r="A96" s="66"/>
      <c r="B96" s="111">
        <v>42</v>
      </c>
      <c r="C96" s="152" t="s">
        <v>77</v>
      </c>
      <c r="D96" s="108"/>
      <c r="E96" s="66"/>
      <c r="F96" s="66"/>
      <c r="G96" s="66"/>
      <c r="H96" s="66"/>
      <c r="I96" s="66"/>
      <c r="J96" s="66"/>
      <c r="K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</row>
    <row r="97" spans="1:52" ht="18">
      <c r="A97" s="66"/>
      <c r="B97" s="111">
        <v>43</v>
      </c>
      <c r="C97" s="165" t="s">
        <v>143</v>
      </c>
      <c r="D97" s="108"/>
      <c r="E97" s="66"/>
      <c r="F97" s="66"/>
      <c r="G97" s="66"/>
      <c r="H97" s="66"/>
      <c r="I97" s="66"/>
      <c r="J97" s="66"/>
      <c r="K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:52" ht="18">
      <c r="A98" s="66"/>
      <c r="B98" s="111">
        <v>44</v>
      </c>
      <c r="C98" s="164" t="s">
        <v>142</v>
      </c>
      <c r="D98" s="108"/>
      <c r="E98" s="66"/>
      <c r="F98" s="66"/>
      <c r="G98" s="66"/>
      <c r="H98" s="66"/>
      <c r="I98" s="66"/>
      <c r="J98" s="66"/>
      <c r="K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:52" ht="18">
      <c r="A99" s="66"/>
      <c r="B99" s="111">
        <v>45</v>
      </c>
      <c r="C99" s="166" t="s">
        <v>153</v>
      </c>
      <c r="D99" s="108"/>
      <c r="E99" s="66"/>
      <c r="F99" s="66"/>
      <c r="G99" s="66"/>
      <c r="H99" s="66"/>
      <c r="I99" s="66"/>
      <c r="J99" s="66"/>
      <c r="K99" s="66"/>
      <c r="L99" s="6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:52" ht="18">
      <c r="A100" s="66"/>
      <c r="B100" s="111">
        <v>46</v>
      </c>
      <c r="C100" s="153" t="s">
        <v>92</v>
      </c>
      <c r="D100" s="108"/>
      <c r="E100" s="66"/>
      <c r="F100" s="66"/>
      <c r="G100" s="66"/>
      <c r="H100" s="66"/>
      <c r="I100" s="66"/>
      <c r="J100" s="66"/>
      <c r="K100" s="66"/>
      <c r="L100" s="67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:52" ht="18">
      <c r="A101" s="66"/>
      <c r="B101" s="111">
        <v>47</v>
      </c>
      <c r="C101" s="152" t="s">
        <v>76</v>
      </c>
      <c r="D101" s="108"/>
      <c r="E101" s="66"/>
      <c r="F101" s="66"/>
      <c r="G101" s="66"/>
      <c r="H101" s="66"/>
      <c r="I101" s="66"/>
      <c r="J101" s="66"/>
      <c r="K101" s="66"/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:52" ht="18">
      <c r="A102" s="66"/>
      <c r="B102" s="111">
        <v>48</v>
      </c>
      <c r="C102" s="153" t="s">
        <v>99</v>
      </c>
      <c r="D102" s="109"/>
      <c r="E102" s="66"/>
      <c r="F102" s="66"/>
      <c r="G102" s="66"/>
      <c r="H102" s="66"/>
      <c r="I102" s="66"/>
      <c r="J102" s="66"/>
      <c r="K102" s="66"/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:52" ht="18">
      <c r="A103" s="66"/>
      <c r="B103" s="111">
        <v>49</v>
      </c>
      <c r="C103" s="152" t="s">
        <v>73</v>
      </c>
      <c r="D103" s="108"/>
      <c r="E103" s="66"/>
      <c r="F103" s="66"/>
      <c r="G103" s="66"/>
      <c r="H103" s="66"/>
      <c r="I103" s="66"/>
      <c r="J103" s="66"/>
      <c r="K103" s="66"/>
      <c r="L103" s="67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:52" ht="18">
      <c r="A104" s="66"/>
      <c r="B104" s="111">
        <v>50</v>
      </c>
      <c r="C104" s="153" t="s">
        <v>75</v>
      </c>
      <c r="D104" s="108"/>
      <c r="E104" s="66"/>
      <c r="F104" s="66"/>
      <c r="G104" s="66"/>
      <c r="H104" s="66"/>
      <c r="I104" s="66"/>
      <c r="J104" s="66"/>
      <c r="K104" s="66"/>
      <c r="L104" s="67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:52" ht="18">
      <c r="A105" s="66"/>
      <c r="B105" s="111">
        <v>51</v>
      </c>
      <c r="C105" s="152" t="s">
        <v>74</v>
      </c>
      <c r="D105" s="108"/>
      <c r="E105" s="66"/>
      <c r="F105" s="66"/>
      <c r="G105" s="66"/>
      <c r="H105" s="66"/>
      <c r="I105" s="66"/>
      <c r="J105" s="66"/>
      <c r="K105" s="66"/>
      <c r="L105" s="67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ht="18">
      <c r="A106" s="66"/>
      <c r="B106" s="111">
        <v>52</v>
      </c>
      <c r="C106" s="153" t="s">
        <v>78</v>
      </c>
      <c r="D106" s="109"/>
      <c r="E106" s="66"/>
      <c r="F106" s="66"/>
      <c r="G106" s="66"/>
      <c r="H106" s="66"/>
      <c r="I106" s="66"/>
      <c r="J106" s="66"/>
      <c r="K106" s="66"/>
      <c r="L106" s="6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2" ht="18">
      <c r="A107" s="66"/>
      <c r="B107" s="111">
        <v>53</v>
      </c>
      <c r="C107" s="166" t="s">
        <v>149</v>
      </c>
      <c r="D107" s="108"/>
      <c r="E107" s="66"/>
      <c r="F107" s="66"/>
      <c r="G107" s="66"/>
      <c r="H107" s="66"/>
      <c r="I107" s="66"/>
      <c r="J107" s="66"/>
      <c r="K107" s="66"/>
      <c r="L107" s="6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18">
      <c r="A108" s="66"/>
      <c r="B108" s="111">
        <v>54</v>
      </c>
      <c r="C108" s="157" t="s">
        <v>139</v>
      </c>
      <c r="D108" s="108"/>
      <c r="E108" s="66"/>
      <c r="F108" s="66"/>
      <c r="G108" s="66"/>
      <c r="H108" s="66"/>
      <c r="I108" s="66"/>
      <c r="J108" s="66"/>
      <c r="K108" s="66"/>
      <c r="L108" s="67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2" ht="18">
      <c r="A109" s="66"/>
      <c r="B109" s="66"/>
      <c r="D109" s="108"/>
      <c r="E109" s="66"/>
      <c r="F109" s="66"/>
      <c r="G109" s="66"/>
      <c r="H109" s="66"/>
      <c r="I109" s="66"/>
      <c r="J109" s="66"/>
      <c r="K109" s="66"/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2" ht="18">
      <c r="A110" s="66"/>
      <c r="B110" s="66"/>
      <c r="D110" s="109"/>
      <c r="E110" s="66"/>
      <c r="F110" s="66"/>
      <c r="G110" s="66"/>
      <c r="H110" s="66"/>
      <c r="I110" s="66"/>
      <c r="J110" s="66"/>
      <c r="K110" s="66"/>
      <c r="L110" s="6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:52" ht="18">
      <c r="A111" s="66"/>
      <c r="B111" s="66"/>
      <c r="D111" s="108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2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</row>
    <row r="113" spans="1:52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1:52" ht="18">
      <c r="A114" s="66"/>
      <c r="B114" s="66"/>
      <c r="D114" s="109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1:52" ht="18">
      <c r="A115" s="66"/>
      <c r="B115" s="66"/>
      <c r="D115" s="108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</row>
    <row r="116" spans="1:52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18">
      <c r="A118" s="66"/>
      <c r="B118" s="66"/>
      <c r="D118" s="109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</row>
    <row r="119" spans="1:52" ht="18">
      <c r="A119" s="66"/>
      <c r="B119" s="66"/>
      <c r="D119" s="108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1:52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1:52" ht="18">
      <c r="A122" s="66"/>
      <c r="B122" s="66"/>
      <c r="D122" s="109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1:52" ht="18">
      <c r="A123" s="66"/>
      <c r="B123" s="66"/>
      <c r="D123" s="108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1:52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1:52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1:52" ht="18">
      <c r="A126" s="66"/>
      <c r="B126" s="66"/>
      <c r="D126" s="109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1:52" ht="18">
      <c r="A127" s="66"/>
      <c r="B127" s="66"/>
      <c r="D127" s="108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</row>
    <row r="128" spans="1:52" ht="18">
      <c r="A128" s="66"/>
      <c r="B128" s="66"/>
      <c r="D128" s="109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1:52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1:52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2" ht="18">
      <c r="A131" s="66"/>
      <c r="B131" s="66"/>
      <c r="D131" s="108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1:52" ht="18">
      <c r="A132" s="66"/>
      <c r="B132" s="66"/>
      <c r="D132" s="109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1:52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2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</row>
    <row r="135" spans="1:52" ht="18">
      <c r="A135" s="66"/>
      <c r="B135" s="66"/>
      <c r="D135" s="108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1:52" ht="18">
      <c r="A136" s="66"/>
      <c r="B136" s="66"/>
      <c r="D136" s="109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1:52" ht="18">
      <c r="A137" s="66"/>
      <c r="B137" s="66"/>
      <c r="D137" s="109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2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 ht="18">
      <c r="A139" s="66"/>
      <c r="B139" s="66"/>
      <c r="D139" s="108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1:52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1:52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1:52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52" ht="18">
      <c r="A143" s="66"/>
      <c r="B143" s="66"/>
      <c r="D143" s="109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1:52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2" ht="18">
      <c r="A145" s="66"/>
      <c r="B145" s="66"/>
      <c r="D145" s="108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1:52" ht="18">
      <c r="A147" s="66"/>
      <c r="B147" s="66"/>
      <c r="D147" s="109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1:52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2" ht="18">
      <c r="A149" s="66"/>
      <c r="B149" s="66"/>
      <c r="D149" s="108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1:52" ht="18">
      <c r="A150" s="66"/>
      <c r="B150" s="66"/>
      <c r="D150" s="108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2" ht="18">
      <c r="A151" s="66"/>
      <c r="B151" s="66"/>
      <c r="D151" s="109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2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ht="18">
      <c r="D153" s="108"/>
    </row>
    <row r="154" ht="18">
      <c r="D154" s="108"/>
    </row>
    <row r="155" ht="18">
      <c r="D155" s="109"/>
    </row>
    <row r="156" ht="18">
      <c r="D156" s="108"/>
    </row>
    <row r="157" ht="18">
      <c r="D157" s="108"/>
    </row>
    <row r="158" ht="18">
      <c r="D158" s="108"/>
    </row>
    <row r="159" ht="18">
      <c r="D159" s="109"/>
    </row>
    <row r="160" ht="18">
      <c r="D160" s="108"/>
    </row>
    <row r="161" ht="18">
      <c r="D161" s="108"/>
    </row>
    <row r="162" ht="18">
      <c r="D162" s="108"/>
    </row>
    <row r="163" ht="18">
      <c r="D163" s="109"/>
    </row>
    <row r="164" ht="18">
      <c r="D164" s="108"/>
    </row>
    <row r="165" ht="18">
      <c r="D165" s="108"/>
    </row>
    <row r="166" ht="18">
      <c r="D166" s="108"/>
    </row>
    <row r="167" ht="18">
      <c r="D167" s="109"/>
    </row>
    <row r="168" ht="18">
      <c r="D168" s="108"/>
    </row>
    <row r="169" ht="18">
      <c r="D169" s="108"/>
    </row>
    <row r="170" ht="18">
      <c r="D170" s="108"/>
    </row>
    <row r="171" ht="18">
      <c r="D171" s="109"/>
    </row>
    <row r="172" ht="18">
      <c r="D172" s="108"/>
    </row>
    <row r="173" ht="18">
      <c r="D173" s="108"/>
    </row>
    <row r="174" ht="18">
      <c r="D174" s="108"/>
    </row>
    <row r="175" ht="18">
      <c r="D175" s="109"/>
    </row>
    <row r="176" ht="18">
      <c r="D176" s="108"/>
    </row>
    <row r="177" ht="18">
      <c r="D177" s="108"/>
    </row>
    <row r="178" ht="18">
      <c r="D178" s="108"/>
    </row>
    <row r="179" ht="18">
      <c r="D179" s="109"/>
    </row>
    <row r="180" ht="18">
      <c r="D180" s="109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2018-06-12T21:03:07Z</dcterms:modified>
  <cp:category/>
  <cp:version/>
  <cp:contentType/>
  <cp:contentStatus/>
</cp:coreProperties>
</file>