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2017 Gruppe 2_4_5'!$A$1:$R$143</definedName>
    <definedName name="neu">'SA 2017 Gruppe 2_4_5'!$K$29</definedName>
    <definedName name="neu_1">'SA 2017 Gruppe 2_4_5'!$L$29</definedName>
    <definedName name="pgle">'SA 2017 Gruppe 2_4_5'!$K$28</definedName>
    <definedName name="pneg">'SA 2017 Gruppe 2_4_5'!$J$29</definedName>
    <definedName name="pneu">'SA 2017 Gruppe 2_4_5'!$K$29</definedName>
    <definedName name="ppos">'SA 2017 Gruppe 2_4_5'!$J$28</definedName>
  </definedNames>
  <calcPr fullCalcOnLoad="1"/>
</workbook>
</file>

<file path=xl/sharedStrings.xml><?xml version="1.0" encoding="utf-8"?>
<sst xmlns="http://schemas.openxmlformats.org/spreadsheetml/2006/main" count="540" uniqueCount="155">
  <si>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</si>
  <si>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</si>
  <si>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</si>
  <si>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</si>
  <si>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</si>
  <si>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</si>
  <si>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</si>
  <si>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</si>
  <si>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</si>
  <si>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</si>
  <si>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</si>
  <si>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</si>
  <si>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</si>
  <si>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</si>
  <si>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</si>
  <si>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</si>
  <si>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</si>
  <si>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</si>
  <si>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</si>
  <si>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</si>
  <si>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</si>
  <si>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</si>
  <si>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</si>
  <si>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</si>
  <si>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</si>
  <si>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</si>
  <si>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</si>
  <si>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</si>
  <si>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</si>
  <si>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</si>
  <si>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</si>
  <si>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</si>
  <si>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</si>
  <si>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</si>
  <si>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</si>
  <si>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</si>
  <si>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</si>
  <si>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</si>
  <si>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</si>
  <si>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</si>
  <si>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</si>
  <si>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</si>
  <si>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</si>
  <si>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</si>
  <si>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</si>
  <si>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</si>
  <si>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</si>
  <si>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</si>
  <si>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</si>
  <si>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</si>
  <si>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</si>
  <si>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</si>
  <si>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</si>
  <si>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</si>
  <si>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</si>
  <si>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</si>
  <si>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</si>
  <si>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</si>
  <si>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</si>
  <si>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</si>
  <si>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</si>
  <si>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</si>
  <si>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</si>
  <si>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</si>
  <si>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</si>
  <si>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</si>
  <si>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</si>
  <si>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</si>
  <si>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</si>
  <si>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</si>
  <si>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</si>
  <si>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</si>
  <si>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</si>
  <si>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</si>
  <si>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</si>
  <si>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</si>
  <si>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</si>
  <si>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</si>
  <si>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</si>
  <si>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</si>
  <si>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</si>
  <si>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</si>
  <si>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</si>
  <si>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</si>
  <si>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</si>
  <si>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</si>
  <si>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</si>
  <si>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</si>
  <si>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</si>
  <si>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</si>
  <si>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</si>
  <si>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</si>
  <si>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</si>
  <si>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</si>
  <si>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</si>
  <si>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</si>
  <si>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</si>
  <si>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</si>
  <si>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</si>
  <si>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</si>
  <si>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</si>
  <si>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</si>
  <si>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</si>
  <si>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</si>
  <si>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</si>
  <si>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</si>
  <si>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</si>
  <si>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</si>
  <si>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</si>
  <si>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</si>
  <si>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</si>
  <si>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</si>
  <si>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</si>
  <si>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</si>
  <si>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</si>
  <si>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</si>
  <si>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</si>
  <si>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</si>
  <si>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</si>
  <si>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</si>
  <si>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</si>
  <si>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</si>
  <si>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</si>
  <si>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</si>
  <si>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</si>
  <si>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</si>
  <si>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</si>
  <si>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</si>
  <si>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</si>
  <si>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</si>
  <si>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</si>
  <si>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</si>
  <si>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</si>
  <si>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</si>
  <si>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</si>
  <si>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</si>
  <si>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</si>
  <si>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</si>
  <si>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</si>
  <si>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Michael Liebe</t>
  </si>
  <si>
    <t>Ferrari</t>
  </si>
  <si>
    <t>Ford Capri</t>
  </si>
  <si>
    <t>Toyota Celica</t>
  </si>
  <si>
    <t>25,6°</t>
  </si>
  <si>
    <t>25,8°</t>
  </si>
  <si>
    <t>Thomas Nowak</t>
  </si>
  <si>
    <t>SA 2017 Gruppe 2/4/5</t>
  </si>
  <si>
    <t>Franz Wessely</t>
  </si>
  <si>
    <t>27,4°</t>
  </si>
  <si>
    <t>Nissan Skyline</t>
  </si>
  <si>
    <t>BMW 320</t>
  </si>
  <si>
    <t>Stefan Lindner</t>
  </si>
  <si>
    <t>27,3°</t>
  </si>
  <si>
    <t>27,1°</t>
  </si>
  <si>
    <t>Gerhard Fischer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</si>
</sst>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0.00"/>
    <numFmt numFmtId="183" formatCode="[Green]0;[Red]0;[Black]#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6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7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7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8" fillId="33" borderId="10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3" fontId="16" fillId="33" borderId="33" xfId="45" applyNumberFormat="1" applyFont="1" applyFill="1" applyBorder="1" applyAlignment="1">
      <alignment horizontal="left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182" fontId="16" fillId="33" borderId="35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44" borderId="24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182" fontId="81" fillId="33" borderId="35" xfId="45" applyNumberFormat="1" applyFont="1" applyFill="1" applyBorder="1" applyAlignment="1">
      <alignment horizontal="right" vertical="center"/>
      <protection/>
    </xf>
    <xf numFmtId="182" fontId="79" fillId="33" borderId="35" xfId="45" applyNumberFormat="1" applyFont="1" applyFill="1" applyBorder="1" applyAlignment="1">
      <alignment horizontal="right" vertical="center"/>
      <protection/>
    </xf>
    <xf numFmtId="182" fontId="78" fillId="33" borderId="35" xfId="45" applyNumberFormat="1" applyFont="1" applyFill="1" applyBorder="1" applyAlignment="1">
      <alignment horizontal="right" vertical="center"/>
      <protection/>
    </xf>
    <xf numFmtId="0" fontId="14" fillId="6" borderId="10" xfId="0" applyFont="1" applyFill="1" applyBorder="1" applyAlignment="1">
      <alignment horizontal="center" vertical="center"/>
    </xf>
    <xf numFmtId="0" fontId="14" fillId="50" borderId="10" xfId="0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31" fillId="51" borderId="41" xfId="0" applyFont="1" applyFill="1" applyBorder="1" applyAlignment="1">
      <alignment horizontal="center" vertical="center"/>
    </xf>
    <xf numFmtId="0" fontId="31" fillId="51" borderId="42" xfId="0" applyFont="1" applyFill="1" applyBorder="1" applyAlignment="1">
      <alignment horizontal="center" vertical="center"/>
    </xf>
    <xf numFmtId="0" fontId="34" fillId="51" borderId="41" xfId="0" applyFont="1" applyFill="1" applyBorder="1" applyAlignment="1">
      <alignment horizontal="center" vertical="center"/>
    </xf>
    <xf numFmtId="0" fontId="34" fillId="51" borderId="43" xfId="0" applyFont="1" applyFill="1" applyBorder="1" applyAlignment="1">
      <alignment horizontal="center" vertical="center"/>
    </xf>
    <xf numFmtId="0" fontId="34" fillId="51" borderId="42" xfId="0" applyFont="1" applyFill="1" applyBorder="1" applyAlignment="1">
      <alignment horizontal="center" vertical="center"/>
    </xf>
    <xf numFmtId="0" fontId="34" fillId="51" borderId="44" xfId="0" applyFont="1" applyFill="1" applyBorder="1" applyAlignment="1">
      <alignment horizontal="center" vertical="center"/>
    </xf>
    <xf numFmtId="0" fontId="31" fillId="51" borderId="45" xfId="0" applyFont="1" applyFill="1" applyBorder="1" applyAlignment="1">
      <alignment horizontal="center" vertical="center"/>
    </xf>
    <xf numFmtId="0" fontId="31" fillId="51" borderId="46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41" borderId="45" xfId="0" applyFont="1" applyFill="1" applyBorder="1" applyAlignment="1">
      <alignment horizontal="center" vertical="center" wrapText="1"/>
    </xf>
    <xf numFmtId="0" fontId="11" fillId="41" borderId="46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49" fontId="9" fillId="51" borderId="43" xfId="0" applyNumberFormat="1" applyFont="1" applyFill="1" applyBorder="1" applyAlignment="1">
      <alignment horizontal="center" vertical="center" wrapText="1"/>
    </xf>
    <xf numFmtId="49" fontId="9" fillId="51" borderId="44" xfId="0" applyNumberFormat="1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49" fontId="11" fillId="39" borderId="45" xfId="0" applyNumberFormat="1" applyFont="1" applyFill="1" applyBorder="1" applyAlignment="1">
      <alignment horizontal="center" vertical="center" wrapText="1"/>
    </xf>
    <xf numFmtId="49" fontId="11" fillId="39" borderId="46" xfId="0" applyNumberFormat="1" applyFont="1" applyFill="1" applyBorder="1" applyAlignment="1">
      <alignment horizontal="center" vertical="center" wrapText="1"/>
    </xf>
    <xf numFmtId="172" fontId="12" fillId="39" borderId="45" xfId="0" applyNumberFormat="1" applyFont="1" applyFill="1" applyBorder="1" applyAlignment="1">
      <alignment horizontal="center" vertical="center" wrapText="1"/>
    </xf>
    <xf numFmtId="172" fontId="12" fillId="39" borderId="46" xfId="0" applyNumberFormat="1" applyFont="1" applyFill="1" applyBorder="1" applyAlignment="1">
      <alignment horizontal="center" vertical="center" wrapText="1"/>
    </xf>
    <xf numFmtId="0" fontId="32" fillId="39" borderId="36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0" fontId="11" fillId="39" borderId="56" xfId="0" applyFont="1" applyFill="1" applyBorder="1" applyAlignment="1">
      <alignment horizontal="center" vertical="center"/>
    </xf>
    <xf numFmtId="0" fontId="31" fillId="39" borderId="45" xfId="0" applyFont="1" applyFill="1" applyBorder="1" applyAlignment="1">
      <alignment horizontal="center" vertical="center"/>
    </xf>
    <xf numFmtId="0" fontId="31" fillId="39" borderId="46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23" fillId="37" borderId="57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27" fillId="37" borderId="61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36" fillId="42" borderId="36" xfId="0" applyFont="1" applyFill="1" applyBorder="1" applyAlignment="1">
      <alignment horizontal="center" vertical="center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4" fillId="42" borderId="63" xfId="0" applyFont="1" applyFill="1" applyBorder="1" applyAlignment="1">
      <alignment horizontal="center" vertical="center"/>
    </xf>
    <xf numFmtId="0" fontId="34" fillId="42" borderId="57" xfId="0" applyFont="1" applyFill="1" applyBorder="1" applyAlignment="1">
      <alignment horizontal="center" vertical="center"/>
    </xf>
    <xf numFmtId="0" fontId="34" fillId="42" borderId="58" xfId="0" applyFont="1" applyFill="1" applyBorder="1" applyAlignment="1">
      <alignment horizontal="center" vertical="center"/>
    </xf>
    <xf numFmtId="0" fontId="14" fillId="46" borderId="24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46"/>
  <sheetViews>
    <sheetView tabSelected="1" zoomScalePageLayoutView="0" workbookViewId="0" topLeftCell="A1">
      <selection activeCell="C30" sqref="C30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5.8515625" style="16" bestFit="1" customWidth="1"/>
    <col min="4" max="4" width="13.421875" style="16" customWidth="1"/>
    <col min="5" max="5" width="13.421875" style="42" customWidth="1"/>
    <col min="6" max="6" width="13.421875" style="61" customWidth="1"/>
    <col min="7" max="10" width="13.421875" style="16" customWidth="1"/>
    <col min="11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59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42" t="str">
        <f>C14</f>
        <v>Thomas Gebhardt</v>
      </c>
      <c r="G2" s="243"/>
      <c r="H2" s="243"/>
      <c r="I2" s="244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45">
        <f>L14</f>
        <v>90</v>
      </c>
      <c r="G3" s="246"/>
      <c r="H3" s="246"/>
      <c r="I3" s="247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17" t="str">
        <f>C15</f>
        <v>Thomas Sanda</v>
      </c>
      <c r="E4" s="218"/>
      <c r="F4" s="248">
        <v>1</v>
      </c>
      <c r="G4" s="248"/>
      <c r="H4" s="248"/>
      <c r="I4" s="249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19">
        <f>L15</f>
        <v>87</v>
      </c>
      <c r="E5" s="220"/>
      <c r="F5" s="248"/>
      <c r="G5" s="248"/>
      <c r="H5" s="248"/>
      <c r="I5" s="249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21">
        <v>2</v>
      </c>
      <c r="E6" s="222"/>
      <c r="F6" s="248"/>
      <c r="G6" s="248"/>
      <c r="H6" s="248"/>
      <c r="I6" s="249"/>
      <c r="J6" s="265" t="str">
        <f>C16</f>
        <v>Thomas Nowak </v>
      </c>
      <c r="K6" s="266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21"/>
      <c r="E7" s="222"/>
      <c r="F7" s="248"/>
      <c r="G7" s="248"/>
      <c r="H7" s="248"/>
      <c r="I7" s="249"/>
      <c r="J7" s="267">
        <f>L16</f>
        <v>82</v>
      </c>
      <c r="K7" s="268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1"/>
      <c r="E8" s="222"/>
      <c r="F8" s="248"/>
      <c r="G8" s="248"/>
      <c r="H8" s="248"/>
      <c r="I8" s="249"/>
      <c r="J8" s="269">
        <v>3</v>
      </c>
      <c r="K8" s="270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3"/>
      <c r="E9" s="224"/>
      <c r="F9" s="250"/>
      <c r="G9" s="250"/>
      <c r="H9" s="250"/>
      <c r="I9" s="251"/>
      <c r="J9" s="271"/>
      <c r="K9" s="272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52" t="str">
        <f>Eingabe!$B$2</f>
        <v>SA 2017 Gruppe 2/4/5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4"/>
      <c r="N11" s="25"/>
      <c r="O11" s="22"/>
      <c r="P11" s="22"/>
      <c r="Y11" s="25"/>
    </row>
    <row r="12" spans="1:16" s="6" customFormat="1" ht="26.25" customHeight="1">
      <c r="A12" s="23"/>
      <c r="B12" s="255" t="s">
        <v>0</v>
      </c>
      <c r="C12" s="259" t="s">
        <v>63</v>
      </c>
      <c r="D12" s="227" t="s">
        <v>2</v>
      </c>
      <c r="E12" s="237">
        <f>Eingabe!R3</f>
        <v>42794</v>
      </c>
      <c r="F12" s="237">
        <f>Eingabe!S3</f>
        <v>42829</v>
      </c>
      <c r="G12" s="237">
        <f>Eingabe!T3</f>
        <v>42983</v>
      </c>
      <c r="H12" s="237">
        <f>Eingabe!U3</f>
        <v>43081</v>
      </c>
      <c r="I12" s="261" t="s">
        <v>105</v>
      </c>
      <c r="J12" s="262"/>
      <c r="K12" s="233" t="s">
        <v>64</v>
      </c>
      <c r="L12" s="235" t="s">
        <v>65</v>
      </c>
      <c r="M12" s="257" t="s">
        <v>57</v>
      </c>
      <c r="N12" s="25"/>
      <c r="O12" s="55"/>
      <c r="P12" s="23"/>
    </row>
    <row r="13" spans="1:16" s="6" customFormat="1" ht="26.25" customHeight="1" thickBot="1">
      <c r="A13" s="23"/>
      <c r="B13" s="256"/>
      <c r="C13" s="260"/>
      <c r="D13" s="228"/>
      <c r="E13" s="238"/>
      <c r="F13" s="238"/>
      <c r="G13" s="238"/>
      <c r="H13" s="238"/>
      <c r="I13" s="263"/>
      <c r="J13" s="264"/>
      <c r="K13" s="234"/>
      <c r="L13" s="236"/>
      <c r="M13" s="258"/>
      <c r="N13" s="25"/>
      <c r="O13" s="55"/>
      <c r="P13" s="23"/>
    </row>
    <row r="14" spans="1:16" s="7" customFormat="1" ht="26.25" customHeight="1">
      <c r="A14" s="22"/>
      <c r="B14" s="103">
        <v>1</v>
      </c>
      <c r="C14" s="104" t="str">
        <f>Eingabe!C4</f>
        <v>Thomas Gebhardt</v>
      </c>
      <c r="D14" s="38">
        <f>Eingabe!W4</f>
        <v>30</v>
      </c>
      <c r="E14" s="157">
        <f>Eingabe!Z4</f>
        <v>30</v>
      </c>
      <c r="F14" s="157">
        <f>Eingabe!AA4</f>
        <v>30</v>
      </c>
      <c r="G14" s="157">
        <f>Eingabe!AB4</f>
        <v>30</v>
      </c>
      <c r="H14" s="105" t="str">
        <f>Eingabe!AC4</f>
        <v> </v>
      </c>
      <c r="I14" s="197" t="str">
        <f aca="true" t="shared" si="0" ref="I14:I25">IF(O14=0,pneu,IF(J14&gt;0,ppos,IF(J14&lt;0,pneg,pgle)))</f>
        <v>◄</v>
      </c>
      <c r="J14" s="142">
        <f aca="true" t="shared" si="1" ref="J14:J25">IF(O14=0,neu_1,(O14-B14))</f>
        <v>0</v>
      </c>
      <c r="K14" s="106">
        <f>Eingabe!V4</f>
        <v>90</v>
      </c>
      <c r="L14" s="106">
        <f aca="true" t="shared" si="2" ref="L14:L25">SUM(K14-M14)</f>
        <v>90</v>
      </c>
      <c r="M14" s="107">
        <f>Eingabe!X4</f>
        <v>0</v>
      </c>
      <c r="N14" s="22"/>
      <c r="O14" s="282">
        <v>1</v>
      </c>
      <c r="P14" s="22"/>
    </row>
    <row r="15" spans="1:16" s="6" customFormat="1" ht="26.25" customHeight="1">
      <c r="A15" s="23"/>
      <c r="B15" s="188">
        <f>IF(L14=L15,B14,(B14+1))</f>
        <v>2</v>
      </c>
      <c r="C15" s="41" t="str">
        <f>Eingabe!C5</f>
        <v>Thomas Sanda</v>
      </c>
      <c r="D15" s="38">
        <f>Eingabe!W5</f>
        <v>29</v>
      </c>
      <c r="E15" s="178">
        <f>Eingabe!Z5</f>
        <v>29</v>
      </c>
      <c r="F15" s="178">
        <f>Eingabe!AA5</f>
        <v>29</v>
      </c>
      <c r="G15" s="178">
        <f>Eingabe!AB5</f>
        <v>29</v>
      </c>
      <c r="H15" s="17" t="str">
        <f>Eingabe!AC5</f>
        <v> </v>
      </c>
      <c r="I15" s="197" t="str">
        <f t="shared" si="0"/>
        <v>◄</v>
      </c>
      <c r="J15" s="142">
        <f t="shared" si="1"/>
        <v>0</v>
      </c>
      <c r="K15" s="20">
        <f>Eingabe!V5</f>
        <v>87</v>
      </c>
      <c r="L15" s="20">
        <f t="shared" si="2"/>
        <v>87</v>
      </c>
      <c r="M15" s="98">
        <f>Eingabe!X5</f>
        <v>0</v>
      </c>
      <c r="N15" s="22"/>
      <c r="O15" s="282">
        <v>2</v>
      </c>
      <c r="P15" s="23"/>
    </row>
    <row r="16" spans="1:16" s="7" customFormat="1" ht="26.25" customHeight="1">
      <c r="A16" s="22"/>
      <c r="B16" s="189">
        <f aca="true" t="shared" si="3" ref="B16:B25">IF(L15=L16,B15,(B15+1))</f>
        <v>3</v>
      </c>
      <c r="C16" s="41" t="str">
        <f>Eingabe!C8</f>
        <v>Thomas Nowak </v>
      </c>
      <c r="D16" s="38">
        <f>Eingabe!W8</f>
        <v>27.333333333333332</v>
      </c>
      <c r="E16" s="185">
        <f>Eingabe!Z8</f>
        <v>28</v>
      </c>
      <c r="F16" s="185">
        <f>Eingabe!AA8</f>
        <v>28</v>
      </c>
      <c r="G16" s="17">
        <f>Eingabe!AB8</f>
        <v>26</v>
      </c>
      <c r="H16" s="17" t="str">
        <f>Eingabe!AC8</f>
        <v> </v>
      </c>
      <c r="I16" s="197" t="str">
        <f t="shared" si="0"/>
        <v>◄</v>
      </c>
      <c r="J16" s="142">
        <f t="shared" si="1"/>
        <v>0</v>
      </c>
      <c r="K16" s="20">
        <f>Eingabe!V8</f>
        <v>82</v>
      </c>
      <c r="L16" s="20">
        <f t="shared" si="2"/>
        <v>82</v>
      </c>
      <c r="M16" s="98">
        <f>Eingabe!X8</f>
        <v>0</v>
      </c>
      <c r="N16" s="25"/>
      <c r="O16" s="282">
        <v>3</v>
      </c>
      <c r="P16" s="22"/>
    </row>
    <row r="17" spans="1:16" s="7" customFormat="1" ht="26.25" customHeight="1">
      <c r="A17" s="22"/>
      <c r="B17" s="34">
        <f t="shared" si="3"/>
        <v>4</v>
      </c>
      <c r="C17" s="41" t="str">
        <f>Eingabe!C7</f>
        <v>Peter Siding </v>
      </c>
      <c r="D17" s="38">
        <f>Eingabe!W7</f>
        <v>25.666666666666668</v>
      </c>
      <c r="E17" s="17">
        <f>Eingabe!Z7</f>
        <v>26</v>
      </c>
      <c r="F17" s="17">
        <f>Eingabe!AA7</f>
        <v>24</v>
      </c>
      <c r="G17" s="17">
        <f>Eingabe!AB7</f>
        <v>27</v>
      </c>
      <c r="H17" s="17" t="str">
        <f>Eingabe!AC7</f>
        <v> </v>
      </c>
      <c r="I17" s="197" t="str">
        <f t="shared" si="0"/>
        <v>◄</v>
      </c>
      <c r="J17" s="142">
        <f t="shared" si="1"/>
        <v>0</v>
      </c>
      <c r="K17" s="20">
        <f>Eingabe!V7</f>
        <v>77</v>
      </c>
      <c r="L17" s="20">
        <f t="shared" si="2"/>
        <v>77</v>
      </c>
      <c r="M17" s="98">
        <f>Eingabe!X7</f>
        <v>0</v>
      </c>
      <c r="N17" s="25"/>
      <c r="O17" s="282">
        <v>4</v>
      </c>
      <c r="P17" s="22"/>
    </row>
    <row r="18" spans="1:16" s="7" customFormat="1" ht="26.25" customHeight="1">
      <c r="A18" s="22"/>
      <c r="B18" s="34">
        <f t="shared" si="3"/>
        <v>5</v>
      </c>
      <c r="C18" s="41" t="str">
        <f>Eingabe!C11</f>
        <v>Franz Wessely</v>
      </c>
      <c r="D18" s="38">
        <f>Eingabe!W11</f>
        <v>25</v>
      </c>
      <c r="E18" s="199" t="str">
        <f>Eingabe!Z11</f>
        <v> </v>
      </c>
      <c r="F18" s="17">
        <f>Eingabe!AA11</f>
        <v>25</v>
      </c>
      <c r="G18" s="17">
        <f>Eingabe!AB11</f>
        <v>25</v>
      </c>
      <c r="H18" s="17" t="str">
        <f>Eingabe!AC11</f>
        <v> </v>
      </c>
      <c r="I18" s="198" t="str">
        <f t="shared" si="0"/>
        <v>▲</v>
      </c>
      <c r="J18" s="142">
        <f t="shared" si="1"/>
        <v>3</v>
      </c>
      <c r="K18" s="20">
        <f>Eingabe!V11</f>
        <v>50</v>
      </c>
      <c r="L18" s="20">
        <f t="shared" si="2"/>
        <v>50</v>
      </c>
      <c r="M18" s="190">
        <v>0</v>
      </c>
      <c r="N18" s="25"/>
      <c r="O18" s="282">
        <v>8</v>
      </c>
      <c r="P18" s="22"/>
    </row>
    <row r="19" spans="1:16" s="7" customFormat="1" ht="26.25" customHeight="1">
      <c r="A19" s="22"/>
      <c r="B19" s="34">
        <f t="shared" si="3"/>
        <v>6</v>
      </c>
      <c r="C19" s="41" t="str">
        <f>Eingabe!C9</f>
        <v>Michael Liebe</v>
      </c>
      <c r="D19" s="38">
        <f>Eingabe!W9</f>
        <v>24.5</v>
      </c>
      <c r="E19" s="17">
        <f>Eingabe!Z9</f>
        <v>25</v>
      </c>
      <c r="F19" s="199" t="str">
        <f>Eingabe!AA9</f>
        <v> </v>
      </c>
      <c r="G19" s="17">
        <f>Eingabe!AB9</f>
        <v>24</v>
      </c>
      <c r="H19" s="17" t="str">
        <f>Eingabe!AC9</f>
        <v> </v>
      </c>
      <c r="I19" s="198" t="str">
        <f t="shared" si="0"/>
        <v>▲</v>
      </c>
      <c r="J19" s="142">
        <f t="shared" si="1"/>
        <v>2</v>
      </c>
      <c r="K19" s="20">
        <f>Eingabe!V9</f>
        <v>49</v>
      </c>
      <c r="L19" s="20">
        <f t="shared" si="2"/>
        <v>49</v>
      </c>
      <c r="M19" s="190">
        <v>0</v>
      </c>
      <c r="N19" s="22"/>
      <c r="O19" s="282">
        <v>8</v>
      </c>
      <c r="P19" s="22"/>
    </row>
    <row r="20" spans="1:16" s="7" customFormat="1" ht="26.25" customHeight="1">
      <c r="A20" s="22"/>
      <c r="B20" s="34">
        <f t="shared" si="3"/>
        <v>7</v>
      </c>
      <c r="C20" s="41" t="str">
        <f>Eingabe!C10</f>
        <v>Per Bosch</v>
      </c>
      <c r="D20" s="38">
        <f>Eingabe!W10</f>
        <v>23.5</v>
      </c>
      <c r="E20" s="199" t="str">
        <f>Eingabe!Z10</f>
        <v> </v>
      </c>
      <c r="F20" s="17">
        <f>Eingabe!AA10</f>
        <v>26</v>
      </c>
      <c r="G20" s="17">
        <f>Eingabe!AB10</f>
        <v>21</v>
      </c>
      <c r="H20" s="17" t="str">
        <f>Eingabe!AC10</f>
        <v> </v>
      </c>
      <c r="I20" s="197" t="str">
        <f t="shared" si="0"/>
        <v>◄</v>
      </c>
      <c r="J20" s="142">
        <f t="shared" si="1"/>
        <v>0</v>
      </c>
      <c r="K20" s="20">
        <f>Eingabe!V10</f>
        <v>47</v>
      </c>
      <c r="L20" s="20">
        <f t="shared" si="2"/>
        <v>47</v>
      </c>
      <c r="M20" s="190">
        <v>0</v>
      </c>
      <c r="N20" s="25"/>
      <c r="O20" s="282">
        <v>7</v>
      </c>
      <c r="P20" s="22"/>
    </row>
    <row r="21" spans="1:16" s="7" customFormat="1" ht="26.25" customHeight="1">
      <c r="A21" s="22"/>
      <c r="B21" s="34">
        <f t="shared" si="3"/>
        <v>8</v>
      </c>
      <c r="C21" s="41" t="str">
        <f>Eingabe!C13</f>
        <v>Gerhard Fischer </v>
      </c>
      <c r="D21" s="38">
        <f>Eingabe!W13</f>
        <v>28</v>
      </c>
      <c r="E21" s="199" t="str">
        <f>Eingabe!Z13</f>
        <v> </v>
      </c>
      <c r="F21" s="200" t="str">
        <f>Eingabe!AA13</f>
        <v> </v>
      </c>
      <c r="G21" s="185">
        <f>Eingabe!AB13</f>
        <v>28</v>
      </c>
      <c r="H21" s="17" t="str">
        <f>Eingabe!AC13</f>
        <v> </v>
      </c>
      <c r="I21" s="161" t="str">
        <f t="shared" si="0"/>
        <v>►</v>
      </c>
      <c r="J21" s="142" t="str">
        <f t="shared" si="1"/>
        <v>neu</v>
      </c>
      <c r="K21" s="20">
        <f>Eingabe!V13</f>
        <v>28</v>
      </c>
      <c r="L21" s="20">
        <f t="shared" si="2"/>
        <v>28</v>
      </c>
      <c r="M21" s="190">
        <v>0</v>
      </c>
      <c r="N21" s="25"/>
      <c r="O21" s="282">
        <v>0</v>
      </c>
      <c r="P21" s="22"/>
    </row>
    <row r="22" spans="1:16" s="7" customFormat="1" ht="26.25" customHeight="1">
      <c r="A22" s="22"/>
      <c r="B22" s="34">
        <f t="shared" si="3"/>
        <v>9</v>
      </c>
      <c r="C22" s="41" t="str">
        <f>Eingabe!C12</f>
        <v>Leo Rebler</v>
      </c>
      <c r="D22" s="38">
        <f>Eingabe!W12</f>
        <v>27</v>
      </c>
      <c r="E22" s="199" t="str">
        <f>Eingabe!Z12</f>
        <v> </v>
      </c>
      <c r="F22" s="17">
        <f>Eingabe!AA12</f>
        <v>27</v>
      </c>
      <c r="G22" s="200" t="str">
        <f>Eingabe!AB12</f>
        <v> </v>
      </c>
      <c r="H22" s="17" t="str">
        <f>Eingabe!AC12</f>
        <v> </v>
      </c>
      <c r="I22" s="196" t="str">
        <f t="shared" si="0"/>
        <v>▼</v>
      </c>
      <c r="J22" s="142">
        <f t="shared" si="1"/>
        <v>-4</v>
      </c>
      <c r="K22" s="20">
        <f>Eingabe!V12</f>
        <v>27</v>
      </c>
      <c r="L22" s="20">
        <f t="shared" si="2"/>
        <v>27</v>
      </c>
      <c r="M22" s="190">
        <v>0</v>
      </c>
      <c r="N22" s="25"/>
      <c r="O22" s="282">
        <v>5</v>
      </c>
      <c r="P22" s="22"/>
    </row>
    <row r="23" spans="1:16" s="7" customFormat="1" ht="26.25" customHeight="1">
      <c r="A23" s="22"/>
      <c r="B23" s="34">
        <f t="shared" si="3"/>
        <v>9</v>
      </c>
      <c r="C23" s="41" t="str">
        <f>Eingabe!C6</f>
        <v>Walter Müllner </v>
      </c>
      <c r="D23" s="38">
        <f>Eingabe!W6</f>
        <v>27</v>
      </c>
      <c r="E23" s="17">
        <f>Eingabe!Z6</f>
        <v>27</v>
      </c>
      <c r="F23" s="199" t="str">
        <f>Eingabe!AA6</f>
        <v> </v>
      </c>
      <c r="G23" s="200" t="str">
        <f>Eingabe!AB6</f>
        <v> </v>
      </c>
      <c r="H23" s="17" t="str">
        <f>Eingabe!AC6</f>
        <v> </v>
      </c>
      <c r="I23" s="196" t="str">
        <f t="shared" si="0"/>
        <v>▼</v>
      </c>
      <c r="J23" s="142">
        <f t="shared" si="1"/>
        <v>-4</v>
      </c>
      <c r="K23" s="20">
        <f>Eingabe!V6</f>
        <v>27</v>
      </c>
      <c r="L23" s="20">
        <f t="shared" si="2"/>
        <v>27</v>
      </c>
      <c r="M23" s="190">
        <v>0</v>
      </c>
      <c r="N23" s="22"/>
      <c r="O23" s="282">
        <v>5</v>
      </c>
      <c r="P23" s="22"/>
    </row>
    <row r="24" spans="1:16" s="7" customFormat="1" ht="26.25" customHeight="1">
      <c r="A24" s="22"/>
      <c r="B24" s="34">
        <v>11</v>
      </c>
      <c r="C24" s="41" t="str">
        <f>Eingabe!C14</f>
        <v>Stefan Lindner</v>
      </c>
      <c r="D24" s="38">
        <f>Eingabe!W14</f>
        <v>23</v>
      </c>
      <c r="E24" s="199" t="str">
        <f>Eingabe!Z14</f>
        <v> </v>
      </c>
      <c r="F24" s="199" t="str">
        <f>Eingabe!AA14</f>
        <v> </v>
      </c>
      <c r="G24" s="17">
        <f>Eingabe!AB14</f>
        <v>23</v>
      </c>
      <c r="H24" s="17" t="str">
        <f>Eingabe!AC14</f>
        <v> </v>
      </c>
      <c r="I24" s="161" t="str">
        <f t="shared" si="0"/>
        <v>►</v>
      </c>
      <c r="J24" s="142" t="str">
        <f t="shared" si="1"/>
        <v>neu</v>
      </c>
      <c r="K24" s="20">
        <f>Eingabe!V14</f>
        <v>23</v>
      </c>
      <c r="L24" s="20">
        <f t="shared" si="2"/>
        <v>23</v>
      </c>
      <c r="M24" s="190">
        <v>0</v>
      </c>
      <c r="N24" s="25"/>
      <c r="O24" s="282">
        <v>0</v>
      </c>
      <c r="P24" s="22"/>
    </row>
    <row r="25" spans="1:16" s="7" customFormat="1" ht="26.25" customHeight="1" thickBot="1">
      <c r="A25" s="22"/>
      <c r="B25" s="34">
        <f t="shared" si="3"/>
        <v>12</v>
      </c>
      <c r="C25" s="41" t="str">
        <f>Eingabe!C15</f>
        <v>Franz Zanko</v>
      </c>
      <c r="D25" s="38">
        <f>Eingabe!W15</f>
        <v>22</v>
      </c>
      <c r="E25" s="199" t="str">
        <f>Eingabe!Z15</f>
        <v> </v>
      </c>
      <c r="F25" s="199" t="str">
        <f>Eingabe!AA15</f>
        <v> </v>
      </c>
      <c r="G25" s="17">
        <f>Eingabe!AB15</f>
        <v>22</v>
      </c>
      <c r="H25" s="17" t="str">
        <f>Eingabe!AC15</f>
        <v> </v>
      </c>
      <c r="I25" s="161" t="str">
        <f t="shared" si="0"/>
        <v>►</v>
      </c>
      <c r="J25" s="142" t="str">
        <f t="shared" si="1"/>
        <v>neu</v>
      </c>
      <c r="K25" s="20">
        <f>Eingabe!V15</f>
        <v>22</v>
      </c>
      <c r="L25" s="20">
        <f t="shared" si="2"/>
        <v>22</v>
      </c>
      <c r="M25" s="190">
        <v>0</v>
      </c>
      <c r="N25" s="25"/>
      <c r="O25" s="282">
        <v>0</v>
      </c>
      <c r="P25" s="22"/>
    </row>
    <row r="26" spans="2:31" ht="26.25" customHeight="1" thickBot="1">
      <c r="B26" s="239" t="str">
        <f>Eingabe!$B$54</f>
        <v>Punktevergabe: 30,29,28,27,26,25,24,23,22,21,20,19,18,17,16,15,14,13,12,11,10,9,8,7,6,5,4,3,2,1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29"/>
      <c r="O26" s="30"/>
      <c r="P26" s="30"/>
      <c r="Q26" s="30"/>
      <c r="R26" s="29"/>
      <c r="S26" s="30"/>
      <c r="T26" s="30"/>
      <c r="U26" s="29"/>
      <c r="V26" s="27"/>
      <c r="W26" s="15"/>
      <c r="X26" s="27"/>
      <c r="Y26" s="21"/>
      <c r="Z26" s="21"/>
      <c r="AA26" s="2"/>
      <c r="AB26" s="16"/>
      <c r="AC26" s="16"/>
      <c r="AD26" s="16"/>
      <c r="AE26" s="16"/>
    </row>
    <row r="27" spans="2:29" ht="26.2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29"/>
      <c r="S27" s="30"/>
      <c r="T27" s="30"/>
      <c r="U27" s="30"/>
      <c r="V27" s="29"/>
      <c r="W27" s="30"/>
      <c r="X27" s="30"/>
      <c r="Y27" s="29"/>
      <c r="Z27" s="27"/>
      <c r="AB27" s="27"/>
      <c r="AC27" s="21"/>
    </row>
    <row r="28" spans="2:29" ht="26.25" customHeight="1">
      <c r="B28" s="69"/>
      <c r="C28" s="187" t="s">
        <v>76</v>
      </c>
      <c r="D28" s="164">
        <v>10.174</v>
      </c>
      <c r="E28" s="164" t="s">
        <v>68</v>
      </c>
      <c r="F28" s="165">
        <v>4</v>
      </c>
      <c r="G28" s="225">
        <v>42829</v>
      </c>
      <c r="H28" s="226"/>
      <c r="I28" s="28"/>
      <c r="J28" s="136" t="s">
        <v>69</v>
      </c>
      <c r="K28" s="137" t="s">
        <v>61</v>
      </c>
      <c r="L28" s="138"/>
      <c r="M28" s="69"/>
      <c r="N28" s="69"/>
      <c r="O28" s="69"/>
      <c r="P28" s="69"/>
      <c r="Q28" s="69"/>
      <c r="R28" s="29"/>
      <c r="S28" s="30"/>
      <c r="T28" s="30"/>
      <c r="U28" s="30"/>
      <c r="V28" s="29"/>
      <c r="W28" s="30"/>
      <c r="X28" s="30"/>
      <c r="Y28" s="29"/>
      <c r="Z28" s="27"/>
      <c r="AB28" s="27"/>
      <c r="AC28" s="21"/>
    </row>
    <row r="29" spans="2:26" ht="26.25" customHeight="1">
      <c r="B29" s="28"/>
      <c r="C29" s="28"/>
      <c r="D29" s="28"/>
      <c r="E29" s="40"/>
      <c r="F29" s="133"/>
      <c r="G29" s="28"/>
      <c r="H29" s="28"/>
      <c r="I29" s="28"/>
      <c r="J29" s="139" t="s">
        <v>70</v>
      </c>
      <c r="K29" s="140" t="s">
        <v>71</v>
      </c>
      <c r="L29" s="141" t="s">
        <v>72</v>
      </c>
      <c r="M29" s="28"/>
      <c r="N29" s="28"/>
      <c r="O29" s="28"/>
      <c r="P29" s="28"/>
      <c r="S29" s="29"/>
      <c r="T29" s="30"/>
      <c r="U29" s="30"/>
      <c r="V29" s="30"/>
      <c r="W29" s="29"/>
      <c r="X29" s="29"/>
      <c r="Y29" s="30"/>
      <c r="Z29" s="29"/>
    </row>
    <row r="30" spans="2:26" ht="26.25" customHeight="1" thickBot="1">
      <c r="B30" s="28"/>
      <c r="C30" s="21"/>
      <c r="D30" s="21"/>
      <c r="E30" s="40"/>
      <c r="F30" s="66"/>
      <c r="G30" s="21"/>
      <c r="H30" s="21"/>
      <c r="I30" s="21"/>
      <c r="J30" s="21"/>
      <c r="K30" s="21"/>
      <c r="L30" s="21"/>
      <c r="M30" s="21"/>
      <c r="N30" s="21"/>
      <c r="O30" s="28"/>
      <c r="P30" s="28"/>
      <c r="S30" s="29"/>
      <c r="T30" s="30"/>
      <c r="U30" s="30"/>
      <c r="V30" s="30"/>
      <c r="W30" s="29"/>
      <c r="X30" s="29"/>
      <c r="Y30" s="30"/>
      <c r="Z30" s="29"/>
    </row>
    <row r="31" spans="2:31" ht="34.5" customHeight="1" thickBot="1">
      <c r="B31" s="201">
        <f>Eingabe!$R$3</f>
        <v>42794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1"/>
      <c r="O31" s="21"/>
      <c r="P31" s="27"/>
      <c r="R31" s="29"/>
      <c r="S31" s="30"/>
      <c r="T31" s="30"/>
      <c r="U31" s="30"/>
      <c r="V31" s="29"/>
      <c r="W31" s="29"/>
      <c r="X31" s="30"/>
      <c r="Y31" s="29"/>
      <c r="Z31" s="15"/>
      <c r="AB31" s="27"/>
      <c r="AC31" s="21"/>
      <c r="AD31" s="2"/>
      <c r="AE31" s="16"/>
    </row>
    <row r="32" spans="2:31" ht="31.5" customHeight="1">
      <c r="B32" s="207" t="s">
        <v>0</v>
      </c>
      <c r="C32" s="209" t="s">
        <v>63</v>
      </c>
      <c r="D32" s="211" t="s">
        <v>66</v>
      </c>
      <c r="E32" s="212"/>
      <c r="F32" s="231" t="s">
        <v>67</v>
      </c>
      <c r="G32" s="215" t="s">
        <v>4</v>
      </c>
      <c r="H32" s="215" t="s">
        <v>5</v>
      </c>
      <c r="I32" s="215" t="s">
        <v>6</v>
      </c>
      <c r="J32" s="215" t="s">
        <v>62</v>
      </c>
      <c r="K32" s="229" t="s">
        <v>3</v>
      </c>
      <c r="L32" s="32" t="s">
        <v>60</v>
      </c>
      <c r="M32" s="33"/>
      <c r="N32" s="21"/>
      <c r="O32" s="21"/>
      <c r="P32" s="27"/>
      <c r="R32" s="29"/>
      <c r="S32" s="30"/>
      <c r="T32" s="30"/>
      <c r="U32" s="30"/>
      <c r="V32" s="29"/>
      <c r="W32" s="29"/>
      <c r="X32" s="30"/>
      <c r="Y32" s="29"/>
      <c r="Z32" s="15"/>
      <c r="AB32" s="27"/>
      <c r="AC32" s="21"/>
      <c r="AD32" s="2"/>
      <c r="AE32" s="16"/>
    </row>
    <row r="33" spans="2:31" ht="26.25" customHeight="1" thickBot="1">
      <c r="B33" s="208"/>
      <c r="C33" s="210"/>
      <c r="D33" s="213"/>
      <c r="E33" s="214"/>
      <c r="F33" s="232"/>
      <c r="G33" s="216"/>
      <c r="H33" s="216"/>
      <c r="I33" s="216"/>
      <c r="J33" s="216"/>
      <c r="K33" s="230"/>
      <c r="L33" s="44" t="s">
        <v>58</v>
      </c>
      <c r="M33" s="45" t="s">
        <v>59</v>
      </c>
      <c r="N33" s="21"/>
      <c r="O33" s="22"/>
      <c r="P33" s="27"/>
      <c r="R33" s="29"/>
      <c r="S33" s="30"/>
      <c r="T33" s="30"/>
      <c r="U33" s="30"/>
      <c r="V33" s="29"/>
      <c r="W33" s="29"/>
      <c r="X33" s="30"/>
      <c r="Y33" s="29"/>
      <c r="Z33" s="15"/>
      <c r="AB33" s="27"/>
      <c r="AC33" s="21"/>
      <c r="AD33" s="2"/>
      <c r="AE33" s="16"/>
    </row>
    <row r="34" spans="2:31" ht="26.25" customHeight="1">
      <c r="B34" s="46" t="s">
        <v>7</v>
      </c>
      <c r="C34" s="169" t="str">
        <f>Eingabe!C4</f>
        <v>Thomas Gebhardt</v>
      </c>
      <c r="D34" s="170" t="s">
        <v>140</v>
      </c>
      <c r="E34" s="171"/>
      <c r="F34" s="145">
        <v>8</v>
      </c>
      <c r="G34" s="172">
        <v>111.66</v>
      </c>
      <c r="H34" s="172">
        <f aca="true" t="shared" si="4" ref="H34:H39">SUM(I34-G34)</f>
        <v>114.12</v>
      </c>
      <c r="I34" s="173">
        <v>225.78</v>
      </c>
      <c r="J34" s="172">
        <f aca="true" t="shared" si="5" ref="J34:J39">SUM(I34/10)</f>
        <v>22.578</v>
      </c>
      <c r="K34" s="174">
        <f>Eingabe!R4</f>
        <v>30</v>
      </c>
      <c r="L34" s="145"/>
      <c r="M34" s="146"/>
      <c r="N34" s="21"/>
      <c r="O34" s="22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31" ht="26.25" customHeight="1">
      <c r="B35" s="10" t="s">
        <v>8</v>
      </c>
      <c r="C35" s="175" t="str">
        <f>Eingabe!C5</f>
        <v>Thomas Sanda</v>
      </c>
      <c r="D35" s="176" t="s">
        <v>141</v>
      </c>
      <c r="E35" s="177"/>
      <c r="F35" s="178">
        <v>15</v>
      </c>
      <c r="G35" s="179">
        <v>110.33</v>
      </c>
      <c r="H35" s="181">
        <f t="shared" si="4"/>
        <v>110.69000000000001</v>
      </c>
      <c r="I35" s="148">
        <v>221.02</v>
      </c>
      <c r="J35" s="179">
        <f t="shared" si="5"/>
        <v>22.102</v>
      </c>
      <c r="K35" s="180">
        <f>Eingabe!R5</f>
        <v>29</v>
      </c>
      <c r="L35" s="148">
        <f>$I$34-I35</f>
        <v>4.759999999999991</v>
      </c>
      <c r="M35" s="149"/>
      <c r="N35" s="21"/>
      <c r="O35" s="23"/>
      <c r="P35" s="27"/>
      <c r="R35" s="29"/>
      <c r="S35" s="30"/>
      <c r="T35" s="30"/>
      <c r="U35" s="30"/>
      <c r="V35" s="29"/>
      <c r="W35" s="29"/>
      <c r="X35" s="30"/>
      <c r="Y35" s="29"/>
      <c r="Z35" s="15"/>
      <c r="AB35" s="27"/>
      <c r="AC35" s="21"/>
      <c r="AD35" s="2"/>
      <c r="AE35" s="16"/>
    </row>
    <row r="36" spans="2:31" ht="26.25" customHeight="1">
      <c r="B36" s="11" t="s">
        <v>9</v>
      </c>
      <c r="C36" s="182" t="str">
        <f>Eingabe!C8</f>
        <v>Thomas Nowak </v>
      </c>
      <c r="D36" s="183" t="s">
        <v>142</v>
      </c>
      <c r="E36" s="184"/>
      <c r="F36" s="185">
        <v>3</v>
      </c>
      <c r="G36" s="5">
        <v>103.84</v>
      </c>
      <c r="H36" s="179">
        <f t="shared" si="4"/>
        <v>111.93</v>
      </c>
      <c r="I36" s="150">
        <v>215.77</v>
      </c>
      <c r="J36" s="181">
        <f t="shared" si="5"/>
        <v>21.577</v>
      </c>
      <c r="K36" s="186">
        <f>Eingabe!R8</f>
        <v>28</v>
      </c>
      <c r="L36" s="150">
        <f>$I$34-I36</f>
        <v>10.009999999999991</v>
      </c>
      <c r="M36" s="151">
        <f>SUM(I35-I36)</f>
        <v>5.25</v>
      </c>
      <c r="N36" s="21"/>
      <c r="O36" s="23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26.25" customHeight="1">
      <c r="B37" s="8" t="s">
        <v>10</v>
      </c>
      <c r="C37" s="41" t="str">
        <f>Eingabe!C6</f>
        <v>Walter Müllner </v>
      </c>
      <c r="D37" s="78" t="s">
        <v>142</v>
      </c>
      <c r="E37" s="124"/>
      <c r="F37" s="17">
        <v>14</v>
      </c>
      <c r="G37" s="181">
        <v>108.62</v>
      </c>
      <c r="H37" s="5">
        <f t="shared" si="4"/>
        <v>105.01999999999998</v>
      </c>
      <c r="I37" s="143">
        <v>213.64</v>
      </c>
      <c r="J37" s="5">
        <f t="shared" si="5"/>
        <v>21.363999999999997</v>
      </c>
      <c r="K37" s="147">
        <f>Eingabe!R6</f>
        <v>27</v>
      </c>
      <c r="L37" s="152">
        <f>$I$34-I37</f>
        <v>12.140000000000015</v>
      </c>
      <c r="M37" s="153">
        <f>SUM(I36-I37)</f>
        <v>2.130000000000024</v>
      </c>
      <c r="N37" s="21"/>
      <c r="O37" s="23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31" ht="26.25" customHeight="1">
      <c r="B38" s="8" t="s">
        <v>11</v>
      </c>
      <c r="C38" s="41" t="str">
        <f>Eingabe!C7</f>
        <v>Peter Siding </v>
      </c>
      <c r="D38" s="78" t="s">
        <v>141</v>
      </c>
      <c r="E38" s="124"/>
      <c r="F38" s="17">
        <v>11</v>
      </c>
      <c r="G38" s="5">
        <v>94.77</v>
      </c>
      <c r="H38" s="5">
        <f t="shared" si="4"/>
        <v>105.35000000000001</v>
      </c>
      <c r="I38" s="143">
        <v>200.12</v>
      </c>
      <c r="J38" s="5">
        <f t="shared" si="5"/>
        <v>20.012</v>
      </c>
      <c r="K38" s="147">
        <f>Eingabe!R7</f>
        <v>26</v>
      </c>
      <c r="L38" s="152">
        <f>$I$34-I38</f>
        <v>25.659999999999997</v>
      </c>
      <c r="M38" s="153">
        <f>SUM(I37-I38)</f>
        <v>13.519999999999982</v>
      </c>
      <c r="N38" s="21"/>
      <c r="O38" s="23"/>
      <c r="P38" s="27"/>
      <c r="R38" s="29"/>
      <c r="S38" s="30"/>
      <c r="T38" s="30"/>
      <c r="U38" s="30"/>
      <c r="V38" s="29"/>
      <c r="W38" s="29"/>
      <c r="X38" s="30"/>
      <c r="Y38" s="29"/>
      <c r="Z38" s="15"/>
      <c r="AB38" s="27"/>
      <c r="AC38" s="21"/>
      <c r="AD38" s="2"/>
      <c r="AE38" s="16"/>
    </row>
    <row r="39" spans="2:31" ht="26.25" customHeight="1" thickBot="1">
      <c r="B39" s="8" t="s">
        <v>12</v>
      </c>
      <c r="C39" s="41" t="str">
        <f>Eingabe!C9</f>
        <v>Michael Liebe</v>
      </c>
      <c r="D39" s="78" t="s">
        <v>140</v>
      </c>
      <c r="E39" s="124"/>
      <c r="F39" s="17">
        <v>10</v>
      </c>
      <c r="G39" s="5">
        <v>77.96</v>
      </c>
      <c r="H39" s="5">
        <f t="shared" si="4"/>
        <v>84.36</v>
      </c>
      <c r="I39" s="143">
        <v>162.32</v>
      </c>
      <c r="J39" s="5">
        <f t="shared" si="5"/>
        <v>16.232</v>
      </c>
      <c r="K39" s="147">
        <f>Eingabe!R9</f>
        <v>25</v>
      </c>
      <c r="L39" s="152">
        <f>$I$34-I39</f>
        <v>63.46000000000001</v>
      </c>
      <c r="M39" s="153">
        <f>SUM(I38-I39)</f>
        <v>37.80000000000001</v>
      </c>
      <c r="N39" s="21"/>
      <c r="O39" s="22"/>
      <c r="P39" s="27"/>
      <c r="R39" s="29"/>
      <c r="S39" s="30"/>
      <c r="T39" s="30"/>
      <c r="U39" s="30"/>
      <c r="V39" s="29"/>
      <c r="W39" s="29"/>
      <c r="X39" s="30"/>
      <c r="Y39" s="29"/>
      <c r="Z39" s="15"/>
      <c r="AB39" s="27"/>
      <c r="AC39" s="21"/>
      <c r="AD39" s="2"/>
      <c r="AE39" s="16"/>
    </row>
    <row r="40" spans="2:31" ht="26.25" customHeight="1" thickBot="1">
      <c r="B40" s="204" t="str">
        <f>Eingabe!$B$54</f>
        <v>Punktevergabe: 30,29,28,27,26,25,24,23,22,21,20,19,18,17,16,15,14,13,12,11,10,9,8,7,6,5,4,3,2,1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6"/>
      <c r="N40" s="21"/>
      <c r="O40" s="21"/>
      <c r="P40" s="27"/>
      <c r="R40" s="29"/>
      <c r="S40" s="30"/>
      <c r="T40" s="30"/>
      <c r="U40" s="30"/>
      <c r="V40" s="29"/>
      <c r="W40" s="29"/>
      <c r="X40" s="30"/>
      <c r="Y40" s="29"/>
      <c r="Z40" s="15"/>
      <c r="AB40" s="27"/>
      <c r="AC40" s="21"/>
      <c r="AD40" s="2"/>
      <c r="AE40" s="16"/>
    </row>
    <row r="41" spans="2:26" ht="26.25" customHeight="1">
      <c r="B41" s="21"/>
      <c r="C41" s="40"/>
      <c r="D41" s="21"/>
      <c r="F41" s="66"/>
      <c r="G41" s="21"/>
      <c r="H41" s="21"/>
      <c r="I41" s="21"/>
      <c r="J41" s="21"/>
      <c r="K41" s="21"/>
      <c r="L41" s="21"/>
      <c r="M41" s="21"/>
      <c r="N41" s="21"/>
      <c r="P41" s="21"/>
      <c r="S41" s="29"/>
      <c r="T41" s="30"/>
      <c r="U41" s="30"/>
      <c r="V41" s="30"/>
      <c r="W41" s="29"/>
      <c r="X41" s="29"/>
      <c r="Y41" s="30"/>
      <c r="Z41" s="29"/>
    </row>
    <row r="42" spans="2:31" ht="26.25" customHeight="1">
      <c r="B42" s="21"/>
      <c r="C42" s="163" t="s">
        <v>76</v>
      </c>
      <c r="D42" s="164">
        <v>10.195</v>
      </c>
      <c r="E42" s="164" t="s">
        <v>68</v>
      </c>
      <c r="F42" s="165">
        <v>4</v>
      </c>
      <c r="G42" s="21"/>
      <c r="H42" s="99" t="s">
        <v>127</v>
      </c>
      <c r="I42" s="100"/>
      <c r="J42" s="99" t="s">
        <v>128</v>
      </c>
      <c r="K42" s="21"/>
      <c r="L42" s="126">
        <v>1</v>
      </c>
      <c r="M42" s="127">
        <v>2</v>
      </c>
      <c r="N42" s="21"/>
      <c r="O42" s="21"/>
      <c r="P42" s="21"/>
      <c r="S42" s="29"/>
      <c r="T42" s="30"/>
      <c r="U42" s="30"/>
      <c r="V42" s="30"/>
      <c r="W42" s="29"/>
      <c r="X42" s="29"/>
      <c r="Y42" s="30"/>
      <c r="Z42" s="29"/>
      <c r="AB42" s="16"/>
      <c r="AC42" s="16"/>
      <c r="AD42" s="16"/>
      <c r="AE42" s="16"/>
    </row>
    <row r="43" spans="2:31" ht="26.25" customHeight="1">
      <c r="B43" s="21"/>
      <c r="C43" s="166" t="s">
        <v>145</v>
      </c>
      <c r="D43" s="167">
        <v>10.391</v>
      </c>
      <c r="E43" s="167" t="s">
        <v>68</v>
      </c>
      <c r="F43" s="168">
        <v>3</v>
      </c>
      <c r="G43" s="21"/>
      <c r="H43" s="101" t="s">
        <v>143</v>
      </c>
      <c r="I43" s="99" t="s">
        <v>4</v>
      </c>
      <c r="J43" s="162">
        <v>0.29</v>
      </c>
      <c r="K43" s="21"/>
      <c r="L43" s="128">
        <v>3</v>
      </c>
      <c r="M43" s="129">
        <v>4</v>
      </c>
      <c r="N43" s="21"/>
      <c r="O43" s="21"/>
      <c r="S43" s="29"/>
      <c r="T43" s="30"/>
      <c r="U43" s="30"/>
      <c r="V43" s="30"/>
      <c r="W43" s="29"/>
      <c r="X43" s="29"/>
      <c r="Y43" s="30"/>
      <c r="Z43" s="29"/>
      <c r="AB43" s="16"/>
      <c r="AC43" s="16"/>
      <c r="AD43" s="16"/>
      <c r="AE43" s="16"/>
    </row>
    <row r="44" spans="2:31" ht="26.25" customHeight="1">
      <c r="B44" s="21"/>
      <c r="C44" s="163" t="s">
        <v>75</v>
      </c>
      <c r="D44" s="164">
        <v>10.492</v>
      </c>
      <c r="E44" s="164" t="s">
        <v>68</v>
      </c>
      <c r="F44" s="165">
        <v>4</v>
      </c>
      <c r="G44" s="21"/>
      <c r="H44" s="99" t="s">
        <v>144</v>
      </c>
      <c r="I44" s="99" t="s">
        <v>5</v>
      </c>
      <c r="J44" s="162">
        <v>0.3</v>
      </c>
      <c r="K44" s="21"/>
      <c r="L44" s="130">
        <v>5</v>
      </c>
      <c r="M44" s="30"/>
      <c r="N44" s="21"/>
      <c r="O44" s="21"/>
      <c r="P44" s="21"/>
      <c r="S44" s="29"/>
      <c r="T44" s="30"/>
      <c r="U44" s="30"/>
      <c r="V44" s="30"/>
      <c r="W44" s="29"/>
      <c r="X44" s="29"/>
      <c r="Y44" s="30"/>
      <c r="Z44" s="29"/>
      <c r="AB44" s="16"/>
      <c r="AC44" s="16"/>
      <c r="AD44" s="16"/>
      <c r="AE44" s="16"/>
    </row>
    <row r="45" spans="2:26" ht="26.25" customHeight="1">
      <c r="B45" s="21"/>
      <c r="C45" s="43"/>
      <c r="D45" s="35"/>
      <c r="F45" s="35"/>
      <c r="G45" s="36"/>
      <c r="H45" s="37"/>
      <c r="I45" s="30"/>
      <c r="J45" s="29"/>
      <c r="K45" s="27"/>
      <c r="L45" s="21"/>
      <c r="M45" s="21"/>
      <c r="N45" s="21"/>
      <c r="O45" s="21"/>
      <c r="P45" s="21"/>
      <c r="S45" s="29"/>
      <c r="T45" s="30"/>
      <c r="U45" s="30"/>
      <c r="V45" s="30"/>
      <c r="W45" s="29"/>
      <c r="X45" s="29"/>
      <c r="Y45" s="30"/>
      <c r="Z45" s="29"/>
    </row>
    <row r="46" spans="2:26" ht="26.25" customHeight="1" thickBot="1">
      <c r="B46" s="21"/>
      <c r="C46" s="40"/>
      <c r="D46" s="21"/>
      <c r="F46" s="66"/>
      <c r="G46" s="21"/>
      <c r="H46" s="21"/>
      <c r="I46" s="21"/>
      <c r="J46" s="21"/>
      <c r="K46" s="21"/>
      <c r="L46" s="21"/>
      <c r="M46" s="21"/>
      <c r="N46" s="21"/>
      <c r="O46" s="21"/>
      <c r="P46" s="21"/>
      <c r="S46" s="29"/>
      <c r="T46" s="30"/>
      <c r="U46" s="30"/>
      <c r="V46" s="30"/>
      <c r="W46" s="29"/>
      <c r="X46" s="29"/>
      <c r="Y46" s="30"/>
      <c r="Z46" s="29"/>
    </row>
    <row r="47" spans="2:31" ht="34.5" customHeight="1" thickBot="1">
      <c r="B47" s="201">
        <f>Eingabe!$S$3</f>
        <v>42829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31.5" customHeight="1">
      <c r="B48" s="207" t="s">
        <v>0</v>
      </c>
      <c r="C48" s="209" t="s">
        <v>63</v>
      </c>
      <c r="D48" s="211" t="s">
        <v>66</v>
      </c>
      <c r="E48" s="212"/>
      <c r="F48" s="231" t="s">
        <v>67</v>
      </c>
      <c r="G48" s="215" t="s">
        <v>4</v>
      </c>
      <c r="H48" s="215" t="s">
        <v>5</v>
      </c>
      <c r="I48" s="215" t="s">
        <v>6</v>
      </c>
      <c r="J48" s="215" t="s">
        <v>62</v>
      </c>
      <c r="K48" s="229" t="s">
        <v>3</v>
      </c>
      <c r="L48" s="32" t="s">
        <v>60</v>
      </c>
      <c r="M48" s="33"/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 thickBot="1">
      <c r="B49" s="208"/>
      <c r="C49" s="210"/>
      <c r="D49" s="213"/>
      <c r="E49" s="214"/>
      <c r="F49" s="232"/>
      <c r="G49" s="216"/>
      <c r="H49" s="216"/>
      <c r="I49" s="216"/>
      <c r="J49" s="216"/>
      <c r="K49" s="230"/>
      <c r="L49" s="44" t="s">
        <v>58</v>
      </c>
      <c r="M49" s="45" t="s">
        <v>59</v>
      </c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>
      <c r="B50" s="56" t="s">
        <v>7</v>
      </c>
      <c r="C50" s="193" t="str">
        <f>Eingabe!C4</f>
        <v>Thomas Gebhardt</v>
      </c>
      <c r="D50" s="170" t="s">
        <v>140</v>
      </c>
      <c r="E50" s="193"/>
      <c r="F50" s="157">
        <v>7</v>
      </c>
      <c r="G50" s="192">
        <v>113.71</v>
      </c>
      <c r="H50" s="192">
        <f aca="true" t="shared" si="6" ref="H50:H56">I50-G50</f>
        <v>114.3</v>
      </c>
      <c r="I50" s="194">
        <v>228.01</v>
      </c>
      <c r="J50" s="172">
        <f aca="true" t="shared" si="7" ref="J50:J56">SUM(I50/10)</f>
        <v>22.801</v>
      </c>
      <c r="K50" s="195">
        <f>Eingabe!S4</f>
        <v>30</v>
      </c>
      <c r="L50" s="157"/>
      <c r="M50" s="158"/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>
      <c r="B51" s="10" t="s">
        <v>8</v>
      </c>
      <c r="C51" s="175" t="str">
        <f>Eingabe!C5</f>
        <v>Thomas Sanda</v>
      </c>
      <c r="D51" s="176" t="s">
        <v>142</v>
      </c>
      <c r="E51" s="177"/>
      <c r="F51" s="178">
        <v>12</v>
      </c>
      <c r="G51" s="181">
        <v>112.15</v>
      </c>
      <c r="H51" s="179">
        <f t="shared" si="6"/>
        <v>111.66</v>
      </c>
      <c r="I51" s="148">
        <v>223.81</v>
      </c>
      <c r="J51" s="179">
        <f t="shared" si="7"/>
        <v>22.381</v>
      </c>
      <c r="K51" s="180">
        <f>Eingabe!S5</f>
        <v>29</v>
      </c>
      <c r="L51" s="148">
        <f aca="true" t="shared" si="8" ref="L51:L56">$I$50-I51</f>
        <v>4.199999999999989</v>
      </c>
      <c r="M51" s="149"/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31" ht="26.25" customHeight="1">
      <c r="B52" s="11" t="s">
        <v>9</v>
      </c>
      <c r="C52" s="182" t="str">
        <f>Eingabe!C8</f>
        <v>Thomas Nowak </v>
      </c>
      <c r="D52" s="183" t="s">
        <v>142</v>
      </c>
      <c r="E52" s="184"/>
      <c r="F52" s="185">
        <v>2</v>
      </c>
      <c r="G52" s="179">
        <v>112.3</v>
      </c>
      <c r="H52" s="181">
        <f t="shared" si="6"/>
        <v>111.46</v>
      </c>
      <c r="I52" s="150">
        <v>223.76</v>
      </c>
      <c r="J52" s="181">
        <f t="shared" si="7"/>
        <v>22.375999999999998</v>
      </c>
      <c r="K52" s="186">
        <f>Eingabe!S8</f>
        <v>28</v>
      </c>
      <c r="L52" s="150">
        <f t="shared" si="8"/>
        <v>4.25</v>
      </c>
      <c r="M52" s="151">
        <f>SUM(I51-I52)</f>
        <v>0.05000000000001137</v>
      </c>
      <c r="N52" s="21"/>
      <c r="O52" s="21"/>
      <c r="P52" s="27"/>
      <c r="R52" s="29"/>
      <c r="S52" s="30"/>
      <c r="T52" s="30"/>
      <c r="U52" s="30"/>
      <c r="V52" s="29"/>
      <c r="W52" s="29"/>
      <c r="X52" s="30"/>
      <c r="Y52" s="29"/>
      <c r="Z52" s="15"/>
      <c r="AB52" s="27"/>
      <c r="AC52" s="21"/>
      <c r="AD52" s="2"/>
      <c r="AE52" s="16"/>
    </row>
    <row r="53" spans="2:31" ht="26.25" customHeight="1">
      <c r="B53" s="8" t="s">
        <v>10</v>
      </c>
      <c r="C53" s="41" t="str">
        <f>Eingabe!C12</f>
        <v>Leo Rebler</v>
      </c>
      <c r="D53" s="78" t="s">
        <v>149</v>
      </c>
      <c r="E53" s="124"/>
      <c r="F53" s="17">
        <v>8</v>
      </c>
      <c r="G53" s="5">
        <v>107.48</v>
      </c>
      <c r="H53" s="5">
        <f t="shared" si="6"/>
        <v>105.08</v>
      </c>
      <c r="I53" s="143">
        <v>212.56</v>
      </c>
      <c r="J53" s="5">
        <f t="shared" si="7"/>
        <v>21.256</v>
      </c>
      <c r="K53" s="147">
        <f>Eingabe!S12</f>
        <v>27</v>
      </c>
      <c r="L53" s="152">
        <f t="shared" si="8"/>
        <v>15.449999999999989</v>
      </c>
      <c r="M53" s="153">
        <f>SUM(I52-I53)</f>
        <v>11.199999999999989</v>
      </c>
      <c r="N53" s="21"/>
      <c r="O53" s="21"/>
      <c r="P53" s="27"/>
      <c r="R53" s="29"/>
      <c r="S53" s="30"/>
      <c r="T53" s="30"/>
      <c r="U53" s="30"/>
      <c r="V53" s="29"/>
      <c r="W53" s="29"/>
      <c r="X53" s="30"/>
      <c r="Y53" s="29"/>
      <c r="Z53" s="15"/>
      <c r="AB53" s="27"/>
      <c r="AC53" s="21"/>
      <c r="AD53" s="2"/>
      <c r="AE53" s="16"/>
    </row>
    <row r="54" spans="2:31" ht="26.25" customHeight="1">
      <c r="B54" s="8" t="s">
        <v>11</v>
      </c>
      <c r="C54" s="41" t="str">
        <f>Eingabe!C10</f>
        <v>Per Bosch</v>
      </c>
      <c r="D54" s="78" t="s">
        <v>142</v>
      </c>
      <c r="E54" s="124"/>
      <c r="F54" s="17">
        <v>14</v>
      </c>
      <c r="G54" s="5">
        <v>97.93</v>
      </c>
      <c r="H54" s="5">
        <f t="shared" si="6"/>
        <v>101.75999999999999</v>
      </c>
      <c r="I54" s="143">
        <v>199.69</v>
      </c>
      <c r="J54" s="5">
        <f t="shared" si="7"/>
        <v>19.969</v>
      </c>
      <c r="K54" s="147">
        <f>Eingabe!S10</f>
        <v>26</v>
      </c>
      <c r="L54" s="152">
        <f t="shared" si="8"/>
        <v>28.319999999999993</v>
      </c>
      <c r="M54" s="153">
        <f>SUM(I53-I54)</f>
        <v>12.870000000000005</v>
      </c>
      <c r="N54" s="21"/>
      <c r="O54" s="21"/>
      <c r="P54" s="27"/>
      <c r="R54" s="29"/>
      <c r="S54" s="30"/>
      <c r="T54" s="30"/>
      <c r="U54" s="30"/>
      <c r="V54" s="29"/>
      <c r="W54" s="29"/>
      <c r="X54" s="30"/>
      <c r="Y54" s="29"/>
      <c r="Z54" s="15"/>
      <c r="AB54" s="27"/>
      <c r="AC54" s="21"/>
      <c r="AD54" s="2"/>
      <c r="AE54" s="16"/>
    </row>
    <row r="55" spans="2:31" ht="26.25" customHeight="1">
      <c r="B55" s="8" t="s">
        <v>12</v>
      </c>
      <c r="C55" s="41" t="str">
        <f>Eingabe!C11</f>
        <v>Franz Wessely</v>
      </c>
      <c r="D55" s="78" t="s">
        <v>150</v>
      </c>
      <c r="E55" s="124"/>
      <c r="F55" s="17">
        <v>3</v>
      </c>
      <c r="G55" s="5">
        <v>91.15</v>
      </c>
      <c r="H55" s="5">
        <f t="shared" si="6"/>
        <v>94</v>
      </c>
      <c r="I55" s="143">
        <v>185.15</v>
      </c>
      <c r="J55" s="5">
        <f t="shared" si="7"/>
        <v>18.515</v>
      </c>
      <c r="K55" s="147">
        <f>Eingabe!S11</f>
        <v>25</v>
      </c>
      <c r="L55" s="152">
        <f t="shared" si="8"/>
        <v>42.859999999999985</v>
      </c>
      <c r="M55" s="153">
        <f>SUM(I54-I55)</f>
        <v>14.539999999999992</v>
      </c>
      <c r="N55" s="21"/>
      <c r="O55" s="21"/>
      <c r="P55" s="27"/>
      <c r="R55" s="29"/>
      <c r="S55" s="30"/>
      <c r="T55" s="30"/>
      <c r="U55" s="30"/>
      <c r="V55" s="29"/>
      <c r="W55" s="29"/>
      <c r="X55" s="30"/>
      <c r="Y55" s="29"/>
      <c r="Z55" s="15"/>
      <c r="AB55" s="27"/>
      <c r="AC55" s="21"/>
      <c r="AD55" s="2"/>
      <c r="AE55" s="16"/>
    </row>
    <row r="56" spans="2:31" ht="26.25" customHeight="1" thickBot="1">
      <c r="B56" s="8" t="s">
        <v>13</v>
      </c>
      <c r="C56" s="41" t="str">
        <f>Eingabe!C7</f>
        <v>Peter Siding </v>
      </c>
      <c r="D56" s="78" t="s">
        <v>141</v>
      </c>
      <c r="E56" s="124"/>
      <c r="F56" s="17">
        <v>6</v>
      </c>
      <c r="G56" s="5">
        <v>89.32</v>
      </c>
      <c r="H56" s="5">
        <f t="shared" si="6"/>
        <v>92.93</v>
      </c>
      <c r="I56" s="143">
        <v>182.25</v>
      </c>
      <c r="J56" s="5">
        <f t="shared" si="7"/>
        <v>18.225</v>
      </c>
      <c r="K56" s="147">
        <f>Eingabe!S7</f>
        <v>24</v>
      </c>
      <c r="L56" s="152">
        <f t="shared" si="8"/>
        <v>45.75999999999999</v>
      </c>
      <c r="M56" s="153">
        <f>SUM(I55-I56)</f>
        <v>2.9000000000000057</v>
      </c>
      <c r="N56" s="21"/>
      <c r="O56" s="21"/>
      <c r="P56" s="27"/>
      <c r="R56" s="29"/>
      <c r="S56" s="30"/>
      <c r="T56" s="30"/>
      <c r="U56" s="30"/>
      <c r="V56" s="29"/>
      <c r="W56" s="29"/>
      <c r="X56" s="30"/>
      <c r="Y56" s="29"/>
      <c r="Z56" s="15"/>
      <c r="AB56" s="27"/>
      <c r="AC56" s="21"/>
      <c r="AD56" s="2"/>
      <c r="AE56" s="16"/>
    </row>
    <row r="57" spans="2:31" ht="26.25" customHeight="1" thickBot="1">
      <c r="B57" s="204" t="str">
        <f>Eingabe!$B$54</f>
        <v>Punktevergabe: 30,29,28,27,26,25,24,23,22,21,20,19,18,17,16,15,14,13,12,11,10,9,8,7,6,5,4,3,2,1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6"/>
      <c r="N57" s="21"/>
      <c r="O57" s="21"/>
      <c r="P57" s="27"/>
      <c r="R57" s="29"/>
      <c r="S57" s="30"/>
      <c r="T57" s="30"/>
      <c r="U57" s="30"/>
      <c r="V57" s="29"/>
      <c r="W57" s="29"/>
      <c r="X57" s="30"/>
      <c r="Y57" s="29"/>
      <c r="Z57" s="15"/>
      <c r="AB57" s="27"/>
      <c r="AC57" s="21"/>
      <c r="AD57" s="2"/>
      <c r="AE57" s="16"/>
    </row>
    <row r="58" spans="2:26" ht="26.25" customHeight="1">
      <c r="B58" s="21"/>
      <c r="C58" s="40"/>
      <c r="D58" s="21"/>
      <c r="F58" s="66"/>
      <c r="G58" s="21"/>
      <c r="H58" s="21"/>
      <c r="I58" s="21"/>
      <c r="J58" s="21"/>
      <c r="K58" s="21"/>
      <c r="L58" s="21"/>
      <c r="M58" s="21"/>
      <c r="N58" s="21"/>
      <c r="O58" s="21"/>
      <c r="P58" s="21"/>
      <c r="S58" s="29"/>
      <c r="T58" s="30"/>
      <c r="U58" s="30"/>
      <c r="V58" s="30"/>
      <c r="W58" s="29"/>
      <c r="X58" s="29"/>
      <c r="Y58" s="30"/>
      <c r="Z58" s="29"/>
    </row>
    <row r="59" spans="2:31" ht="26.25" customHeight="1">
      <c r="B59" s="21"/>
      <c r="C59" s="163" t="s">
        <v>76</v>
      </c>
      <c r="D59" s="164">
        <v>10.174</v>
      </c>
      <c r="E59" s="164" t="s">
        <v>68</v>
      </c>
      <c r="F59" s="191">
        <v>4</v>
      </c>
      <c r="G59" s="21"/>
      <c r="H59" s="99" t="s">
        <v>127</v>
      </c>
      <c r="I59" s="100"/>
      <c r="J59" s="99" t="s">
        <v>128</v>
      </c>
      <c r="K59" s="21"/>
      <c r="L59" s="126">
        <v>1</v>
      </c>
      <c r="M59" s="127">
        <v>2</v>
      </c>
      <c r="N59" s="21"/>
      <c r="O59" s="30"/>
      <c r="P59" s="30"/>
      <c r="Q59" s="30"/>
      <c r="R59" s="29"/>
      <c r="S59" s="29"/>
      <c r="T59" s="30"/>
      <c r="U59" s="29"/>
      <c r="V59" s="27"/>
      <c r="W59" s="27"/>
      <c r="X59" s="27"/>
      <c r="Y59" s="21"/>
      <c r="Z59" s="26"/>
      <c r="AA59" s="16"/>
      <c r="AB59" s="16"/>
      <c r="AC59" s="16"/>
      <c r="AD59" s="16"/>
      <c r="AE59" s="16"/>
    </row>
    <row r="60" spans="2:31" ht="26.25" customHeight="1">
      <c r="B60" s="21"/>
      <c r="C60" s="166" t="s">
        <v>145</v>
      </c>
      <c r="D60" s="167">
        <v>10.297</v>
      </c>
      <c r="E60" s="167" t="s">
        <v>68</v>
      </c>
      <c r="F60" s="168">
        <v>3</v>
      </c>
      <c r="G60" s="21"/>
      <c r="H60" s="101" t="s">
        <v>148</v>
      </c>
      <c r="I60" s="99" t="s">
        <v>4</v>
      </c>
      <c r="J60" s="162">
        <v>0.3</v>
      </c>
      <c r="K60" s="21"/>
      <c r="L60" s="128">
        <v>3</v>
      </c>
      <c r="M60" s="129">
        <v>4</v>
      </c>
      <c r="N60" s="21"/>
      <c r="O60" s="30"/>
      <c r="P60" s="30"/>
      <c r="Q60" s="30"/>
      <c r="R60" s="29"/>
      <c r="S60" s="29"/>
      <c r="T60" s="30"/>
      <c r="U60" s="29"/>
      <c r="V60" s="27"/>
      <c r="W60" s="27"/>
      <c r="X60" s="27"/>
      <c r="Y60" s="21"/>
      <c r="Z60" s="26"/>
      <c r="AA60" s="16"/>
      <c r="AB60" s="16"/>
      <c r="AC60" s="16"/>
      <c r="AD60" s="16"/>
      <c r="AE60" s="16"/>
    </row>
    <row r="61" spans="2:31" ht="26.25" customHeight="1">
      <c r="B61" s="21"/>
      <c r="C61" s="163" t="s">
        <v>75</v>
      </c>
      <c r="D61" s="164">
        <v>10.389</v>
      </c>
      <c r="E61" s="164" t="s">
        <v>68</v>
      </c>
      <c r="F61" s="191">
        <v>4</v>
      </c>
      <c r="G61" s="21"/>
      <c r="H61" s="99" t="s">
        <v>148</v>
      </c>
      <c r="I61" s="99" t="s">
        <v>5</v>
      </c>
      <c r="J61" s="162">
        <v>0.3</v>
      </c>
      <c r="K61" s="21"/>
      <c r="L61" s="130">
        <v>5</v>
      </c>
      <c r="M61" s="30"/>
      <c r="N61" s="21"/>
      <c r="O61" s="30"/>
      <c r="P61" s="30"/>
      <c r="Q61" s="30"/>
      <c r="R61" s="29"/>
      <c r="S61" s="29"/>
      <c r="T61" s="30"/>
      <c r="U61" s="29"/>
      <c r="V61" s="27"/>
      <c r="W61" s="27"/>
      <c r="X61" s="27"/>
      <c r="Y61" s="21"/>
      <c r="Z61" s="26"/>
      <c r="AA61" s="16"/>
      <c r="AB61" s="16"/>
      <c r="AC61" s="16"/>
      <c r="AD61" s="16"/>
      <c r="AE61" s="16"/>
    </row>
    <row r="62" spans="2:26" ht="26.25" customHeight="1">
      <c r="B62" s="21"/>
      <c r="C62" s="43"/>
      <c r="D62" s="35"/>
      <c r="F62" s="35"/>
      <c r="G62" s="36"/>
      <c r="H62" s="37"/>
      <c r="I62" s="21"/>
      <c r="J62" s="29"/>
      <c r="K62" s="27"/>
      <c r="L62" s="21"/>
      <c r="M62" s="21"/>
      <c r="N62" s="21"/>
      <c r="O62" s="21"/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 thickBot="1">
      <c r="B63" s="21"/>
      <c r="C63" s="40"/>
      <c r="D63" s="21"/>
      <c r="F63" s="66"/>
      <c r="G63" s="21"/>
      <c r="H63" s="21"/>
      <c r="I63" s="21"/>
      <c r="J63" s="21"/>
      <c r="K63" s="21"/>
      <c r="L63" s="21"/>
      <c r="M63" s="21"/>
      <c r="N63" s="21"/>
      <c r="O63" s="21"/>
      <c r="P63" s="21"/>
      <c r="S63" s="29"/>
      <c r="T63" s="30"/>
      <c r="U63" s="30"/>
      <c r="V63" s="30"/>
      <c r="W63" s="29"/>
      <c r="X63" s="29"/>
      <c r="Y63" s="30"/>
      <c r="Z63" s="29"/>
    </row>
    <row r="64" spans="2:31" ht="34.5" customHeight="1" thickBot="1">
      <c r="B64" s="201">
        <f>Eingabe!$T$3</f>
        <v>42983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21"/>
      <c r="O64" s="21"/>
      <c r="P64" s="27"/>
      <c r="R64" s="29"/>
      <c r="S64" s="30"/>
      <c r="T64" s="30"/>
      <c r="U64" s="21"/>
      <c r="V64" s="21"/>
      <c r="W64" s="21"/>
      <c r="X64" s="21"/>
      <c r="Y64" s="21"/>
      <c r="Z64" s="16"/>
      <c r="AA64" s="16"/>
      <c r="AB64" s="16"/>
      <c r="AC64" s="16"/>
      <c r="AD64" s="16"/>
      <c r="AE64" s="16"/>
    </row>
    <row r="65" spans="2:31" ht="31.5" customHeight="1">
      <c r="B65" s="207" t="s">
        <v>0</v>
      </c>
      <c r="C65" s="209" t="s">
        <v>63</v>
      </c>
      <c r="D65" s="211" t="s">
        <v>66</v>
      </c>
      <c r="E65" s="212"/>
      <c r="F65" s="231" t="s">
        <v>67</v>
      </c>
      <c r="G65" s="215" t="s">
        <v>4</v>
      </c>
      <c r="H65" s="215" t="s">
        <v>5</v>
      </c>
      <c r="I65" s="215" t="s">
        <v>6</v>
      </c>
      <c r="J65" s="215" t="s">
        <v>62</v>
      </c>
      <c r="K65" s="229" t="s">
        <v>3</v>
      </c>
      <c r="L65" s="32" t="s">
        <v>60</v>
      </c>
      <c r="M65" s="33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6"/>
      <c r="AA65" s="16"/>
      <c r="AB65" s="16"/>
      <c r="AC65" s="16"/>
      <c r="AD65" s="16"/>
      <c r="AE65" s="16"/>
    </row>
    <row r="66" spans="2:31" ht="26.25" customHeight="1" thickBot="1">
      <c r="B66" s="208"/>
      <c r="C66" s="210"/>
      <c r="D66" s="213"/>
      <c r="E66" s="214"/>
      <c r="F66" s="232"/>
      <c r="G66" s="216"/>
      <c r="H66" s="216"/>
      <c r="I66" s="216"/>
      <c r="J66" s="216"/>
      <c r="K66" s="230"/>
      <c r="L66" s="44" t="s">
        <v>58</v>
      </c>
      <c r="M66" s="45" t="s">
        <v>59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16"/>
      <c r="AA66" s="16"/>
      <c r="AB66" s="16"/>
      <c r="AC66" s="16"/>
      <c r="AD66" s="16"/>
      <c r="AE66" s="16"/>
    </row>
    <row r="67" spans="2:31" ht="26.25" customHeight="1">
      <c r="B67" s="56" t="s">
        <v>7</v>
      </c>
      <c r="C67" s="171" t="str">
        <f>Eingabe!C4</f>
        <v>Thomas Gebhardt</v>
      </c>
      <c r="D67" s="170" t="s">
        <v>140</v>
      </c>
      <c r="E67" s="171"/>
      <c r="F67" s="157">
        <v>13</v>
      </c>
      <c r="G67" s="192">
        <v>106.65</v>
      </c>
      <c r="H67" s="192">
        <f aca="true" t="shared" si="9" ref="H67:H76">I67-G67</f>
        <v>109.75999999999999</v>
      </c>
      <c r="I67" s="194">
        <v>216.41</v>
      </c>
      <c r="J67" s="172">
        <f aca="true" t="shared" si="10" ref="J67:J76">SUM(I67/10)</f>
        <v>21.641</v>
      </c>
      <c r="K67" s="195">
        <f>Eingabe!T4</f>
        <v>30</v>
      </c>
      <c r="L67" s="157"/>
      <c r="M67" s="158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16"/>
      <c r="AA67" s="16"/>
      <c r="AB67" s="16"/>
      <c r="AC67" s="16"/>
      <c r="AD67" s="16"/>
      <c r="AE67" s="16"/>
    </row>
    <row r="68" spans="2:31" ht="26.25" customHeight="1">
      <c r="B68" s="10" t="s">
        <v>8</v>
      </c>
      <c r="C68" s="175" t="str">
        <f>Eingabe!C5</f>
        <v>Thomas Sanda</v>
      </c>
      <c r="D68" s="176" t="s">
        <v>142</v>
      </c>
      <c r="E68" s="177"/>
      <c r="F68" s="178">
        <v>29</v>
      </c>
      <c r="G68" s="179">
        <v>105.81</v>
      </c>
      <c r="H68" s="179">
        <f t="shared" si="9"/>
        <v>107.59</v>
      </c>
      <c r="I68" s="148">
        <v>213.4</v>
      </c>
      <c r="J68" s="179">
        <f t="shared" si="10"/>
        <v>21.34</v>
      </c>
      <c r="K68" s="180">
        <f>Eingabe!T5</f>
        <v>29</v>
      </c>
      <c r="L68" s="148">
        <f aca="true" t="shared" si="11" ref="L68:L76">$I$67-I68</f>
        <v>3.009999999999991</v>
      </c>
      <c r="M68" s="149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16"/>
      <c r="AA68" s="16"/>
      <c r="AB68" s="16"/>
      <c r="AC68" s="16"/>
      <c r="AD68" s="16"/>
      <c r="AE68" s="16"/>
    </row>
    <row r="69" spans="2:31" ht="26.25" customHeight="1">
      <c r="B69" s="11" t="s">
        <v>9</v>
      </c>
      <c r="C69" s="182" t="str">
        <f>Eingabe!C13</f>
        <v>Gerhard Fischer </v>
      </c>
      <c r="D69" s="183" t="s">
        <v>149</v>
      </c>
      <c r="E69" s="184"/>
      <c r="F69" s="185">
        <v>15</v>
      </c>
      <c r="G69" s="181">
        <v>104.92</v>
      </c>
      <c r="H69" s="181">
        <f t="shared" si="9"/>
        <v>107.07000000000001</v>
      </c>
      <c r="I69" s="150">
        <v>211.99</v>
      </c>
      <c r="J69" s="181">
        <f t="shared" si="10"/>
        <v>21.199</v>
      </c>
      <c r="K69" s="186">
        <f>Eingabe!T13</f>
        <v>28</v>
      </c>
      <c r="L69" s="150">
        <f t="shared" si="11"/>
        <v>4.4199999999999875</v>
      </c>
      <c r="M69" s="151">
        <f aca="true" t="shared" si="12" ref="M69:M76">SUM(I68-I69)</f>
        <v>1.4099999999999966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16"/>
      <c r="AA69" s="16"/>
      <c r="AB69" s="16"/>
      <c r="AC69" s="16"/>
      <c r="AD69" s="16"/>
      <c r="AE69" s="16"/>
    </row>
    <row r="70" spans="2:31" ht="26.25" customHeight="1">
      <c r="B70" s="8" t="s">
        <v>10</v>
      </c>
      <c r="C70" s="41" t="str">
        <f>Eingabe!C7</f>
        <v>Peter Siding </v>
      </c>
      <c r="D70" s="78" t="s">
        <v>141</v>
      </c>
      <c r="E70" s="124"/>
      <c r="F70" s="17">
        <v>7</v>
      </c>
      <c r="G70" s="5">
        <v>103.92</v>
      </c>
      <c r="H70" s="5">
        <f t="shared" si="9"/>
        <v>105.19000000000001</v>
      </c>
      <c r="I70" s="143">
        <v>209.11</v>
      </c>
      <c r="J70" s="5">
        <f t="shared" si="10"/>
        <v>20.911</v>
      </c>
      <c r="K70" s="147">
        <f>Eingabe!T7</f>
        <v>27</v>
      </c>
      <c r="L70" s="152">
        <f t="shared" si="11"/>
        <v>7.299999999999983</v>
      </c>
      <c r="M70" s="153">
        <f t="shared" si="12"/>
        <v>2.8799999999999955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16"/>
      <c r="AA70" s="16"/>
      <c r="AB70" s="16"/>
      <c r="AC70" s="16"/>
      <c r="AD70" s="16"/>
      <c r="AE70" s="16"/>
    </row>
    <row r="71" spans="2:31" ht="26.25" customHeight="1">
      <c r="B71" s="8" t="s">
        <v>11</v>
      </c>
      <c r="C71" s="41" t="str">
        <f>Eingabe!C8</f>
        <v>Thomas Nowak </v>
      </c>
      <c r="D71" s="78" t="s">
        <v>142</v>
      </c>
      <c r="E71" s="124"/>
      <c r="F71" s="17">
        <v>16</v>
      </c>
      <c r="G71" s="5">
        <v>100.82</v>
      </c>
      <c r="H71" s="5">
        <f t="shared" si="9"/>
        <v>102.08000000000001</v>
      </c>
      <c r="I71" s="143">
        <v>202.9</v>
      </c>
      <c r="J71" s="5">
        <f t="shared" si="10"/>
        <v>20.29</v>
      </c>
      <c r="K71" s="147">
        <f>Eingabe!T8</f>
        <v>26</v>
      </c>
      <c r="L71" s="152">
        <f t="shared" si="11"/>
        <v>13.509999999999991</v>
      </c>
      <c r="M71" s="153">
        <f t="shared" si="12"/>
        <v>6.210000000000008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16"/>
      <c r="AA71" s="16"/>
      <c r="AB71" s="16"/>
      <c r="AC71" s="16"/>
      <c r="AD71" s="16"/>
      <c r="AE71" s="16"/>
    </row>
    <row r="72" spans="2:31" ht="26.25" customHeight="1">
      <c r="B72" s="8" t="s">
        <v>12</v>
      </c>
      <c r="C72" s="41" t="str">
        <f>Eingabe!C11</f>
        <v>Franz Wessely</v>
      </c>
      <c r="D72" s="78" t="s">
        <v>141</v>
      </c>
      <c r="E72" s="124"/>
      <c r="F72" s="17">
        <v>12</v>
      </c>
      <c r="G72" s="5">
        <v>98.82</v>
      </c>
      <c r="H72" s="5">
        <f t="shared" si="9"/>
        <v>101.92000000000002</v>
      </c>
      <c r="I72" s="143">
        <v>200.74</v>
      </c>
      <c r="J72" s="5">
        <f t="shared" si="10"/>
        <v>20.074</v>
      </c>
      <c r="K72" s="147">
        <f>Eingabe!T11</f>
        <v>25</v>
      </c>
      <c r="L72" s="152">
        <f t="shared" si="11"/>
        <v>15.669999999999987</v>
      </c>
      <c r="M72" s="153">
        <f t="shared" si="12"/>
        <v>2.1599999999999966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16"/>
      <c r="AA72" s="16"/>
      <c r="AB72" s="16"/>
      <c r="AC72" s="16"/>
      <c r="AD72" s="16"/>
      <c r="AE72" s="16"/>
    </row>
    <row r="73" spans="2:31" ht="26.25" customHeight="1">
      <c r="B73" s="8" t="s">
        <v>13</v>
      </c>
      <c r="C73" s="41" t="str">
        <f>Eingabe!C9</f>
        <v>Michael Liebe</v>
      </c>
      <c r="D73" s="78" t="s">
        <v>140</v>
      </c>
      <c r="E73" s="124"/>
      <c r="F73" s="17">
        <v>4</v>
      </c>
      <c r="G73" s="5">
        <v>92.99</v>
      </c>
      <c r="H73" s="5">
        <f t="shared" si="9"/>
        <v>89.42</v>
      </c>
      <c r="I73" s="143">
        <v>182.41</v>
      </c>
      <c r="J73" s="5">
        <f t="shared" si="10"/>
        <v>18.241</v>
      </c>
      <c r="K73" s="147">
        <f>Eingabe!T9</f>
        <v>24</v>
      </c>
      <c r="L73" s="152">
        <f t="shared" si="11"/>
        <v>34</v>
      </c>
      <c r="M73" s="153">
        <f t="shared" si="12"/>
        <v>18.330000000000013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16"/>
      <c r="AA73" s="16"/>
      <c r="AB73" s="16"/>
      <c r="AC73" s="16"/>
      <c r="AD73" s="16"/>
      <c r="AE73" s="16"/>
    </row>
    <row r="74" spans="2:31" ht="26.25" customHeight="1">
      <c r="B74" s="8" t="s">
        <v>14</v>
      </c>
      <c r="C74" s="41" t="str">
        <f>Eingabe!C14</f>
        <v>Stefan Lindner</v>
      </c>
      <c r="D74" s="78" t="s">
        <v>141</v>
      </c>
      <c r="E74" s="124"/>
      <c r="F74" s="17">
        <v>18</v>
      </c>
      <c r="G74" s="5">
        <v>88.96</v>
      </c>
      <c r="H74" s="5">
        <f t="shared" si="9"/>
        <v>89.52</v>
      </c>
      <c r="I74" s="143">
        <v>178.48</v>
      </c>
      <c r="J74" s="5">
        <f t="shared" si="10"/>
        <v>17.848</v>
      </c>
      <c r="K74" s="147">
        <f>Eingabe!T14</f>
        <v>23</v>
      </c>
      <c r="L74" s="152">
        <f t="shared" si="11"/>
        <v>37.93000000000001</v>
      </c>
      <c r="M74" s="153">
        <f t="shared" si="12"/>
        <v>3.930000000000007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16"/>
      <c r="AA74" s="16"/>
      <c r="AB74" s="16"/>
      <c r="AC74" s="16"/>
      <c r="AD74" s="16"/>
      <c r="AE74" s="16"/>
    </row>
    <row r="75" spans="2:31" ht="26.25" customHeight="1">
      <c r="B75" s="8" t="s">
        <v>15</v>
      </c>
      <c r="C75" s="41" t="str">
        <f>Eingabe!C15</f>
        <v>Franz Zanko</v>
      </c>
      <c r="D75" s="78" t="s">
        <v>142</v>
      </c>
      <c r="E75" s="124"/>
      <c r="F75" s="17">
        <v>10</v>
      </c>
      <c r="G75" s="5">
        <v>83.03</v>
      </c>
      <c r="H75" s="5">
        <f t="shared" si="9"/>
        <v>91.5</v>
      </c>
      <c r="I75" s="143">
        <v>174.53</v>
      </c>
      <c r="J75" s="5">
        <f t="shared" si="10"/>
        <v>17.453</v>
      </c>
      <c r="K75" s="147">
        <f>Eingabe!T15</f>
        <v>22</v>
      </c>
      <c r="L75" s="152">
        <f t="shared" si="11"/>
        <v>41.879999999999995</v>
      </c>
      <c r="M75" s="153">
        <f t="shared" si="12"/>
        <v>3.9499999999999886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16"/>
      <c r="AA75" s="16"/>
      <c r="AB75" s="16"/>
      <c r="AC75" s="16"/>
      <c r="AD75" s="16"/>
      <c r="AE75" s="16"/>
    </row>
    <row r="76" spans="2:31" ht="26.25" customHeight="1" thickBot="1">
      <c r="B76" s="8" t="s">
        <v>16</v>
      </c>
      <c r="C76" s="41" t="str">
        <f>Eingabe!C10</f>
        <v>Per Bosch</v>
      </c>
      <c r="D76" s="78" t="s">
        <v>141</v>
      </c>
      <c r="E76" s="124"/>
      <c r="F76" s="17">
        <v>26</v>
      </c>
      <c r="G76" s="5">
        <v>50.88</v>
      </c>
      <c r="H76" s="5">
        <f t="shared" si="9"/>
        <v>0</v>
      </c>
      <c r="I76" s="143">
        <v>50.88</v>
      </c>
      <c r="J76" s="5">
        <f t="shared" si="10"/>
        <v>5.088</v>
      </c>
      <c r="K76" s="147">
        <f>Eingabe!T10</f>
        <v>21</v>
      </c>
      <c r="L76" s="152">
        <f t="shared" si="11"/>
        <v>165.53</v>
      </c>
      <c r="M76" s="153">
        <f t="shared" si="12"/>
        <v>123.65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16"/>
      <c r="AA76" s="16"/>
      <c r="AB76" s="16"/>
      <c r="AC76" s="16"/>
      <c r="AD76" s="16"/>
      <c r="AE76" s="16"/>
    </row>
    <row r="77" spans="2:31" ht="26.25" customHeight="1" thickBot="1">
      <c r="B77" s="204" t="str">
        <f>Eingabe!$B$54</f>
        <v>Punktevergabe: 30,29,28,27,26,25,24,23,22,21,20,19,18,17,16,15,14,13,12,11,10,9,8,7,6,5,4,3,2,1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6"/>
      <c r="N77" s="21"/>
      <c r="O77" s="21"/>
      <c r="P77" s="27"/>
      <c r="R77" s="29"/>
      <c r="S77" s="30"/>
      <c r="T77" s="30"/>
      <c r="U77" s="21"/>
      <c r="V77" s="21"/>
      <c r="W77" s="21"/>
      <c r="X77" s="21"/>
      <c r="Y77" s="21"/>
      <c r="Z77" s="16"/>
      <c r="AA77" s="16"/>
      <c r="AB77" s="16"/>
      <c r="AC77" s="16"/>
      <c r="AD77" s="16"/>
      <c r="AE77" s="16"/>
    </row>
    <row r="78" spans="2:31" ht="26.25" customHeight="1">
      <c r="B78" s="21"/>
      <c r="C78" s="21"/>
      <c r="D78" s="40"/>
      <c r="F78" s="66"/>
      <c r="G78" s="21"/>
      <c r="H78" s="21"/>
      <c r="I78" s="21"/>
      <c r="J78" s="21"/>
      <c r="K78" s="21"/>
      <c r="L78" s="21"/>
      <c r="M78" s="21"/>
      <c r="N78" s="21"/>
      <c r="O78" s="21"/>
      <c r="P78" s="21"/>
      <c r="S78" s="29"/>
      <c r="T78" s="30"/>
      <c r="U78" s="30"/>
      <c r="V78" s="21"/>
      <c r="W78" s="21"/>
      <c r="X78" s="21"/>
      <c r="Y78" s="21"/>
      <c r="Z78" s="21"/>
      <c r="AA78" s="16"/>
      <c r="AB78" s="16"/>
      <c r="AC78" s="16"/>
      <c r="AD78" s="16"/>
      <c r="AE78" s="16"/>
    </row>
    <row r="79" spans="2:31" ht="26.25" customHeight="1">
      <c r="B79" s="30"/>
      <c r="C79" s="166" t="s">
        <v>76</v>
      </c>
      <c r="D79" s="167">
        <v>10.387</v>
      </c>
      <c r="E79" s="167" t="s">
        <v>68</v>
      </c>
      <c r="F79" s="168">
        <v>3</v>
      </c>
      <c r="G79" s="21"/>
      <c r="H79" s="99" t="s">
        <v>127</v>
      </c>
      <c r="I79" s="100"/>
      <c r="J79" s="99" t="s">
        <v>128</v>
      </c>
      <c r="K79" s="21"/>
      <c r="L79" s="126">
        <v>1</v>
      </c>
      <c r="M79" s="127">
        <v>2</v>
      </c>
      <c r="N79" s="21"/>
      <c r="O79" s="30"/>
      <c r="P79" s="30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6"/>
      <c r="AB79" s="16"/>
      <c r="AC79" s="16"/>
      <c r="AD79" s="16"/>
      <c r="AE79" s="16"/>
    </row>
    <row r="80" spans="2:31" ht="26.25" customHeight="1">
      <c r="B80" s="26"/>
      <c r="C80" s="279" t="s">
        <v>154</v>
      </c>
      <c r="D80" s="280">
        <v>10.686</v>
      </c>
      <c r="E80" s="280" t="s">
        <v>68</v>
      </c>
      <c r="F80" s="281">
        <v>5</v>
      </c>
      <c r="G80" s="21"/>
      <c r="H80" s="101" t="s">
        <v>152</v>
      </c>
      <c r="I80" s="99" t="s">
        <v>4</v>
      </c>
      <c r="J80" s="162">
        <v>0.41</v>
      </c>
      <c r="K80" s="21"/>
      <c r="L80" s="128">
        <v>3</v>
      </c>
      <c r="M80" s="129">
        <v>4</v>
      </c>
      <c r="N80" s="21"/>
      <c r="O80" s="30"/>
      <c r="P80" s="3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6"/>
      <c r="AB80" s="16"/>
      <c r="AC80" s="16"/>
      <c r="AD80" s="16"/>
      <c r="AE80" s="16"/>
    </row>
    <row r="81" spans="2:31" ht="26.25" customHeight="1">
      <c r="B81" s="26"/>
      <c r="C81" s="166" t="s">
        <v>75</v>
      </c>
      <c r="D81" s="167">
        <v>10.833</v>
      </c>
      <c r="E81" s="167" t="s">
        <v>68</v>
      </c>
      <c r="F81" s="168">
        <v>3</v>
      </c>
      <c r="G81" s="21"/>
      <c r="H81" s="99" t="s">
        <v>153</v>
      </c>
      <c r="I81" s="99" t="s">
        <v>5</v>
      </c>
      <c r="J81" s="162">
        <v>0.42</v>
      </c>
      <c r="K81" s="21"/>
      <c r="L81" s="130">
        <v>5</v>
      </c>
      <c r="M81" s="30"/>
      <c r="N81" s="21"/>
      <c r="O81" s="30"/>
      <c r="P81" s="30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16"/>
      <c r="AD81" s="16"/>
      <c r="AE81" s="16"/>
    </row>
    <row r="82" spans="2:26" ht="26.25" customHeight="1">
      <c r="B82" s="26"/>
      <c r="C82" s="43"/>
      <c r="D82" s="35"/>
      <c r="F82" s="35"/>
      <c r="G82" s="36"/>
      <c r="H82" s="37"/>
      <c r="I82" s="21"/>
      <c r="J82" s="21"/>
      <c r="K82" s="21"/>
      <c r="L82" s="21"/>
      <c r="M82" s="21"/>
      <c r="N82" s="21"/>
      <c r="O82" s="21"/>
      <c r="P82" s="21"/>
      <c r="S82" s="29"/>
      <c r="T82" s="30"/>
      <c r="U82" s="30"/>
      <c r="V82" s="30"/>
      <c r="W82" s="29"/>
      <c r="X82" s="29"/>
      <c r="Y82" s="30"/>
      <c r="Z82" s="29"/>
    </row>
    <row r="83" spans="2:26" ht="26.25" customHeight="1" thickBot="1">
      <c r="B83" s="21"/>
      <c r="C83" s="40"/>
      <c r="D83" s="21"/>
      <c r="F83" s="66"/>
      <c r="G83" s="21"/>
      <c r="H83" s="21"/>
      <c r="I83" s="21"/>
      <c r="J83" s="21"/>
      <c r="K83" s="21"/>
      <c r="L83" s="21"/>
      <c r="M83" s="21"/>
      <c r="N83" s="21"/>
      <c r="O83" s="21"/>
      <c r="P83" s="21"/>
      <c r="S83" s="29"/>
      <c r="T83" s="30"/>
      <c r="U83" s="30"/>
      <c r="V83" s="30"/>
      <c r="W83" s="29"/>
      <c r="X83" s="29"/>
      <c r="Y83" s="30"/>
      <c r="Z83" s="29"/>
    </row>
    <row r="84" spans="2:31" ht="34.5" customHeight="1" thickBot="1">
      <c r="B84" s="201">
        <f>Eingabe!$U$3</f>
        <v>43081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3"/>
      <c r="N84" s="21"/>
      <c r="O84" s="21"/>
      <c r="P84" s="27"/>
      <c r="R84" s="29"/>
      <c r="S84" s="30"/>
      <c r="T84" s="30"/>
      <c r="U84" s="30"/>
      <c r="V84" s="29"/>
      <c r="W84" s="29"/>
      <c r="X84" s="21"/>
      <c r="Y84" s="21"/>
      <c r="Z84" s="16"/>
      <c r="AA84" s="16"/>
      <c r="AB84" s="16"/>
      <c r="AC84" s="16"/>
      <c r="AD84" s="16"/>
      <c r="AE84" s="16"/>
    </row>
    <row r="85" spans="2:31" ht="31.5" customHeight="1">
      <c r="B85" s="207" t="s">
        <v>0</v>
      </c>
      <c r="C85" s="209" t="s">
        <v>63</v>
      </c>
      <c r="D85" s="211" t="s">
        <v>66</v>
      </c>
      <c r="E85" s="212"/>
      <c r="F85" s="231" t="s">
        <v>67</v>
      </c>
      <c r="G85" s="215" t="s">
        <v>4</v>
      </c>
      <c r="H85" s="215" t="s">
        <v>5</v>
      </c>
      <c r="I85" s="215" t="s">
        <v>6</v>
      </c>
      <c r="J85" s="215" t="s">
        <v>62</v>
      </c>
      <c r="K85" s="229" t="s">
        <v>3</v>
      </c>
      <c r="L85" s="32" t="s">
        <v>60</v>
      </c>
      <c r="M85" s="33"/>
      <c r="N85" s="21"/>
      <c r="O85" s="21"/>
      <c r="P85" s="21"/>
      <c r="Q85" s="21"/>
      <c r="R85" s="21"/>
      <c r="S85" s="21"/>
      <c r="T85" s="21"/>
      <c r="U85" s="30"/>
      <c r="V85" s="29"/>
      <c r="W85" s="29"/>
      <c r="X85" s="21"/>
      <c r="Y85" s="21"/>
      <c r="Z85" s="16"/>
      <c r="AA85" s="16"/>
      <c r="AB85" s="16"/>
      <c r="AC85" s="16"/>
      <c r="AD85" s="16"/>
      <c r="AE85" s="16"/>
    </row>
    <row r="86" spans="2:31" ht="26.25" customHeight="1" thickBot="1">
      <c r="B86" s="208"/>
      <c r="C86" s="210"/>
      <c r="D86" s="213"/>
      <c r="E86" s="214"/>
      <c r="F86" s="232"/>
      <c r="G86" s="216"/>
      <c r="H86" s="216"/>
      <c r="I86" s="216"/>
      <c r="J86" s="216"/>
      <c r="K86" s="230"/>
      <c r="L86" s="44" t="s">
        <v>58</v>
      </c>
      <c r="M86" s="45"/>
      <c r="N86" s="21"/>
      <c r="O86" s="21"/>
      <c r="P86" s="21"/>
      <c r="Q86" s="21"/>
      <c r="R86" s="21"/>
      <c r="S86" s="21"/>
      <c r="T86" s="21"/>
      <c r="U86" s="30"/>
      <c r="V86" s="29"/>
      <c r="W86" s="29"/>
      <c r="X86" s="21"/>
      <c r="Y86" s="21"/>
      <c r="Z86" s="16"/>
      <c r="AA86" s="16"/>
      <c r="AB86" s="16"/>
      <c r="AC86" s="16"/>
      <c r="AD86" s="16"/>
      <c r="AE86" s="16"/>
    </row>
    <row r="87" spans="2:31" ht="26.25" customHeight="1">
      <c r="B87" s="9" t="s">
        <v>7</v>
      </c>
      <c r="C87" s="42" t="str">
        <f>Eingabe!C4</f>
        <v>Thomas Gebhardt</v>
      </c>
      <c r="D87" s="123"/>
      <c r="F87" s="134"/>
      <c r="G87" s="5"/>
      <c r="H87" s="5">
        <f aca="true" t="shared" si="13" ref="H87:H118">I87-G87</f>
        <v>0</v>
      </c>
      <c r="I87" s="143"/>
      <c r="J87" s="47">
        <f>SUM(I87/10)</f>
        <v>0</v>
      </c>
      <c r="K87" s="147">
        <f>Eingabe!U4</f>
        <v>0</v>
      </c>
      <c r="L87" s="159"/>
      <c r="M87" s="160"/>
      <c r="N87" s="21"/>
      <c r="O87" s="21"/>
      <c r="P87" s="21"/>
      <c r="Q87" s="21"/>
      <c r="R87" s="21"/>
      <c r="S87" s="21"/>
      <c r="T87" s="21"/>
      <c r="U87" s="30"/>
      <c r="V87" s="29"/>
      <c r="W87" s="29"/>
      <c r="X87" s="21"/>
      <c r="Y87" s="21"/>
      <c r="Z87" s="16"/>
      <c r="AA87" s="16"/>
      <c r="AB87" s="16"/>
      <c r="AC87" s="16"/>
      <c r="AD87" s="16"/>
      <c r="AE87" s="16"/>
    </row>
    <row r="88" spans="2:31" ht="26.25" customHeight="1">
      <c r="B88" s="10" t="s">
        <v>8</v>
      </c>
      <c r="C88" s="41" t="str">
        <f>Eingabe!C5</f>
        <v>Thomas Sanda</v>
      </c>
      <c r="D88" s="78"/>
      <c r="E88" s="124"/>
      <c r="F88" s="17"/>
      <c r="G88" s="5"/>
      <c r="H88" s="5">
        <f t="shared" si="13"/>
        <v>0</v>
      </c>
      <c r="I88" s="143"/>
      <c r="J88" s="5">
        <f>SUM(I88/10)</f>
        <v>0</v>
      </c>
      <c r="K88" s="147">
        <f>Eingabe!U5</f>
        <v>0</v>
      </c>
      <c r="L88" s="148">
        <f aca="true" t="shared" si="14" ref="L88:L119">$I$87-I88</f>
        <v>0</v>
      </c>
      <c r="M88" s="149"/>
      <c r="N88" s="21"/>
      <c r="O88" s="21"/>
      <c r="P88" s="21"/>
      <c r="Q88" s="21"/>
      <c r="R88" s="21"/>
      <c r="S88" s="21"/>
      <c r="T88" s="21"/>
      <c r="U88" s="30"/>
      <c r="V88" s="29"/>
      <c r="W88" s="29"/>
      <c r="X88" s="21"/>
      <c r="Y88" s="21"/>
      <c r="Z88" s="16"/>
      <c r="AA88" s="16"/>
      <c r="AB88" s="16"/>
      <c r="AC88" s="16"/>
      <c r="AD88" s="16"/>
      <c r="AE88" s="16"/>
    </row>
    <row r="89" spans="2:31" ht="26.25" customHeight="1">
      <c r="B89" s="11" t="s">
        <v>9</v>
      </c>
      <c r="C89" s="41" t="str">
        <f>Eingabe!C6</f>
        <v>Walter Müllner </v>
      </c>
      <c r="D89" s="78"/>
      <c r="E89" s="124"/>
      <c r="F89" s="17"/>
      <c r="G89" s="5"/>
      <c r="H89" s="5">
        <f t="shared" si="13"/>
        <v>0</v>
      </c>
      <c r="I89" s="143"/>
      <c r="J89" s="5">
        <f aca="true" t="shared" si="15" ref="J89:J135">SUM(I89/10)</f>
        <v>0</v>
      </c>
      <c r="K89" s="147">
        <f>Eingabe!U6</f>
        <v>0</v>
      </c>
      <c r="L89" s="150">
        <f t="shared" si="14"/>
        <v>0</v>
      </c>
      <c r="M89" s="151">
        <f>SUM(I88-I89)</f>
        <v>0</v>
      </c>
      <c r="N89" s="21"/>
      <c r="O89" s="21"/>
      <c r="P89" s="21"/>
      <c r="Q89" s="21"/>
      <c r="R89" s="21"/>
      <c r="S89" s="21"/>
      <c r="T89" s="21"/>
      <c r="U89" s="30"/>
      <c r="V89" s="29"/>
      <c r="W89" s="29"/>
      <c r="X89" s="21"/>
      <c r="Y89" s="21"/>
      <c r="Z89" s="16"/>
      <c r="AA89" s="16"/>
      <c r="AB89" s="16"/>
      <c r="AC89" s="16"/>
      <c r="AD89" s="16"/>
      <c r="AE89" s="16"/>
    </row>
    <row r="90" spans="2:31" ht="26.25" customHeight="1">
      <c r="B90" s="8" t="s">
        <v>10</v>
      </c>
      <c r="C90" s="41" t="str">
        <f>Eingabe!C7</f>
        <v>Peter Siding </v>
      </c>
      <c r="D90" s="78"/>
      <c r="E90" s="124"/>
      <c r="F90" s="17"/>
      <c r="G90" s="5"/>
      <c r="H90" s="5">
        <f t="shared" si="13"/>
        <v>0</v>
      </c>
      <c r="I90" s="143"/>
      <c r="J90" s="5">
        <f t="shared" si="15"/>
        <v>0</v>
      </c>
      <c r="K90" s="147">
        <f>Eingabe!U7</f>
        <v>0</v>
      </c>
      <c r="L90" s="152">
        <f t="shared" si="14"/>
        <v>0</v>
      </c>
      <c r="M90" s="153">
        <f>SUM(I89-I90)</f>
        <v>0</v>
      </c>
      <c r="N90" s="21"/>
      <c r="O90" s="21"/>
      <c r="P90" s="21"/>
      <c r="Q90" s="21"/>
      <c r="R90" s="21"/>
      <c r="S90" s="21"/>
      <c r="T90" s="21"/>
      <c r="U90" s="30"/>
      <c r="V90" s="29"/>
      <c r="W90" s="29"/>
      <c r="X90" s="21"/>
      <c r="Y90" s="21"/>
      <c r="Z90" s="16"/>
      <c r="AA90" s="16"/>
      <c r="AB90" s="16"/>
      <c r="AC90" s="16"/>
      <c r="AD90" s="16"/>
      <c r="AE90" s="16"/>
    </row>
    <row r="91" spans="2:31" ht="26.25" customHeight="1">
      <c r="B91" s="8" t="s">
        <v>11</v>
      </c>
      <c r="C91" s="41" t="str">
        <f>Eingabe!C8</f>
        <v>Thomas Nowak </v>
      </c>
      <c r="D91" s="78"/>
      <c r="E91" s="124"/>
      <c r="F91" s="17"/>
      <c r="G91" s="5"/>
      <c r="H91" s="5">
        <f t="shared" si="13"/>
        <v>0</v>
      </c>
      <c r="I91" s="143"/>
      <c r="J91" s="5">
        <f t="shared" si="15"/>
        <v>0</v>
      </c>
      <c r="K91" s="147">
        <f>Eingabe!U8</f>
        <v>0</v>
      </c>
      <c r="L91" s="152">
        <f t="shared" si="14"/>
        <v>0</v>
      </c>
      <c r="M91" s="153">
        <f aca="true" t="shared" si="16" ref="M91:M136">SUM(I90-I91)</f>
        <v>0</v>
      </c>
      <c r="N91" s="21"/>
      <c r="O91" s="21"/>
      <c r="P91" s="21"/>
      <c r="Q91" s="21"/>
      <c r="R91" s="21"/>
      <c r="S91" s="21"/>
      <c r="T91" s="21"/>
      <c r="U91" s="30"/>
      <c r="V91" s="29"/>
      <c r="W91" s="29"/>
      <c r="X91" s="21"/>
      <c r="Y91" s="21"/>
      <c r="Z91" s="16"/>
      <c r="AA91" s="16"/>
      <c r="AB91" s="16"/>
      <c r="AC91" s="16"/>
      <c r="AD91" s="16"/>
      <c r="AE91" s="16"/>
    </row>
    <row r="92" spans="2:31" ht="26.25" customHeight="1">
      <c r="B92" s="8" t="s">
        <v>12</v>
      </c>
      <c r="C92" s="41" t="str">
        <f>Eingabe!C9</f>
        <v>Michael Liebe</v>
      </c>
      <c r="D92" s="78"/>
      <c r="E92" s="124"/>
      <c r="F92" s="17"/>
      <c r="G92" s="5"/>
      <c r="H92" s="5">
        <f t="shared" si="13"/>
        <v>0</v>
      </c>
      <c r="I92" s="143"/>
      <c r="J92" s="5">
        <f t="shared" si="15"/>
        <v>0</v>
      </c>
      <c r="K92" s="147">
        <f>Eingabe!U9</f>
        <v>0</v>
      </c>
      <c r="L92" s="152">
        <f t="shared" si="14"/>
        <v>0</v>
      </c>
      <c r="M92" s="153">
        <f t="shared" si="16"/>
        <v>0</v>
      </c>
      <c r="N92" s="21"/>
      <c r="O92" s="21"/>
      <c r="P92" s="21"/>
      <c r="Q92" s="21"/>
      <c r="R92" s="21"/>
      <c r="S92" s="21"/>
      <c r="T92" s="21"/>
      <c r="U92" s="30"/>
      <c r="V92" s="29"/>
      <c r="W92" s="29"/>
      <c r="X92" s="21"/>
      <c r="Y92" s="21"/>
      <c r="Z92" s="16"/>
      <c r="AA92" s="16"/>
      <c r="AB92" s="16"/>
      <c r="AC92" s="16"/>
      <c r="AD92" s="16"/>
      <c r="AE92" s="16"/>
    </row>
    <row r="93" spans="2:31" ht="26.25" customHeight="1">
      <c r="B93" s="8" t="s">
        <v>13</v>
      </c>
      <c r="C93" s="41" t="str">
        <f>Eingabe!C10</f>
        <v>Per Bosch</v>
      </c>
      <c r="D93" s="78"/>
      <c r="E93" s="124"/>
      <c r="F93" s="17"/>
      <c r="G93" s="5"/>
      <c r="H93" s="5">
        <f t="shared" si="13"/>
        <v>0</v>
      </c>
      <c r="I93" s="143"/>
      <c r="J93" s="5">
        <f t="shared" si="15"/>
        <v>0</v>
      </c>
      <c r="K93" s="147">
        <f>Eingabe!U10</f>
        <v>0</v>
      </c>
      <c r="L93" s="152">
        <f t="shared" si="14"/>
        <v>0</v>
      </c>
      <c r="M93" s="153">
        <f t="shared" si="16"/>
        <v>0</v>
      </c>
      <c r="N93" s="21"/>
      <c r="O93" s="21"/>
      <c r="P93" s="21"/>
      <c r="Q93" s="21"/>
      <c r="R93" s="21"/>
      <c r="S93" s="21"/>
      <c r="T93" s="21"/>
      <c r="U93" s="30"/>
      <c r="V93" s="29"/>
      <c r="W93" s="29"/>
      <c r="X93" s="21"/>
      <c r="Y93" s="21"/>
      <c r="Z93" s="16"/>
      <c r="AA93" s="16"/>
      <c r="AB93" s="16"/>
      <c r="AC93" s="16"/>
      <c r="AD93" s="16"/>
      <c r="AE93" s="16"/>
    </row>
    <row r="94" spans="2:31" ht="26.25" customHeight="1">
      <c r="B94" s="8" t="s">
        <v>14</v>
      </c>
      <c r="C94" s="41" t="str">
        <f>Eingabe!C11</f>
        <v>Franz Wessely</v>
      </c>
      <c r="D94" s="78"/>
      <c r="E94" s="124"/>
      <c r="F94" s="17"/>
      <c r="G94" s="5"/>
      <c r="H94" s="5">
        <f t="shared" si="13"/>
        <v>0</v>
      </c>
      <c r="I94" s="143"/>
      <c r="J94" s="5">
        <f t="shared" si="15"/>
        <v>0</v>
      </c>
      <c r="K94" s="147">
        <f>Eingabe!U11</f>
        <v>0</v>
      </c>
      <c r="L94" s="152">
        <f t="shared" si="14"/>
        <v>0</v>
      </c>
      <c r="M94" s="153">
        <f t="shared" si="16"/>
        <v>0</v>
      </c>
      <c r="N94" s="21"/>
      <c r="O94" s="21"/>
      <c r="P94" s="21"/>
      <c r="Q94" s="21"/>
      <c r="R94" s="21"/>
      <c r="S94" s="21"/>
      <c r="T94" s="21"/>
      <c r="U94" s="30"/>
      <c r="V94" s="29"/>
      <c r="W94" s="29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>
      <c r="B95" s="8" t="s">
        <v>15</v>
      </c>
      <c r="C95" s="41" t="str">
        <f>Eingabe!C12</f>
        <v>Leo Rebler</v>
      </c>
      <c r="D95" s="78"/>
      <c r="E95" s="124"/>
      <c r="F95" s="17"/>
      <c r="G95" s="5"/>
      <c r="H95" s="5">
        <f t="shared" si="13"/>
        <v>0</v>
      </c>
      <c r="I95" s="143"/>
      <c r="J95" s="5">
        <f t="shared" si="15"/>
        <v>0</v>
      </c>
      <c r="K95" s="147">
        <f>Eingabe!U12</f>
        <v>0</v>
      </c>
      <c r="L95" s="152">
        <f t="shared" si="14"/>
        <v>0</v>
      </c>
      <c r="M95" s="153">
        <f t="shared" si="16"/>
        <v>0</v>
      </c>
      <c r="N95" s="21"/>
      <c r="O95" s="21"/>
      <c r="P95" s="21"/>
      <c r="Q95" s="21"/>
      <c r="R95" s="21"/>
      <c r="S95" s="21"/>
      <c r="T95" s="21"/>
      <c r="U95" s="30"/>
      <c r="V95" s="29"/>
      <c r="W95" s="29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8" t="s">
        <v>16</v>
      </c>
      <c r="C96" s="41" t="str">
        <f>Eingabe!C13</f>
        <v>Gerhard Fischer </v>
      </c>
      <c r="D96" s="78"/>
      <c r="E96" s="124"/>
      <c r="F96" s="17"/>
      <c r="G96" s="5"/>
      <c r="H96" s="5">
        <f t="shared" si="13"/>
        <v>0</v>
      </c>
      <c r="I96" s="143"/>
      <c r="J96" s="5">
        <f t="shared" si="15"/>
        <v>0</v>
      </c>
      <c r="K96" s="147">
        <f>Eingabe!U13</f>
        <v>0</v>
      </c>
      <c r="L96" s="152">
        <f t="shared" si="14"/>
        <v>0</v>
      </c>
      <c r="M96" s="153">
        <f t="shared" si="16"/>
        <v>0</v>
      </c>
      <c r="N96" s="21"/>
      <c r="O96" s="21"/>
      <c r="P96" s="21"/>
      <c r="Q96" s="21"/>
      <c r="R96" s="21"/>
      <c r="S96" s="21"/>
      <c r="T96" s="21"/>
      <c r="U96" s="30"/>
      <c r="V96" s="29"/>
      <c r="W96" s="29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8" t="s">
        <v>17</v>
      </c>
      <c r="C97" s="41" t="str">
        <f>Eingabe!C14</f>
        <v>Stefan Lindner</v>
      </c>
      <c r="D97" s="78"/>
      <c r="E97" s="124"/>
      <c r="F97" s="17"/>
      <c r="G97" s="5"/>
      <c r="H97" s="5">
        <f t="shared" si="13"/>
        <v>0</v>
      </c>
      <c r="I97" s="143"/>
      <c r="J97" s="5">
        <f t="shared" si="15"/>
        <v>0</v>
      </c>
      <c r="K97" s="147">
        <f>Eingabe!U14</f>
        <v>0</v>
      </c>
      <c r="L97" s="152">
        <f t="shared" si="14"/>
        <v>0</v>
      </c>
      <c r="M97" s="153">
        <f t="shared" si="16"/>
        <v>0</v>
      </c>
      <c r="N97" s="21"/>
      <c r="O97" s="21"/>
      <c r="P97" s="21"/>
      <c r="Q97" s="21"/>
      <c r="R97" s="21"/>
      <c r="S97" s="21"/>
      <c r="T97" s="21"/>
      <c r="U97" s="30"/>
      <c r="V97" s="29"/>
      <c r="W97" s="29"/>
      <c r="X97" s="21"/>
      <c r="Y97" s="21"/>
      <c r="Z97" s="16"/>
      <c r="AA97" s="16"/>
      <c r="AB97" s="16"/>
      <c r="AC97" s="16"/>
      <c r="AD97" s="16"/>
      <c r="AE97" s="16"/>
    </row>
    <row r="98" spans="2:31" ht="26.25" customHeight="1">
      <c r="B98" s="8" t="s">
        <v>18</v>
      </c>
      <c r="C98" s="41" t="str">
        <f>Eingabe!C15</f>
        <v>Franz Zanko</v>
      </c>
      <c r="D98" s="78"/>
      <c r="E98" s="124"/>
      <c r="F98" s="17"/>
      <c r="G98" s="5"/>
      <c r="H98" s="5">
        <f t="shared" si="13"/>
        <v>0</v>
      </c>
      <c r="I98" s="143"/>
      <c r="J98" s="5">
        <f t="shared" si="15"/>
        <v>0</v>
      </c>
      <c r="K98" s="147">
        <f>Eingabe!U15</f>
        <v>0</v>
      </c>
      <c r="L98" s="152">
        <f t="shared" si="14"/>
        <v>0</v>
      </c>
      <c r="M98" s="153">
        <f t="shared" si="16"/>
        <v>0</v>
      </c>
      <c r="N98" s="21"/>
      <c r="O98" s="21"/>
      <c r="P98" s="21"/>
      <c r="Q98" s="21"/>
      <c r="R98" s="21"/>
      <c r="S98" s="21"/>
      <c r="T98" s="21"/>
      <c r="U98" s="30"/>
      <c r="V98" s="29"/>
      <c r="W98" s="29"/>
      <c r="X98" s="21"/>
      <c r="Y98" s="21"/>
      <c r="Z98" s="16"/>
      <c r="AA98" s="16"/>
      <c r="AB98" s="16"/>
      <c r="AC98" s="16"/>
      <c r="AD98" s="16"/>
      <c r="AE98" s="16"/>
    </row>
    <row r="99" spans="2:31" ht="26.25" customHeight="1">
      <c r="B99" s="8" t="s">
        <v>19</v>
      </c>
      <c r="C99" s="41">
        <f>Eingabe!C16</f>
        <v>13</v>
      </c>
      <c r="D99" s="78"/>
      <c r="E99" s="124"/>
      <c r="F99" s="17"/>
      <c r="G99" s="5"/>
      <c r="H99" s="5">
        <f t="shared" si="13"/>
        <v>0</v>
      </c>
      <c r="I99" s="143"/>
      <c r="J99" s="5">
        <f t="shared" si="15"/>
        <v>0</v>
      </c>
      <c r="K99" s="147">
        <f>Eingabe!U16</f>
        <v>0</v>
      </c>
      <c r="L99" s="152">
        <f t="shared" si="14"/>
        <v>0</v>
      </c>
      <c r="M99" s="153">
        <f t="shared" si="16"/>
        <v>0</v>
      </c>
      <c r="N99" s="21"/>
      <c r="O99" s="21"/>
      <c r="P99" s="21"/>
      <c r="Q99" s="21"/>
      <c r="R99" s="21"/>
      <c r="S99" s="21"/>
      <c r="T99" s="21"/>
      <c r="U99" s="30"/>
      <c r="V99" s="29"/>
      <c r="W99" s="29"/>
      <c r="X99" s="21"/>
      <c r="Y99" s="21"/>
      <c r="Z99" s="16"/>
      <c r="AA99" s="16"/>
      <c r="AB99" s="16"/>
      <c r="AC99" s="16"/>
      <c r="AD99" s="16"/>
      <c r="AE99" s="16"/>
    </row>
    <row r="100" spans="2:31" ht="26.25" customHeight="1">
      <c r="B100" s="8" t="s">
        <v>20</v>
      </c>
      <c r="C100" s="41">
        <f>Eingabe!C17</f>
        <v>14</v>
      </c>
      <c r="D100" s="78"/>
      <c r="E100" s="124"/>
      <c r="F100" s="17"/>
      <c r="G100" s="5"/>
      <c r="H100" s="5">
        <f t="shared" si="13"/>
        <v>0</v>
      </c>
      <c r="I100" s="143"/>
      <c r="J100" s="5">
        <f t="shared" si="15"/>
        <v>0</v>
      </c>
      <c r="K100" s="147">
        <f>Eingabe!U17</f>
        <v>0</v>
      </c>
      <c r="L100" s="152">
        <f t="shared" si="14"/>
        <v>0</v>
      </c>
      <c r="M100" s="153">
        <f t="shared" si="16"/>
        <v>0</v>
      </c>
      <c r="N100" s="21"/>
      <c r="O100" s="21"/>
      <c r="P100" s="21"/>
      <c r="Q100" s="21"/>
      <c r="R100" s="21"/>
      <c r="S100" s="21"/>
      <c r="T100" s="21"/>
      <c r="U100" s="30"/>
      <c r="V100" s="29"/>
      <c r="W100" s="29"/>
      <c r="X100" s="21"/>
      <c r="Y100" s="21"/>
      <c r="Z100" s="16"/>
      <c r="AA100" s="16"/>
      <c r="AB100" s="16"/>
      <c r="AC100" s="16"/>
      <c r="AD100" s="16"/>
      <c r="AE100" s="16"/>
    </row>
    <row r="101" spans="2:31" ht="26.25" customHeight="1">
      <c r="B101" s="8" t="s">
        <v>21</v>
      </c>
      <c r="C101" s="41">
        <f>Eingabe!C18</f>
        <v>15</v>
      </c>
      <c r="D101" s="78"/>
      <c r="E101" s="124"/>
      <c r="F101" s="17"/>
      <c r="G101" s="5"/>
      <c r="H101" s="5">
        <f t="shared" si="13"/>
        <v>0</v>
      </c>
      <c r="I101" s="143"/>
      <c r="J101" s="5">
        <f t="shared" si="15"/>
        <v>0</v>
      </c>
      <c r="K101" s="147">
        <f>Eingabe!U18</f>
        <v>0</v>
      </c>
      <c r="L101" s="152">
        <f t="shared" si="14"/>
        <v>0</v>
      </c>
      <c r="M101" s="153">
        <f t="shared" si="16"/>
        <v>0</v>
      </c>
      <c r="N101" s="21"/>
      <c r="O101" s="21"/>
      <c r="P101" s="21"/>
      <c r="Q101" s="21"/>
      <c r="R101" s="21"/>
      <c r="S101" s="21"/>
      <c r="T101" s="21"/>
      <c r="U101" s="30"/>
      <c r="V101" s="29"/>
      <c r="W101" s="29"/>
      <c r="X101" s="21"/>
      <c r="Y101" s="21"/>
      <c r="Z101" s="16"/>
      <c r="AA101" s="16"/>
      <c r="AB101" s="16"/>
      <c r="AC101" s="16"/>
      <c r="AD101" s="16"/>
      <c r="AE101" s="16"/>
    </row>
    <row r="102" spans="2:31" ht="26.25" customHeight="1">
      <c r="B102" s="8" t="s">
        <v>22</v>
      </c>
      <c r="C102" s="41">
        <f>Eingabe!C19</f>
        <v>16</v>
      </c>
      <c r="D102" s="78"/>
      <c r="E102" s="124"/>
      <c r="F102" s="17"/>
      <c r="G102" s="5"/>
      <c r="H102" s="5">
        <f t="shared" si="13"/>
        <v>0</v>
      </c>
      <c r="I102" s="143"/>
      <c r="J102" s="5">
        <f t="shared" si="15"/>
        <v>0</v>
      </c>
      <c r="K102" s="147">
        <f>Eingabe!U19</f>
        <v>0</v>
      </c>
      <c r="L102" s="152">
        <f t="shared" si="14"/>
        <v>0</v>
      </c>
      <c r="M102" s="153">
        <f t="shared" si="16"/>
        <v>0</v>
      </c>
      <c r="N102" s="21"/>
      <c r="O102" s="21"/>
      <c r="P102" s="21"/>
      <c r="Q102" s="21"/>
      <c r="R102" s="21"/>
      <c r="S102" s="21"/>
      <c r="T102" s="21"/>
      <c r="U102" s="30"/>
      <c r="V102" s="29"/>
      <c r="W102" s="29"/>
      <c r="X102" s="21"/>
      <c r="Y102" s="21"/>
      <c r="Z102" s="16"/>
      <c r="AA102" s="16"/>
      <c r="AB102" s="16"/>
      <c r="AC102" s="16"/>
      <c r="AD102" s="16"/>
      <c r="AE102" s="16"/>
    </row>
    <row r="103" spans="2:31" ht="26.25" customHeight="1">
      <c r="B103" s="8" t="s">
        <v>23</v>
      </c>
      <c r="C103" s="41">
        <f>Eingabe!C20</f>
        <v>17</v>
      </c>
      <c r="D103" s="78"/>
      <c r="E103" s="124"/>
      <c r="F103" s="17"/>
      <c r="G103" s="5"/>
      <c r="H103" s="5">
        <f t="shared" si="13"/>
        <v>0</v>
      </c>
      <c r="I103" s="143"/>
      <c r="J103" s="5">
        <f t="shared" si="15"/>
        <v>0</v>
      </c>
      <c r="K103" s="147">
        <f>Eingabe!U20</f>
        <v>0</v>
      </c>
      <c r="L103" s="152">
        <f t="shared" si="14"/>
        <v>0</v>
      </c>
      <c r="M103" s="153">
        <f t="shared" si="16"/>
        <v>0</v>
      </c>
      <c r="N103" s="21"/>
      <c r="O103" s="21"/>
      <c r="P103" s="21"/>
      <c r="Q103" s="21"/>
      <c r="R103" s="21"/>
      <c r="S103" s="21"/>
      <c r="T103" s="21"/>
      <c r="U103" s="30"/>
      <c r="V103" s="29"/>
      <c r="W103" s="29"/>
      <c r="X103" s="21"/>
      <c r="Y103" s="21"/>
      <c r="Z103" s="16"/>
      <c r="AA103" s="16"/>
      <c r="AB103" s="16"/>
      <c r="AC103" s="16"/>
      <c r="AD103" s="16"/>
      <c r="AE103" s="16"/>
    </row>
    <row r="104" spans="2:31" ht="26.25" customHeight="1">
      <c r="B104" s="8" t="s">
        <v>24</v>
      </c>
      <c r="C104" s="41">
        <f>Eingabe!C21</f>
        <v>18</v>
      </c>
      <c r="D104" s="78"/>
      <c r="E104" s="124"/>
      <c r="F104" s="17"/>
      <c r="G104" s="5"/>
      <c r="H104" s="5">
        <f t="shared" si="13"/>
        <v>0</v>
      </c>
      <c r="I104" s="143"/>
      <c r="J104" s="5">
        <f t="shared" si="15"/>
        <v>0</v>
      </c>
      <c r="K104" s="147">
        <f>Eingabe!U21</f>
        <v>0</v>
      </c>
      <c r="L104" s="152">
        <f t="shared" si="14"/>
        <v>0</v>
      </c>
      <c r="M104" s="153">
        <f t="shared" si="16"/>
        <v>0</v>
      </c>
      <c r="N104" s="21"/>
      <c r="O104" s="21"/>
      <c r="P104" s="21"/>
      <c r="Q104" s="21"/>
      <c r="R104" s="21"/>
      <c r="S104" s="21"/>
      <c r="T104" s="21"/>
      <c r="U104" s="30"/>
      <c r="V104" s="29"/>
      <c r="W104" s="29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25</v>
      </c>
      <c r="C105" s="41">
        <f>Eingabe!C22</f>
        <v>19</v>
      </c>
      <c r="D105" s="78"/>
      <c r="E105" s="124"/>
      <c r="F105" s="17"/>
      <c r="G105" s="5"/>
      <c r="H105" s="5">
        <f t="shared" si="13"/>
        <v>0</v>
      </c>
      <c r="I105" s="143"/>
      <c r="J105" s="5">
        <f t="shared" si="15"/>
        <v>0</v>
      </c>
      <c r="K105" s="147">
        <f>Eingabe!U22</f>
        <v>0</v>
      </c>
      <c r="L105" s="152">
        <f t="shared" si="14"/>
        <v>0</v>
      </c>
      <c r="M105" s="153">
        <f t="shared" si="16"/>
        <v>0</v>
      </c>
      <c r="N105" s="21"/>
      <c r="O105" s="21"/>
      <c r="P105" s="21"/>
      <c r="Q105" s="21"/>
      <c r="R105" s="21"/>
      <c r="S105" s="21"/>
      <c r="T105" s="21"/>
      <c r="U105" s="30"/>
      <c r="V105" s="29"/>
      <c r="W105" s="29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26</v>
      </c>
      <c r="C106" s="41">
        <f>Eingabe!C23</f>
        <v>20</v>
      </c>
      <c r="D106" s="78"/>
      <c r="E106" s="124"/>
      <c r="F106" s="17"/>
      <c r="G106" s="5"/>
      <c r="H106" s="5">
        <f t="shared" si="13"/>
        <v>0</v>
      </c>
      <c r="I106" s="143"/>
      <c r="J106" s="5">
        <f t="shared" si="15"/>
        <v>0</v>
      </c>
      <c r="K106" s="147">
        <f>Eingabe!U23</f>
        <v>0</v>
      </c>
      <c r="L106" s="152">
        <f t="shared" si="14"/>
        <v>0</v>
      </c>
      <c r="M106" s="153">
        <f t="shared" si="16"/>
        <v>0</v>
      </c>
      <c r="N106" s="21"/>
      <c r="O106" s="21"/>
      <c r="P106" s="21"/>
      <c r="Q106" s="21"/>
      <c r="R106" s="21"/>
      <c r="S106" s="21"/>
      <c r="T106" s="21"/>
      <c r="U106" s="30"/>
      <c r="V106" s="29"/>
      <c r="W106" s="29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27</v>
      </c>
      <c r="C107" s="41">
        <f>Eingabe!C24</f>
        <v>21</v>
      </c>
      <c r="D107" s="78"/>
      <c r="E107" s="124"/>
      <c r="F107" s="17"/>
      <c r="G107" s="5"/>
      <c r="H107" s="5">
        <f t="shared" si="13"/>
        <v>0</v>
      </c>
      <c r="I107" s="143"/>
      <c r="J107" s="5">
        <f t="shared" si="15"/>
        <v>0</v>
      </c>
      <c r="K107" s="147">
        <f>Eingabe!U24</f>
        <v>0</v>
      </c>
      <c r="L107" s="152">
        <f t="shared" si="14"/>
        <v>0</v>
      </c>
      <c r="M107" s="153">
        <f t="shared" si="16"/>
        <v>0</v>
      </c>
      <c r="N107" s="21"/>
      <c r="O107" s="21"/>
      <c r="P107" s="21"/>
      <c r="Q107" s="21"/>
      <c r="R107" s="21"/>
      <c r="S107" s="21"/>
      <c r="T107" s="21"/>
      <c r="U107" s="30"/>
      <c r="V107" s="29"/>
      <c r="W107" s="29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28</v>
      </c>
      <c r="C108" s="41">
        <f>Eingabe!C25</f>
        <v>22</v>
      </c>
      <c r="D108" s="78"/>
      <c r="E108" s="124"/>
      <c r="F108" s="17"/>
      <c r="G108" s="5"/>
      <c r="H108" s="5">
        <f t="shared" si="13"/>
        <v>0</v>
      </c>
      <c r="I108" s="143"/>
      <c r="J108" s="5">
        <f t="shared" si="15"/>
        <v>0</v>
      </c>
      <c r="K108" s="147">
        <f>Eingabe!U25</f>
        <v>0</v>
      </c>
      <c r="L108" s="152">
        <f t="shared" si="14"/>
        <v>0</v>
      </c>
      <c r="M108" s="153">
        <f t="shared" si="16"/>
        <v>0</v>
      </c>
      <c r="N108" s="21"/>
      <c r="O108" s="21"/>
      <c r="P108" s="21"/>
      <c r="Q108" s="21"/>
      <c r="R108" s="21"/>
      <c r="S108" s="21"/>
      <c r="T108" s="21"/>
      <c r="U108" s="30"/>
      <c r="V108" s="29"/>
      <c r="W108" s="29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29</v>
      </c>
      <c r="C109" s="41">
        <f>Eingabe!C26</f>
        <v>23</v>
      </c>
      <c r="D109" s="78"/>
      <c r="E109" s="124"/>
      <c r="F109" s="17"/>
      <c r="G109" s="5"/>
      <c r="H109" s="5">
        <f t="shared" si="13"/>
        <v>0</v>
      </c>
      <c r="I109" s="143"/>
      <c r="J109" s="5">
        <f t="shared" si="15"/>
        <v>0</v>
      </c>
      <c r="K109" s="147">
        <f>Eingabe!U26</f>
        <v>0</v>
      </c>
      <c r="L109" s="152">
        <f t="shared" si="14"/>
        <v>0</v>
      </c>
      <c r="M109" s="153">
        <f t="shared" si="16"/>
        <v>0</v>
      </c>
      <c r="N109" s="21"/>
      <c r="O109" s="21"/>
      <c r="P109" s="21"/>
      <c r="Q109" s="21"/>
      <c r="R109" s="21"/>
      <c r="S109" s="21"/>
      <c r="T109" s="21"/>
      <c r="U109" s="30"/>
      <c r="V109" s="29"/>
      <c r="W109" s="29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30</v>
      </c>
      <c r="C110" s="41">
        <f>Eingabe!C27</f>
        <v>24</v>
      </c>
      <c r="D110" s="78"/>
      <c r="E110" s="124"/>
      <c r="F110" s="17"/>
      <c r="G110" s="5"/>
      <c r="H110" s="5">
        <f t="shared" si="13"/>
        <v>0</v>
      </c>
      <c r="I110" s="143"/>
      <c r="J110" s="5">
        <f t="shared" si="15"/>
        <v>0</v>
      </c>
      <c r="K110" s="147">
        <f>Eingabe!U27</f>
        <v>0</v>
      </c>
      <c r="L110" s="152">
        <f t="shared" si="14"/>
        <v>0</v>
      </c>
      <c r="M110" s="153">
        <f t="shared" si="16"/>
        <v>0</v>
      </c>
      <c r="N110" s="21"/>
      <c r="O110" s="21"/>
      <c r="P110" s="21"/>
      <c r="Q110" s="21"/>
      <c r="R110" s="21"/>
      <c r="S110" s="21"/>
      <c r="T110" s="21"/>
      <c r="U110" s="30"/>
      <c r="V110" s="29"/>
      <c r="W110" s="29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31</v>
      </c>
      <c r="C111" s="41">
        <f>Eingabe!C28</f>
        <v>25</v>
      </c>
      <c r="D111" s="78"/>
      <c r="E111" s="124"/>
      <c r="F111" s="17"/>
      <c r="G111" s="5"/>
      <c r="H111" s="5">
        <f t="shared" si="13"/>
        <v>0</v>
      </c>
      <c r="I111" s="143"/>
      <c r="J111" s="5">
        <f t="shared" si="15"/>
        <v>0</v>
      </c>
      <c r="K111" s="147">
        <f>Eingabe!U28</f>
        <v>0</v>
      </c>
      <c r="L111" s="152">
        <f t="shared" si="14"/>
        <v>0</v>
      </c>
      <c r="M111" s="153">
        <f t="shared" si="16"/>
        <v>0</v>
      </c>
      <c r="N111" s="21"/>
      <c r="O111" s="21"/>
      <c r="P111" s="21"/>
      <c r="Q111" s="21"/>
      <c r="R111" s="21"/>
      <c r="S111" s="21"/>
      <c r="T111" s="21"/>
      <c r="U111" s="30"/>
      <c r="V111" s="29"/>
      <c r="W111" s="29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32</v>
      </c>
      <c r="C112" s="41">
        <f>Eingabe!C29</f>
        <v>26</v>
      </c>
      <c r="D112" s="78"/>
      <c r="E112" s="124"/>
      <c r="F112" s="17"/>
      <c r="G112" s="5"/>
      <c r="H112" s="5">
        <f t="shared" si="13"/>
        <v>0</v>
      </c>
      <c r="I112" s="143"/>
      <c r="J112" s="5">
        <f t="shared" si="15"/>
        <v>0</v>
      </c>
      <c r="K112" s="147">
        <f>Eingabe!U29</f>
        <v>0</v>
      </c>
      <c r="L112" s="152">
        <f t="shared" si="14"/>
        <v>0</v>
      </c>
      <c r="M112" s="153">
        <f t="shared" si="16"/>
        <v>0</v>
      </c>
      <c r="N112" s="21"/>
      <c r="O112" s="21"/>
      <c r="P112" s="21"/>
      <c r="Q112" s="21"/>
      <c r="R112" s="21"/>
      <c r="S112" s="21"/>
      <c r="T112" s="21"/>
      <c r="U112" s="30"/>
      <c r="V112" s="29"/>
      <c r="W112" s="29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33</v>
      </c>
      <c r="C113" s="41">
        <f>Eingabe!C30</f>
        <v>27</v>
      </c>
      <c r="D113" s="78"/>
      <c r="E113" s="124"/>
      <c r="F113" s="17"/>
      <c r="G113" s="5"/>
      <c r="H113" s="5">
        <f t="shared" si="13"/>
        <v>0</v>
      </c>
      <c r="I113" s="143"/>
      <c r="J113" s="5">
        <f t="shared" si="15"/>
        <v>0</v>
      </c>
      <c r="K113" s="147">
        <f>Eingabe!U30</f>
        <v>0</v>
      </c>
      <c r="L113" s="152">
        <f t="shared" si="14"/>
        <v>0</v>
      </c>
      <c r="M113" s="153">
        <f t="shared" si="16"/>
        <v>0</v>
      </c>
      <c r="N113" s="21"/>
      <c r="O113" s="21"/>
      <c r="P113" s="21"/>
      <c r="Q113" s="21"/>
      <c r="R113" s="21"/>
      <c r="S113" s="21"/>
      <c r="T113" s="21"/>
      <c r="U113" s="30"/>
      <c r="V113" s="29"/>
      <c r="W113" s="29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34</v>
      </c>
      <c r="C114" s="41">
        <f>Eingabe!C31</f>
        <v>28</v>
      </c>
      <c r="D114" s="78"/>
      <c r="E114" s="124"/>
      <c r="F114" s="17"/>
      <c r="G114" s="5"/>
      <c r="H114" s="5">
        <f t="shared" si="13"/>
        <v>0</v>
      </c>
      <c r="I114" s="143"/>
      <c r="J114" s="5">
        <f t="shared" si="15"/>
        <v>0</v>
      </c>
      <c r="K114" s="147">
        <f>Eingabe!U31</f>
        <v>0</v>
      </c>
      <c r="L114" s="152">
        <f t="shared" si="14"/>
        <v>0</v>
      </c>
      <c r="M114" s="153">
        <f t="shared" si="16"/>
        <v>0</v>
      </c>
      <c r="N114" s="21"/>
      <c r="O114" s="21"/>
      <c r="P114" s="21"/>
      <c r="Q114" s="21"/>
      <c r="R114" s="21"/>
      <c r="S114" s="21"/>
      <c r="T114" s="21"/>
      <c r="U114" s="30"/>
      <c r="V114" s="29"/>
      <c r="W114" s="29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35</v>
      </c>
      <c r="C115" s="41">
        <f>Eingabe!C32</f>
        <v>29</v>
      </c>
      <c r="D115" s="78"/>
      <c r="E115" s="124"/>
      <c r="F115" s="17"/>
      <c r="G115" s="5"/>
      <c r="H115" s="5">
        <f t="shared" si="13"/>
        <v>0</v>
      </c>
      <c r="I115" s="143"/>
      <c r="J115" s="5">
        <f t="shared" si="15"/>
        <v>0</v>
      </c>
      <c r="K115" s="147">
        <f>Eingabe!U32</f>
        <v>0</v>
      </c>
      <c r="L115" s="152">
        <f t="shared" si="14"/>
        <v>0</v>
      </c>
      <c r="M115" s="153">
        <f t="shared" si="16"/>
        <v>0</v>
      </c>
      <c r="N115" s="21"/>
      <c r="O115" s="21"/>
      <c r="P115" s="21"/>
      <c r="Q115" s="21"/>
      <c r="R115" s="21"/>
      <c r="S115" s="21"/>
      <c r="T115" s="21"/>
      <c r="U115" s="30"/>
      <c r="V115" s="29"/>
      <c r="W115" s="29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36</v>
      </c>
      <c r="C116" s="41">
        <f>Eingabe!C33</f>
        <v>30</v>
      </c>
      <c r="D116" s="78"/>
      <c r="E116" s="124"/>
      <c r="F116" s="17"/>
      <c r="G116" s="5"/>
      <c r="H116" s="5">
        <f t="shared" si="13"/>
        <v>0</v>
      </c>
      <c r="I116" s="143"/>
      <c r="J116" s="5">
        <f t="shared" si="15"/>
        <v>0</v>
      </c>
      <c r="K116" s="147">
        <f>Eingabe!U33</f>
        <v>0</v>
      </c>
      <c r="L116" s="152">
        <f t="shared" si="14"/>
        <v>0</v>
      </c>
      <c r="M116" s="153">
        <f t="shared" si="16"/>
        <v>0</v>
      </c>
      <c r="N116" s="21"/>
      <c r="O116" s="21"/>
      <c r="P116" s="21"/>
      <c r="Q116" s="21"/>
      <c r="R116" s="21"/>
      <c r="S116" s="21"/>
      <c r="T116" s="21"/>
      <c r="U116" s="30"/>
      <c r="V116" s="29"/>
      <c r="W116" s="29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37</v>
      </c>
      <c r="C117" s="41">
        <f>Eingabe!C34</f>
        <v>31</v>
      </c>
      <c r="D117" s="78"/>
      <c r="E117" s="124"/>
      <c r="F117" s="17"/>
      <c r="G117" s="5"/>
      <c r="H117" s="5">
        <f t="shared" si="13"/>
        <v>0</v>
      </c>
      <c r="I117" s="143"/>
      <c r="J117" s="5">
        <f t="shared" si="15"/>
        <v>0</v>
      </c>
      <c r="K117" s="147">
        <f>Eingabe!U34</f>
        <v>0</v>
      </c>
      <c r="L117" s="152">
        <f t="shared" si="14"/>
        <v>0</v>
      </c>
      <c r="M117" s="153">
        <f t="shared" si="16"/>
        <v>0</v>
      </c>
      <c r="N117" s="21"/>
      <c r="O117" s="21"/>
      <c r="P117" s="21"/>
      <c r="Q117" s="21"/>
      <c r="R117" s="21"/>
      <c r="S117" s="21"/>
      <c r="T117" s="21"/>
      <c r="U117" s="30"/>
      <c r="V117" s="29"/>
      <c r="W117" s="29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38</v>
      </c>
      <c r="C118" s="41">
        <f>Eingabe!C35</f>
        <v>32</v>
      </c>
      <c r="D118" s="78"/>
      <c r="E118" s="124"/>
      <c r="F118" s="17"/>
      <c r="G118" s="5"/>
      <c r="H118" s="5">
        <f t="shared" si="13"/>
        <v>0</v>
      </c>
      <c r="I118" s="143"/>
      <c r="J118" s="5">
        <f t="shared" si="15"/>
        <v>0</v>
      </c>
      <c r="K118" s="147">
        <f>Eingabe!U35</f>
        <v>0</v>
      </c>
      <c r="L118" s="152">
        <f t="shared" si="14"/>
        <v>0</v>
      </c>
      <c r="M118" s="153">
        <f t="shared" si="16"/>
        <v>0</v>
      </c>
      <c r="N118" s="21"/>
      <c r="O118" s="21"/>
      <c r="P118" s="21"/>
      <c r="Q118" s="21"/>
      <c r="R118" s="21"/>
      <c r="S118" s="21"/>
      <c r="T118" s="21"/>
      <c r="U118" s="30"/>
      <c r="V118" s="29"/>
      <c r="W118" s="29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39</v>
      </c>
      <c r="C119" s="41">
        <f>Eingabe!C36</f>
        <v>33</v>
      </c>
      <c r="D119" s="78"/>
      <c r="E119" s="124"/>
      <c r="F119" s="17"/>
      <c r="G119" s="5"/>
      <c r="H119" s="5">
        <f aca="true" t="shared" si="17" ref="H119:H136">I119-G119</f>
        <v>0</v>
      </c>
      <c r="I119" s="143"/>
      <c r="J119" s="5">
        <f t="shared" si="15"/>
        <v>0</v>
      </c>
      <c r="K119" s="147">
        <f>Eingabe!U36</f>
        <v>0</v>
      </c>
      <c r="L119" s="152">
        <f t="shared" si="14"/>
        <v>0</v>
      </c>
      <c r="M119" s="153">
        <f t="shared" si="16"/>
        <v>0</v>
      </c>
      <c r="N119" s="21"/>
      <c r="O119" s="21"/>
      <c r="P119" s="21"/>
      <c r="Q119" s="21"/>
      <c r="R119" s="21"/>
      <c r="S119" s="21"/>
      <c r="T119" s="21"/>
      <c r="U119" s="30"/>
      <c r="V119" s="29"/>
      <c r="W119" s="29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40</v>
      </c>
      <c r="C120" s="41">
        <f>Eingabe!C37</f>
        <v>34</v>
      </c>
      <c r="D120" s="78"/>
      <c r="E120" s="124"/>
      <c r="F120" s="17"/>
      <c r="G120" s="5"/>
      <c r="H120" s="5">
        <f t="shared" si="17"/>
        <v>0</v>
      </c>
      <c r="I120" s="143"/>
      <c r="J120" s="5">
        <f t="shared" si="15"/>
        <v>0</v>
      </c>
      <c r="K120" s="147">
        <f>Eingabe!U37</f>
        <v>0</v>
      </c>
      <c r="L120" s="152">
        <f aca="true" t="shared" si="18" ref="L120:L136">$I$87-I120</f>
        <v>0</v>
      </c>
      <c r="M120" s="153">
        <f t="shared" si="16"/>
        <v>0</v>
      </c>
      <c r="N120" s="21"/>
      <c r="O120" s="21"/>
      <c r="P120" s="21"/>
      <c r="Q120" s="21"/>
      <c r="R120" s="21"/>
      <c r="S120" s="21"/>
      <c r="T120" s="21"/>
      <c r="U120" s="30"/>
      <c r="V120" s="29"/>
      <c r="W120" s="29"/>
      <c r="X120" s="21"/>
      <c r="Y120" s="21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41</v>
      </c>
      <c r="C121" s="41">
        <f>Eingabe!C38</f>
        <v>35</v>
      </c>
      <c r="D121" s="78"/>
      <c r="E121" s="124"/>
      <c r="F121" s="17"/>
      <c r="G121" s="5"/>
      <c r="H121" s="5">
        <f t="shared" si="17"/>
        <v>0</v>
      </c>
      <c r="I121" s="143"/>
      <c r="J121" s="5">
        <f t="shared" si="15"/>
        <v>0</v>
      </c>
      <c r="K121" s="147">
        <f>Eingabe!U38</f>
        <v>0</v>
      </c>
      <c r="L121" s="152">
        <f t="shared" si="18"/>
        <v>0</v>
      </c>
      <c r="M121" s="153">
        <f t="shared" si="16"/>
        <v>0</v>
      </c>
      <c r="N121" s="21"/>
      <c r="O121" s="21"/>
      <c r="P121" s="21"/>
      <c r="Q121" s="21"/>
      <c r="R121" s="21"/>
      <c r="S121" s="21"/>
      <c r="T121" s="21"/>
      <c r="U121" s="30"/>
      <c r="V121" s="29"/>
      <c r="W121" s="29"/>
      <c r="X121" s="21"/>
      <c r="Y121" s="21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42</v>
      </c>
      <c r="C122" s="41">
        <f>Eingabe!C39</f>
        <v>36</v>
      </c>
      <c r="D122" s="78"/>
      <c r="E122" s="124"/>
      <c r="F122" s="17"/>
      <c r="G122" s="5"/>
      <c r="H122" s="5">
        <f t="shared" si="17"/>
        <v>0</v>
      </c>
      <c r="I122" s="143"/>
      <c r="J122" s="5">
        <f t="shared" si="15"/>
        <v>0</v>
      </c>
      <c r="K122" s="147">
        <f>Eingabe!U39</f>
        <v>0</v>
      </c>
      <c r="L122" s="152">
        <f t="shared" si="18"/>
        <v>0</v>
      </c>
      <c r="M122" s="153">
        <f t="shared" si="16"/>
        <v>0</v>
      </c>
      <c r="N122" s="21"/>
      <c r="O122" s="21"/>
      <c r="P122" s="21"/>
      <c r="Q122" s="21"/>
      <c r="R122" s="21"/>
      <c r="S122" s="21"/>
      <c r="T122" s="21"/>
      <c r="U122" s="30"/>
      <c r="V122" s="29"/>
      <c r="W122" s="29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43</v>
      </c>
      <c r="C123" s="41">
        <f>Eingabe!C40</f>
        <v>37</v>
      </c>
      <c r="D123" s="78"/>
      <c r="E123" s="124"/>
      <c r="F123" s="17"/>
      <c r="G123" s="5"/>
      <c r="H123" s="5">
        <f t="shared" si="17"/>
        <v>0</v>
      </c>
      <c r="I123" s="143"/>
      <c r="J123" s="5">
        <f t="shared" si="15"/>
        <v>0</v>
      </c>
      <c r="K123" s="147">
        <f>Eingabe!U40</f>
        <v>0</v>
      </c>
      <c r="L123" s="152">
        <f t="shared" si="18"/>
        <v>0</v>
      </c>
      <c r="M123" s="153">
        <f t="shared" si="16"/>
        <v>0</v>
      </c>
      <c r="N123" s="21"/>
      <c r="O123" s="21"/>
      <c r="P123" s="21"/>
      <c r="Q123" s="21"/>
      <c r="R123" s="21"/>
      <c r="S123" s="21"/>
      <c r="T123" s="21"/>
      <c r="U123" s="30"/>
      <c r="V123" s="29"/>
      <c r="W123" s="29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44</v>
      </c>
      <c r="C124" s="41">
        <f>Eingabe!C41</f>
        <v>38</v>
      </c>
      <c r="D124" s="78"/>
      <c r="E124" s="124"/>
      <c r="F124" s="17"/>
      <c r="G124" s="5"/>
      <c r="H124" s="5">
        <f t="shared" si="17"/>
        <v>0</v>
      </c>
      <c r="I124" s="143"/>
      <c r="J124" s="5">
        <f t="shared" si="15"/>
        <v>0</v>
      </c>
      <c r="K124" s="147">
        <f>Eingabe!U41</f>
        <v>0</v>
      </c>
      <c r="L124" s="152">
        <f t="shared" si="18"/>
        <v>0</v>
      </c>
      <c r="M124" s="153">
        <f t="shared" si="16"/>
        <v>0</v>
      </c>
      <c r="N124" s="21"/>
      <c r="O124" s="21"/>
      <c r="P124" s="21"/>
      <c r="Q124" s="21"/>
      <c r="R124" s="21"/>
      <c r="S124" s="21"/>
      <c r="T124" s="21"/>
      <c r="U124" s="30"/>
      <c r="V124" s="29"/>
      <c r="W124" s="29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45</v>
      </c>
      <c r="C125" s="41">
        <f>Eingabe!C42</f>
        <v>39</v>
      </c>
      <c r="D125" s="78"/>
      <c r="E125" s="124"/>
      <c r="F125" s="17"/>
      <c r="G125" s="5"/>
      <c r="H125" s="5">
        <f t="shared" si="17"/>
        <v>0</v>
      </c>
      <c r="I125" s="143"/>
      <c r="J125" s="5">
        <f t="shared" si="15"/>
        <v>0</v>
      </c>
      <c r="K125" s="147">
        <f>Eingabe!U42</f>
        <v>0</v>
      </c>
      <c r="L125" s="152">
        <f t="shared" si="18"/>
        <v>0</v>
      </c>
      <c r="M125" s="153">
        <f t="shared" si="16"/>
        <v>0</v>
      </c>
      <c r="N125" s="21"/>
      <c r="O125" s="21"/>
      <c r="P125" s="21"/>
      <c r="Q125" s="21"/>
      <c r="R125" s="21"/>
      <c r="S125" s="21"/>
      <c r="T125" s="21"/>
      <c r="U125" s="30"/>
      <c r="V125" s="29"/>
      <c r="W125" s="29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46</v>
      </c>
      <c r="C126" s="41">
        <f>Eingabe!C43</f>
        <v>40</v>
      </c>
      <c r="D126" s="78"/>
      <c r="E126" s="124"/>
      <c r="F126" s="17"/>
      <c r="G126" s="5"/>
      <c r="H126" s="5">
        <f t="shared" si="17"/>
        <v>0</v>
      </c>
      <c r="I126" s="143"/>
      <c r="J126" s="5">
        <f t="shared" si="15"/>
        <v>0</v>
      </c>
      <c r="K126" s="147">
        <f>Eingabe!U43</f>
        <v>0</v>
      </c>
      <c r="L126" s="152">
        <f t="shared" si="18"/>
        <v>0</v>
      </c>
      <c r="M126" s="153">
        <f t="shared" si="16"/>
        <v>0</v>
      </c>
      <c r="N126" s="21"/>
      <c r="O126" s="21"/>
      <c r="P126" s="21"/>
      <c r="Q126" s="21"/>
      <c r="R126" s="21"/>
      <c r="S126" s="21"/>
      <c r="T126" s="21"/>
      <c r="U126" s="30"/>
      <c r="V126" s="29"/>
      <c r="W126" s="29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47</v>
      </c>
      <c r="C127" s="41">
        <f>Eingabe!C44</f>
        <v>41</v>
      </c>
      <c r="D127" s="78"/>
      <c r="E127" s="124"/>
      <c r="F127" s="17"/>
      <c r="G127" s="5"/>
      <c r="H127" s="5">
        <f t="shared" si="17"/>
        <v>0</v>
      </c>
      <c r="I127" s="143"/>
      <c r="J127" s="5">
        <f t="shared" si="15"/>
        <v>0</v>
      </c>
      <c r="K127" s="147">
        <f>Eingabe!U44</f>
        <v>0</v>
      </c>
      <c r="L127" s="152">
        <f t="shared" si="18"/>
        <v>0</v>
      </c>
      <c r="M127" s="153">
        <f t="shared" si="16"/>
        <v>0</v>
      </c>
      <c r="N127" s="21"/>
      <c r="O127" s="21"/>
      <c r="P127" s="21"/>
      <c r="Q127" s="21"/>
      <c r="R127" s="21"/>
      <c r="S127" s="21"/>
      <c r="T127" s="21"/>
      <c r="U127" s="30"/>
      <c r="V127" s="29"/>
      <c r="W127" s="29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48</v>
      </c>
      <c r="C128" s="41">
        <f>Eingabe!C45</f>
        <v>42</v>
      </c>
      <c r="D128" s="78"/>
      <c r="E128" s="124"/>
      <c r="F128" s="17"/>
      <c r="G128" s="5"/>
      <c r="H128" s="5">
        <f t="shared" si="17"/>
        <v>0</v>
      </c>
      <c r="I128" s="143"/>
      <c r="J128" s="5">
        <f t="shared" si="15"/>
        <v>0</v>
      </c>
      <c r="K128" s="147">
        <f>Eingabe!U45</f>
        <v>0</v>
      </c>
      <c r="L128" s="152">
        <f t="shared" si="18"/>
        <v>0</v>
      </c>
      <c r="M128" s="153">
        <f t="shared" si="16"/>
        <v>0</v>
      </c>
      <c r="N128" s="21"/>
      <c r="O128" s="21"/>
      <c r="P128" s="21"/>
      <c r="Q128" s="21"/>
      <c r="R128" s="21"/>
      <c r="S128" s="21"/>
      <c r="T128" s="21"/>
      <c r="U128" s="30"/>
      <c r="V128" s="29"/>
      <c r="W128" s="29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49</v>
      </c>
      <c r="C129" s="41">
        <f>Eingabe!C46</f>
        <v>43</v>
      </c>
      <c r="D129" s="78"/>
      <c r="E129" s="124"/>
      <c r="F129" s="17"/>
      <c r="G129" s="5"/>
      <c r="H129" s="5">
        <f t="shared" si="17"/>
        <v>0</v>
      </c>
      <c r="I129" s="143"/>
      <c r="J129" s="5">
        <f t="shared" si="15"/>
        <v>0</v>
      </c>
      <c r="K129" s="147">
        <f>Eingabe!U46</f>
        <v>0</v>
      </c>
      <c r="L129" s="152">
        <f t="shared" si="18"/>
        <v>0</v>
      </c>
      <c r="M129" s="153">
        <f t="shared" si="16"/>
        <v>0</v>
      </c>
      <c r="N129" s="21"/>
      <c r="O129" s="21"/>
      <c r="P129" s="21"/>
      <c r="Q129" s="21"/>
      <c r="R129" s="21"/>
      <c r="S129" s="21"/>
      <c r="T129" s="21"/>
      <c r="U129" s="30"/>
      <c r="V129" s="29"/>
      <c r="W129" s="29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50</v>
      </c>
      <c r="C130" s="41">
        <f>Eingabe!C47</f>
        <v>44</v>
      </c>
      <c r="D130" s="78"/>
      <c r="E130" s="124"/>
      <c r="F130" s="17"/>
      <c r="G130" s="5"/>
      <c r="H130" s="5">
        <f t="shared" si="17"/>
        <v>0</v>
      </c>
      <c r="I130" s="143"/>
      <c r="J130" s="5">
        <f t="shared" si="15"/>
        <v>0</v>
      </c>
      <c r="K130" s="147">
        <f>Eingabe!U47</f>
        <v>0</v>
      </c>
      <c r="L130" s="152">
        <f t="shared" si="18"/>
        <v>0</v>
      </c>
      <c r="M130" s="153">
        <f t="shared" si="16"/>
        <v>0</v>
      </c>
      <c r="N130" s="21"/>
      <c r="O130" s="21"/>
      <c r="P130" s="21"/>
      <c r="Q130" s="21"/>
      <c r="R130" s="21"/>
      <c r="S130" s="21"/>
      <c r="T130" s="21"/>
      <c r="U130" s="30"/>
      <c r="V130" s="29"/>
      <c r="W130" s="29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51</v>
      </c>
      <c r="C131" s="41">
        <f>Eingabe!C48</f>
        <v>45</v>
      </c>
      <c r="D131" s="78"/>
      <c r="E131" s="124"/>
      <c r="F131" s="17"/>
      <c r="G131" s="5"/>
      <c r="H131" s="5">
        <f t="shared" si="17"/>
        <v>0</v>
      </c>
      <c r="I131" s="143"/>
      <c r="J131" s="5">
        <f t="shared" si="15"/>
        <v>0</v>
      </c>
      <c r="K131" s="147">
        <f>Eingabe!U48</f>
        <v>0</v>
      </c>
      <c r="L131" s="152">
        <f t="shared" si="18"/>
        <v>0</v>
      </c>
      <c r="M131" s="153">
        <f t="shared" si="16"/>
        <v>0</v>
      </c>
      <c r="N131" s="21"/>
      <c r="O131" s="21"/>
      <c r="P131" s="21"/>
      <c r="Q131" s="21"/>
      <c r="R131" s="21"/>
      <c r="S131" s="21"/>
      <c r="T131" s="21"/>
      <c r="U131" s="30"/>
      <c r="V131" s="29"/>
      <c r="W131" s="29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52</v>
      </c>
      <c r="C132" s="41">
        <f>Eingabe!C49</f>
        <v>46</v>
      </c>
      <c r="D132" s="78"/>
      <c r="E132" s="124"/>
      <c r="F132" s="17"/>
      <c r="G132" s="5"/>
      <c r="H132" s="5">
        <f t="shared" si="17"/>
        <v>0</v>
      </c>
      <c r="I132" s="143"/>
      <c r="J132" s="5">
        <f t="shared" si="15"/>
        <v>0</v>
      </c>
      <c r="K132" s="147">
        <f>Eingabe!U49</f>
        <v>0</v>
      </c>
      <c r="L132" s="152">
        <f t="shared" si="18"/>
        <v>0</v>
      </c>
      <c r="M132" s="153">
        <f t="shared" si="16"/>
        <v>0</v>
      </c>
      <c r="N132" s="21"/>
      <c r="O132" s="21"/>
      <c r="P132" s="21"/>
      <c r="Q132" s="21"/>
      <c r="R132" s="21"/>
      <c r="S132" s="21"/>
      <c r="T132" s="21"/>
      <c r="U132" s="30"/>
      <c r="V132" s="29"/>
      <c r="W132" s="29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53</v>
      </c>
      <c r="C133" s="41">
        <f>Eingabe!C50</f>
        <v>47</v>
      </c>
      <c r="D133" s="78"/>
      <c r="E133" s="124"/>
      <c r="F133" s="17"/>
      <c r="G133" s="5"/>
      <c r="H133" s="5">
        <f t="shared" si="17"/>
        <v>0</v>
      </c>
      <c r="I133" s="143"/>
      <c r="J133" s="5">
        <f t="shared" si="15"/>
        <v>0</v>
      </c>
      <c r="K133" s="147">
        <f>Eingabe!U50</f>
        <v>0</v>
      </c>
      <c r="L133" s="152">
        <f t="shared" si="18"/>
        <v>0</v>
      </c>
      <c r="M133" s="153">
        <f t="shared" si="16"/>
        <v>0</v>
      </c>
      <c r="N133" s="21"/>
      <c r="O133" s="21"/>
      <c r="P133" s="21"/>
      <c r="Q133" s="21"/>
      <c r="R133" s="21"/>
      <c r="S133" s="21"/>
      <c r="T133" s="21"/>
      <c r="U133" s="30"/>
      <c r="V133" s="29"/>
      <c r="W133" s="29"/>
      <c r="X133" s="21"/>
      <c r="Y133" s="21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54</v>
      </c>
      <c r="C134" s="41">
        <f>Eingabe!C51</f>
        <v>48</v>
      </c>
      <c r="D134" s="78"/>
      <c r="E134" s="124"/>
      <c r="F134" s="17"/>
      <c r="G134" s="5"/>
      <c r="H134" s="5">
        <f t="shared" si="17"/>
        <v>0</v>
      </c>
      <c r="I134" s="143"/>
      <c r="J134" s="5">
        <f t="shared" si="15"/>
        <v>0</v>
      </c>
      <c r="K134" s="147">
        <f>Eingabe!U51</f>
        <v>0</v>
      </c>
      <c r="L134" s="152">
        <f t="shared" si="18"/>
        <v>0</v>
      </c>
      <c r="M134" s="153">
        <f t="shared" si="16"/>
        <v>0</v>
      </c>
      <c r="N134" s="21"/>
      <c r="O134" s="21"/>
      <c r="P134" s="21"/>
      <c r="Q134" s="21"/>
      <c r="R134" s="21"/>
      <c r="S134" s="21"/>
      <c r="T134" s="21"/>
      <c r="U134" s="30"/>
      <c r="V134" s="29"/>
      <c r="W134" s="29"/>
      <c r="X134" s="21"/>
      <c r="Y134" s="21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55</v>
      </c>
      <c r="C135" s="41">
        <f>Eingabe!C52</f>
        <v>49</v>
      </c>
      <c r="D135" s="78"/>
      <c r="E135" s="124"/>
      <c r="F135" s="17"/>
      <c r="G135" s="5"/>
      <c r="H135" s="5">
        <f t="shared" si="17"/>
        <v>0</v>
      </c>
      <c r="I135" s="143"/>
      <c r="J135" s="5">
        <f t="shared" si="15"/>
        <v>0</v>
      </c>
      <c r="K135" s="147">
        <f>Eingabe!U52</f>
        <v>0</v>
      </c>
      <c r="L135" s="152">
        <f t="shared" si="18"/>
        <v>0</v>
      </c>
      <c r="M135" s="153">
        <f t="shared" si="16"/>
        <v>0</v>
      </c>
      <c r="N135" s="21"/>
      <c r="O135" s="21"/>
      <c r="P135" s="21"/>
      <c r="Q135" s="21"/>
      <c r="R135" s="21"/>
      <c r="S135" s="21"/>
      <c r="T135" s="21"/>
      <c r="U135" s="30"/>
      <c r="V135" s="29"/>
      <c r="W135" s="29"/>
      <c r="X135" s="21"/>
      <c r="Y135" s="21"/>
      <c r="Z135" s="16"/>
      <c r="AA135" s="16"/>
      <c r="AB135" s="16"/>
      <c r="AC135" s="16"/>
      <c r="AD135" s="16"/>
      <c r="AE135" s="16"/>
    </row>
    <row r="136" spans="2:31" ht="26.25" customHeight="1" thickBot="1">
      <c r="B136" s="18" t="s">
        <v>56</v>
      </c>
      <c r="C136" s="42">
        <f>Eingabe!C53</f>
        <v>50</v>
      </c>
      <c r="D136" s="125"/>
      <c r="F136" s="135"/>
      <c r="G136" s="19"/>
      <c r="H136" s="19">
        <f t="shared" si="17"/>
        <v>0</v>
      </c>
      <c r="I136" s="144"/>
      <c r="J136" s="19">
        <f>SUM(I136/10)</f>
        <v>0</v>
      </c>
      <c r="K136" s="154">
        <f>Eingabe!U53</f>
        <v>0</v>
      </c>
      <c r="L136" s="155">
        <f t="shared" si="18"/>
        <v>0</v>
      </c>
      <c r="M136" s="156">
        <f t="shared" si="16"/>
        <v>0</v>
      </c>
      <c r="N136" s="21"/>
      <c r="O136" s="21"/>
      <c r="P136" s="21"/>
      <c r="Q136" s="21"/>
      <c r="R136" s="21"/>
      <c r="S136" s="21"/>
      <c r="T136" s="21"/>
      <c r="U136" s="30"/>
      <c r="V136" s="29"/>
      <c r="W136" s="29"/>
      <c r="X136" s="21"/>
      <c r="Y136" s="21"/>
      <c r="Z136" s="16"/>
      <c r="AA136" s="16"/>
      <c r="AB136" s="16"/>
      <c r="AC136" s="16"/>
      <c r="AD136" s="16"/>
      <c r="AE136" s="16"/>
    </row>
    <row r="137" spans="2:31" ht="26.25" customHeight="1" thickBot="1">
      <c r="B137" s="204" t="str">
        <f>Eingabe!$B$54</f>
        <v>Punktevergabe: 30,29,28,27,26,25,24,23,22,21,20,19,18,17,16,15,14,13,12,11,10,9,8,7,6,5,4,3,2,1</v>
      </c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6"/>
      <c r="N137" s="21"/>
      <c r="O137" s="21"/>
      <c r="P137" s="27"/>
      <c r="R137" s="29"/>
      <c r="S137" s="30"/>
      <c r="T137" s="30"/>
      <c r="U137" s="30"/>
      <c r="V137" s="29"/>
      <c r="W137" s="29"/>
      <c r="X137" s="21"/>
      <c r="Y137" s="21"/>
      <c r="Z137" s="16"/>
      <c r="AA137" s="16"/>
      <c r="AB137" s="16"/>
      <c r="AC137" s="16"/>
      <c r="AD137" s="16"/>
      <c r="AE137" s="16"/>
    </row>
    <row r="138" spans="2:31" ht="26.25" customHeight="1">
      <c r="B138" s="21"/>
      <c r="C138" s="21"/>
      <c r="D138" s="40"/>
      <c r="F138" s="66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S138" s="29"/>
      <c r="T138" s="30"/>
      <c r="U138" s="30"/>
      <c r="V138" s="30"/>
      <c r="W138" s="29"/>
      <c r="X138" s="29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132"/>
      <c r="D139" s="131"/>
      <c r="E139" s="131" t="s">
        <v>68</v>
      </c>
      <c r="F139" s="31"/>
      <c r="G139" s="21"/>
      <c r="H139" s="99" t="s">
        <v>127</v>
      </c>
      <c r="I139" s="100"/>
      <c r="J139" s="99" t="s">
        <v>128</v>
      </c>
      <c r="K139" s="21"/>
      <c r="L139" s="126">
        <v>1</v>
      </c>
      <c r="M139" s="127">
        <v>2</v>
      </c>
      <c r="N139" s="21"/>
      <c r="O139" s="30"/>
      <c r="P139" s="30"/>
      <c r="Q139" s="30"/>
      <c r="R139" s="29"/>
      <c r="S139" s="29"/>
      <c r="T139" s="21"/>
      <c r="U139" s="21"/>
      <c r="V139" s="21"/>
      <c r="W139" s="21"/>
      <c r="X139" s="21"/>
      <c r="Y139" s="21"/>
      <c r="Z139" s="21"/>
      <c r="AA139" s="16"/>
      <c r="AB139" s="16"/>
      <c r="AC139" s="16"/>
      <c r="AD139" s="16"/>
      <c r="AE139" s="16"/>
    </row>
    <row r="140" spans="2:31" ht="26.25" customHeight="1">
      <c r="B140" s="21"/>
      <c r="C140" s="132"/>
      <c r="D140" s="131"/>
      <c r="E140" s="131" t="s">
        <v>68</v>
      </c>
      <c r="F140" s="31"/>
      <c r="G140" s="21"/>
      <c r="H140" s="101" t="s">
        <v>129</v>
      </c>
      <c r="I140" s="99" t="s">
        <v>4</v>
      </c>
      <c r="J140" s="99" t="s">
        <v>130</v>
      </c>
      <c r="K140" s="21"/>
      <c r="L140" s="128">
        <v>3</v>
      </c>
      <c r="M140" s="129">
        <v>4</v>
      </c>
      <c r="N140" s="21"/>
      <c r="O140" s="30"/>
      <c r="P140" s="30"/>
      <c r="Q140" s="30"/>
      <c r="R140" s="29"/>
      <c r="S140" s="29"/>
      <c r="T140" s="21"/>
      <c r="U140" s="21"/>
      <c r="V140" s="21"/>
      <c r="W140" s="21"/>
      <c r="X140" s="21"/>
      <c r="Y140" s="21"/>
      <c r="Z140" s="21"/>
      <c r="AA140" s="16"/>
      <c r="AB140" s="16"/>
      <c r="AC140" s="16"/>
      <c r="AD140" s="16"/>
      <c r="AE140" s="16"/>
    </row>
    <row r="141" spans="2:31" ht="26.25" customHeight="1">
      <c r="B141" s="21"/>
      <c r="C141" s="132"/>
      <c r="D141" s="131"/>
      <c r="E141" s="131" t="s">
        <v>68</v>
      </c>
      <c r="F141" s="31"/>
      <c r="G141" s="21"/>
      <c r="H141" s="99" t="s">
        <v>129</v>
      </c>
      <c r="I141" s="99" t="s">
        <v>5</v>
      </c>
      <c r="J141" s="99" t="s">
        <v>130</v>
      </c>
      <c r="K141" s="21"/>
      <c r="L141" s="130">
        <v>5</v>
      </c>
      <c r="M141" s="30"/>
      <c r="N141" s="21"/>
      <c r="O141" s="30"/>
      <c r="P141" s="30"/>
      <c r="Q141" s="30"/>
      <c r="R141" s="29"/>
      <c r="S141" s="29"/>
      <c r="T141" s="21"/>
      <c r="U141" s="21"/>
      <c r="V141" s="21"/>
      <c r="W141" s="21"/>
      <c r="X141" s="21"/>
      <c r="Y141" s="21"/>
      <c r="Z141" s="21"/>
      <c r="AA141" s="16"/>
      <c r="AB141" s="16"/>
      <c r="AC141" s="16"/>
      <c r="AD141" s="16"/>
      <c r="AE141" s="16"/>
    </row>
    <row r="142" spans="2:26" ht="26.25" customHeight="1">
      <c r="B142" s="21"/>
      <c r="C142" s="43"/>
      <c r="D142" s="35"/>
      <c r="F142" s="35"/>
      <c r="G142" s="36"/>
      <c r="H142" s="37"/>
      <c r="I142" s="21"/>
      <c r="J142" s="21"/>
      <c r="K142" s="21"/>
      <c r="L142" s="21"/>
      <c r="M142" s="21"/>
      <c r="N142" s="21"/>
      <c r="O142" s="21"/>
      <c r="P142" s="21"/>
      <c r="S142" s="29"/>
      <c r="T142" s="30"/>
      <c r="U142" s="30"/>
      <c r="V142" s="30"/>
      <c r="W142" s="29"/>
      <c r="X142" s="29"/>
      <c r="Y142" s="30"/>
      <c r="Z142" s="29"/>
    </row>
    <row r="143" spans="2:26" ht="26.25" customHeight="1">
      <c r="B143" s="21"/>
      <c r="C143" s="40"/>
      <c r="D143" s="21"/>
      <c r="E143" s="40"/>
      <c r="F143" s="66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S143" s="29"/>
      <c r="T143" s="30"/>
      <c r="U143" s="30"/>
      <c r="V143" s="30"/>
      <c r="W143" s="29"/>
      <c r="X143" s="29"/>
      <c r="Y143" s="30"/>
      <c r="Z143" s="29"/>
    </row>
    <row r="144" spans="2:14" ht="26.25" customHeight="1">
      <c r="B144" s="21"/>
      <c r="C144" s="40"/>
      <c r="D144" s="21"/>
      <c r="E144" s="40"/>
      <c r="F144" s="66"/>
      <c r="G144" s="21"/>
      <c r="H144" s="21"/>
      <c r="I144" s="21"/>
      <c r="J144" s="21"/>
      <c r="K144" s="21"/>
      <c r="L144" s="21"/>
      <c r="M144" s="21"/>
      <c r="N144" s="21"/>
    </row>
    <row r="145" ht="26.25" customHeight="1">
      <c r="C145" s="42"/>
    </row>
    <row r="146" ht="26.25" customHeight="1">
      <c r="C146" s="42"/>
    </row>
  </sheetData>
  <sheetProtection/>
  <mergeCells count="67">
    <mergeCell ref="J85:J86"/>
    <mergeCell ref="H85:H86"/>
    <mergeCell ref="J65:J66"/>
    <mergeCell ref="H65:H66"/>
    <mergeCell ref="J6:K6"/>
    <mergeCell ref="J7:K7"/>
    <mergeCell ref="J8:K9"/>
    <mergeCell ref="K65:K66"/>
    <mergeCell ref="K48:K49"/>
    <mergeCell ref="J32:J33"/>
    <mergeCell ref="G85:G86"/>
    <mergeCell ref="F48:F49"/>
    <mergeCell ref="F65:F66"/>
    <mergeCell ref="F85:F86"/>
    <mergeCell ref="H48:H49"/>
    <mergeCell ref="H32:H33"/>
    <mergeCell ref="G32:G33"/>
    <mergeCell ref="B40:M40"/>
    <mergeCell ref="J48:J49"/>
    <mergeCell ref="K85:K86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K32:K33"/>
    <mergeCell ref="F32:F33"/>
    <mergeCell ref="K12:K13"/>
    <mergeCell ref="L12:L13"/>
    <mergeCell ref="F12:F13"/>
    <mergeCell ref="G12:G13"/>
    <mergeCell ref="B26:M26"/>
    <mergeCell ref="D4:E4"/>
    <mergeCell ref="D5:E5"/>
    <mergeCell ref="D6:E9"/>
    <mergeCell ref="B32:B33"/>
    <mergeCell ref="C32:C33"/>
    <mergeCell ref="D32:E33"/>
    <mergeCell ref="B31:M31"/>
    <mergeCell ref="G28:H28"/>
    <mergeCell ref="D12:D13"/>
    <mergeCell ref="I32:I33"/>
    <mergeCell ref="B137:M137"/>
    <mergeCell ref="B77:M77"/>
    <mergeCell ref="B48:B49"/>
    <mergeCell ref="C48:C49"/>
    <mergeCell ref="D48:E49"/>
    <mergeCell ref="G48:G49"/>
    <mergeCell ref="I48:I49"/>
    <mergeCell ref="B65:B66"/>
    <mergeCell ref="C65:C66"/>
    <mergeCell ref="D65:E66"/>
    <mergeCell ref="B64:M64"/>
    <mergeCell ref="B57:M57"/>
    <mergeCell ref="B47:M47"/>
    <mergeCell ref="B84:M84"/>
    <mergeCell ref="B85:B86"/>
    <mergeCell ref="C85:C86"/>
    <mergeCell ref="D85:E86"/>
    <mergeCell ref="I85:I86"/>
    <mergeCell ref="G65:G66"/>
    <mergeCell ref="I65:I6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39">
      <selection activeCell="U60" sqref="U60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8" width="12.140625" style="61" bestFit="1" customWidth="1"/>
    <col min="9" max="9" width="8.7109375" style="61" bestFit="1" customWidth="1"/>
    <col min="10" max="10" width="10.28125" style="61" customWidth="1"/>
    <col min="11" max="11" width="10.7109375" style="61" bestFit="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7" width="2.57421875" style="61" bestFit="1" customWidth="1"/>
    <col min="18" max="22" width="12.140625" style="61" bestFit="1" customWidth="1"/>
    <col min="23" max="23" width="8.57421875" style="61" bestFit="1" customWidth="1"/>
    <col min="24" max="24" width="10.57421875" style="61" customWidth="1"/>
    <col min="25" max="25" width="12.8515625" style="61" customWidth="1"/>
    <col min="26" max="30" width="12.140625" style="61" bestFit="1" customWidth="1"/>
    <col min="31" max="31" width="2.57421875" style="61" customWidth="1"/>
    <col min="32" max="32" width="8.7109375" style="61" bestFit="1" customWidth="1"/>
    <col min="33" max="34" width="2.140625" style="61" bestFit="1" customWidth="1"/>
    <col min="35" max="35" width="2.421875" style="61" bestFit="1" customWidth="1"/>
    <col min="36" max="36" width="9.140625" style="61" bestFit="1" customWidth="1"/>
    <col min="37" max="37" width="8.7109375" style="61" bestFit="1" customWidth="1"/>
    <col min="38" max="38" width="2.140625" style="61" bestFit="1" customWidth="1"/>
    <col min="39" max="39" width="2.421875" style="61" bestFit="1" customWidth="1"/>
    <col min="40" max="41" width="8.7109375" style="61" bestFit="1" customWidth="1"/>
    <col min="42" max="42" width="2.421875" style="61" bestFit="1" customWidth="1"/>
    <col min="43" max="43" width="8.7109375" style="61" bestFit="1" customWidth="1"/>
    <col min="44" max="44" width="9.140625" style="61" bestFit="1" customWidth="1"/>
    <col min="45" max="51" width="11.421875" style="61" customWidth="1"/>
    <col min="52" max="52" width="3.57421875" style="61" bestFit="1" customWidth="1"/>
    <col min="53" max="74" width="3.28125" style="61" customWidth="1"/>
    <col min="75" max="16384" width="11.421875" style="61" customWidth="1"/>
  </cols>
  <sheetData>
    <row r="1" spans="11:12" ht="13.5" thickBot="1">
      <c r="K1" s="65"/>
      <c r="L1" s="61"/>
    </row>
    <row r="2" spans="2:11" s="59" customFormat="1" ht="33" customHeight="1" thickBot="1">
      <c r="B2" s="276" t="s">
        <v>146</v>
      </c>
      <c r="C2" s="277"/>
      <c r="D2" s="277"/>
      <c r="E2" s="277"/>
      <c r="F2" s="277"/>
      <c r="G2" s="277"/>
      <c r="H2" s="277"/>
      <c r="I2" s="277"/>
      <c r="J2" s="278"/>
      <c r="K2" s="60"/>
    </row>
    <row r="3" spans="1:77" ht="26.25" thickBot="1">
      <c r="A3" s="66"/>
      <c r="B3" s="86" t="s">
        <v>0</v>
      </c>
      <c r="C3" s="87" t="s">
        <v>1</v>
      </c>
      <c r="D3" s="80">
        <v>42794</v>
      </c>
      <c r="E3" s="80">
        <v>42829</v>
      </c>
      <c r="F3" s="80">
        <v>42983</v>
      </c>
      <c r="G3" s="80">
        <v>43081</v>
      </c>
      <c r="H3" s="88" t="str">
        <f aca="true" t="shared" si="0" ref="H3:H34">V3</f>
        <v>Punkte</v>
      </c>
      <c r="I3" s="89" t="str">
        <f aca="true" t="shared" si="1" ref="I3:I34">W3</f>
        <v>Punkte-
schnitt</v>
      </c>
      <c r="J3" s="90" t="str">
        <f aca="true" t="shared" si="2" ref="J3:J34">X3</f>
        <v>Streicher </v>
      </c>
      <c r="K3" s="65"/>
      <c r="L3" s="61"/>
      <c r="R3" s="97">
        <f>D3</f>
        <v>42794</v>
      </c>
      <c r="S3" s="70">
        <f>E3</f>
        <v>42829</v>
      </c>
      <c r="T3" s="70">
        <f>F3</f>
        <v>42983</v>
      </c>
      <c r="U3" s="70">
        <f>G3</f>
        <v>43081</v>
      </c>
      <c r="V3" s="72" t="s">
        <v>3</v>
      </c>
      <c r="W3" s="73" t="s">
        <v>2</v>
      </c>
      <c r="X3" s="74" t="s">
        <v>106</v>
      </c>
      <c r="Y3" s="65"/>
      <c r="Z3" s="97">
        <f>R3</f>
        <v>42794</v>
      </c>
      <c r="AA3" s="70">
        <f>S3</f>
        <v>42829</v>
      </c>
      <c r="AB3" s="70">
        <f>T3</f>
        <v>42983</v>
      </c>
      <c r="AC3" s="70">
        <f>U3</f>
        <v>43081</v>
      </c>
      <c r="AF3" s="58" t="s">
        <v>103</v>
      </c>
      <c r="AG3" s="58" t="s">
        <v>100</v>
      </c>
      <c r="AH3" s="57" t="s">
        <v>101</v>
      </c>
      <c r="AI3" s="57" t="s">
        <v>102</v>
      </c>
      <c r="AJ3" s="57"/>
      <c r="AK3" s="58" t="s">
        <v>100</v>
      </c>
      <c r="AL3" s="57" t="s">
        <v>101</v>
      </c>
      <c r="AM3" s="57" t="s">
        <v>102</v>
      </c>
      <c r="AN3" s="57"/>
      <c r="AO3" s="57" t="s">
        <v>101</v>
      </c>
      <c r="AP3" s="57" t="s">
        <v>102</v>
      </c>
      <c r="AQ3" s="57"/>
      <c r="AR3" s="62"/>
      <c r="AS3" s="62"/>
      <c r="AT3" s="62"/>
      <c r="AU3" s="62"/>
      <c r="AV3" s="62"/>
      <c r="AW3" s="62"/>
      <c r="AX3" s="62"/>
      <c r="AZ3" s="92" t="s">
        <v>111</v>
      </c>
      <c r="BA3" s="92" t="s">
        <v>112</v>
      </c>
      <c r="BB3" s="92" t="s">
        <v>113</v>
      </c>
      <c r="BC3" s="92" t="s">
        <v>114</v>
      </c>
      <c r="BD3" s="91"/>
      <c r="BE3" s="92" t="s">
        <v>115</v>
      </c>
      <c r="BF3" s="92" t="s">
        <v>116</v>
      </c>
      <c r="BG3" s="92" t="s">
        <v>117</v>
      </c>
      <c r="BH3" s="92" t="s">
        <v>118</v>
      </c>
      <c r="BI3" s="91"/>
      <c r="BJ3" s="92" t="s">
        <v>119</v>
      </c>
      <c r="BK3" s="92" t="s">
        <v>120</v>
      </c>
      <c r="BL3" s="92" t="s">
        <v>121</v>
      </c>
      <c r="BM3" s="92" t="s">
        <v>122</v>
      </c>
      <c r="BN3" s="91"/>
      <c r="BO3" s="92" t="s">
        <v>123</v>
      </c>
      <c r="BP3" s="92" t="s">
        <v>124</v>
      </c>
      <c r="BQ3" s="92" t="s">
        <v>125</v>
      </c>
      <c r="BR3" s="92" t="s">
        <v>126</v>
      </c>
      <c r="BS3" s="92"/>
      <c r="BT3" s="92"/>
      <c r="BU3" s="92"/>
      <c r="BV3" s="92" t="s">
        <v>7</v>
      </c>
      <c r="BW3" s="92" t="s">
        <v>8</v>
      </c>
      <c r="BX3" s="92" t="s">
        <v>9</v>
      </c>
      <c r="BY3" s="61">
        <v>4</v>
      </c>
    </row>
    <row r="4" spans="1:77" ht="18">
      <c r="A4" s="66"/>
      <c r="B4" s="82">
        <v>1</v>
      </c>
      <c r="C4" s="68" t="s">
        <v>76</v>
      </c>
      <c r="D4" s="48">
        <v>1</v>
      </c>
      <c r="E4" s="48">
        <v>1</v>
      </c>
      <c r="F4" s="48">
        <v>1</v>
      </c>
      <c r="G4" s="48"/>
      <c r="H4" s="79">
        <f t="shared" si="0"/>
        <v>90</v>
      </c>
      <c r="I4" s="79">
        <f t="shared" si="1"/>
        <v>30</v>
      </c>
      <c r="J4" s="81">
        <f t="shared" si="2"/>
        <v>0</v>
      </c>
      <c r="K4" s="65"/>
      <c r="L4" s="61"/>
      <c r="R4" s="93">
        <f>IF(BV4&gt;0,BV4,0)</f>
        <v>30</v>
      </c>
      <c r="S4" s="93">
        <f>IF(BW4&gt;0,BW4,0)</f>
        <v>30</v>
      </c>
      <c r="T4" s="93">
        <f>IF(BX4&gt;0,BX4,0)</f>
        <v>30</v>
      </c>
      <c r="U4" s="93">
        <f>IF(BY4&gt;0,BY4,0)</f>
        <v>0</v>
      </c>
      <c r="V4" s="94">
        <f aca="true" t="shared" si="3" ref="V4:V35">SUM(R4:U4)</f>
        <v>90</v>
      </c>
      <c r="W4" s="95">
        <f aca="true" t="shared" si="4" ref="W4:W35">AVERAGE(Z4:AC4)</f>
        <v>30</v>
      </c>
      <c r="X4" s="96">
        <f aca="true" t="shared" si="5" ref="X4:X35">IF(AR4&gt;999999,R4,IF(AR4&gt;99999,S4,IF(AR4&gt;9999,T4,U4)))</f>
        <v>0</v>
      </c>
      <c r="Y4" s="102"/>
      <c r="Z4" s="93">
        <f aca="true" t="shared" si="6" ref="Z4:Z35">IF(R4&gt;0,R4," ")</f>
        <v>30</v>
      </c>
      <c r="AA4" s="93">
        <f aca="true" t="shared" si="7" ref="AA4:AA35">IF(S4&gt;0,S4," ")</f>
        <v>30</v>
      </c>
      <c r="AB4" s="93">
        <f aca="true" t="shared" si="8" ref="AB4:AB35">IF(T4&gt;0,T4," ")</f>
        <v>30</v>
      </c>
      <c r="AC4" s="93" t="str">
        <f aca="true" t="shared" si="9" ref="AC4:AC35">IF(U4&gt;0,U4," ")</f>
        <v> </v>
      </c>
      <c r="AF4" s="118">
        <f>SUM(AG4:AI4)</f>
        <v>2</v>
      </c>
      <c r="AG4" s="57">
        <f>IF(BV4&lt;=BW4,1,0)</f>
        <v>1</v>
      </c>
      <c r="AH4" s="57">
        <f>IF(BV4&lt;=BX4,1,0)</f>
        <v>1</v>
      </c>
      <c r="AI4" s="57">
        <f>IF(BV4&lt;=BY4,1,0)</f>
        <v>0</v>
      </c>
      <c r="AJ4" s="120">
        <f>IF(AF4=3,1000000,0)</f>
        <v>0</v>
      </c>
      <c r="AK4" s="119">
        <f>SUM(AL4:AM4)</f>
        <v>1</v>
      </c>
      <c r="AL4" s="57">
        <f>IF(BW4&lt;=BX4,1,0)</f>
        <v>1</v>
      </c>
      <c r="AM4" s="57">
        <f>IF(BW4&lt;=BY4,1,0)</f>
        <v>0</v>
      </c>
      <c r="AN4" s="121">
        <f>IF(AK4=2,100000,0)</f>
        <v>0</v>
      </c>
      <c r="AO4" s="118">
        <f>SUM(AP4:AP4)</f>
        <v>0</v>
      </c>
      <c r="AP4" s="57">
        <f>IF(BX4&lt;=BY4,1,0)</f>
        <v>0</v>
      </c>
      <c r="AQ4" s="120">
        <f>IF(AO4=1,10000,0)</f>
        <v>0</v>
      </c>
      <c r="AR4" s="122">
        <f>SUM(AJ4+AN4+AQ4)</f>
        <v>0</v>
      </c>
      <c r="AS4" s="50" t="s">
        <v>69</v>
      </c>
      <c r="AT4" s="63">
        <f>SUM('SA 2017 Gruppe 2_4_5'!O14-'SA 2017 Gruppe 2_4_5'!B14)</f>
        <v>0</v>
      </c>
      <c r="AU4" s="54" t="s">
        <v>61</v>
      </c>
      <c r="AV4" s="52" t="s">
        <v>70</v>
      </c>
      <c r="AW4" s="53" t="s">
        <v>71</v>
      </c>
      <c r="AX4" s="64" t="s">
        <v>72</v>
      </c>
      <c r="AZ4" s="61">
        <f>IF(D4=1,30,IF(D4=2,29,IF(D4=3,28,IF(D4=4,27,IF(D4=5,26,IF(D4=6,25,IF(D4=7,24,IF(D4=8,23,0))))))))</f>
        <v>30</v>
      </c>
      <c r="BA4" s="61">
        <f>IF(E4=1,30,IF(E4=2,29,IF(E4=3,28,IF(E4=4,27,IF(E4=5,26,IF(E4=6,25,IF(E4=7,24,IF(E4=8,23,0))))))))</f>
        <v>30</v>
      </c>
      <c r="BB4" s="61">
        <f>IF(F4=1,30,IF(F4=2,29,IF(F4=3,28,IF(F4=4,27,IF(F4=5,26,IF(F4=6,25,IF(F4=7,24,IF(F4=8,23,0))))))))</f>
        <v>30</v>
      </c>
      <c r="BC4" s="61">
        <f>IF(G4=1,30,IF(G4=2,29,IF(G4=3,28,IF(G4=4,27,IF(G4=5,26,IF(G4=6,25,IF(G4=7,24,IF(G4=8,23,0))))))))</f>
        <v>0</v>
      </c>
      <c r="BE4" s="61">
        <f>IF(D4=9,22,IF(D4=10,21,IF(D4=11,20,IF(D4=12,19,IF(D4=13,18,IF(D4=14,17,IF(D4=15,16,IF(D4=16,15,0))))))))</f>
        <v>0</v>
      </c>
      <c r="BF4" s="61">
        <f>IF(E4=9,22,IF(E4=10,21,IF(E4=11,20,IF(E4=12,19,IF(E4=13,18,IF(E4=14,17,IF(E4=15,16,IF(E4=16,15,0))))))))</f>
        <v>0</v>
      </c>
      <c r="BG4" s="61">
        <f>IF(F4=9,22,IF(F4=10,21,IF(F4=11,20,IF(F4=12,19,IF(F4=13,18,IF(F4=14,17,IF(F4=15,16,IF(F4=16,15,0))))))))</f>
        <v>0</v>
      </c>
      <c r="BH4" s="61">
        <f>IF(G4=9,22,IF(G4=10,21,IF(G4=11,20,IF(G4=12,19,IF(G4=13,18,IF(G4=14,17,IF(G4=15,16,IF(G4=16,15,0))))))))</f>
        <v>0</v>
      </c>
      <c r="BJ4" s="61">
        <f>IF(D4=17,14,IF(D4=18,13,IF(D4=19,12,IF(D4=20,11,IF(D4=21,10,IF(D4=22,9,IF(D4=23,8,IF(D4=24,7,0))))))))</f>
        <v>0</v>
      </c>
      <c r="BK4" s="61">
        <f>IF(E4=17,14,IF(E4=18,13,IF(E4=19,12,IF(E4=20,11,IF(E4=21,10,IF(E4=22,9,IF(E4=23,8,IF(E4=24,7,0))))))))</f>
        <v>0</v>
      </c>
      <c r="BL4" s="61">
        <f>IF(F4=17,14,IF(F4=18,13,IF(F4=19,12,IF(F4=20,11,IF(F4=21,10,IF(F4=22,9,IF(F4=23,8,IF(F4=24,7,0))))))))</f>
        <v>0</v>
      </c>
      <c r="BM4" s="61">
        <f>IF(G4=17,14,IF(G4=18,13,IF(G4=19,12,IF(G4=20,11,IF(G4=21,10,IF(G4=22,9,IF(G4=23,8,IF(G4=24,7,0))))))))</f>
        <v>0</v>
      </c>
      <c r="BO4" s="61">
        <f>IF(D4=25,6,IF(D4=26,5,IF(D4=27,4,IF(D4=27,3,IF(D4=28,2,IF(D4=29,2,IF(D4=30,1,0)))))))</f>
        <v>0</v>
      </c>
      <c r="BP4" s="61">
        <f>IF(E4=25,6,IF(E4=26,5,IF(E4=27,4,IF(E4=27,3,IF(E4=28,2,IF(E4=29,2,IF(E4=30,1,0)))))))</f>
        <v>0</v>
      </c>
      <c r="BQ4" s="61">
        <f>IF(F4=25,6,IF(F4=26,5,IF(F4=27,4,IF(F4=27,3,IF(F4=28,2,IF(F4=29,2,IF(F4=30,1,0)))))))</f>
        <v>0</v>
      </c>
      <c r="BR4" s="61">
        <f>IF(G4=25,6,IF(G4=26,5,IF(G4=27,4,IF(G4=27,3,IF(G4=28,2,IF(G4=29,2,IF(G4=30,1,0)))))))</f>
        <v>0</v>
      </c>
      <c r="BV4" s="61">
        <f aca="true" t="shared" si="10" ref="BV4:BV35">SUM(AZ4+BE4+BJ4+BO4)</f>
        <v>30</v>
      </c>
      <c r="BW4" s="61">
        <f aca="true" t="shared" si="11" ref="BW4:BW35">SUM(BA4+BF4+BK4+BP4)</f>
        <v>30</v>
      </c>
      <c r="BX4" s="61">
        <f aca="true" t="shared" si="12" ref="BX4:BX35">SUM(BB4+BG4+BL4+BQ4)</f>
        <v>30</v>
      </c>
      <c r="BY4" s="61">
        <f aca="true" t="shared" si="13" ref="BY4:BY35">SUM(BC4+BH4+BM4+BR4)</f>
        <v>0</v>
      </c>
    </row>
    <row r="5" spans="1:77" ht="18">
      <c r="A5" s="66"/>
      <c r="B5" s="82">
        <v>2</v>
      </c>
      <c r="C5" s="4" t="s">
        <v>75</v>
      </c>
      <c r="D5" s="49">
        <v>2</v>
      </c>
      <c r="E5" s="49">
        <v>2</v>
      </c>
      <c r="F5" s="49">
        <v>2</v>
      </c>
      <c r="G5" s="49"/>
      <c r="H5" s="79">
        <f t="shared" si="0"/>
        <v>87</v>
      </c>
      <c r="I5" s="79">
        <f t="shared" si="1"/>
        <v>29</v>
      </c>
      <c r="J5" s="81">
        <f t="shared" si="2"/>
        <v>0</v>
      </c>
      <c r="K5" s="65"/>
      <c r="L5" s="61"/>
      <c r="R5" s="93">
        <f aca="true" t="shared" si="14" ref="R5:R53">IF(BV5&gt;0,BV5,0)</f>
        <v>29</v>
      </c>
      <c r="S5" s="93">
        <f aca="true" t="shared" si="15" ref="S5:S53">IF(BW5&gt;0,BW5,0)</f>
        <v>29</v>
      </c>
      <c r="T5" s="93">
        <f aca="true" t="shared" si="16" ref="T5:T53">IF(BX5&gt;0,BX5,0)</f>
        <v>29</v>
      </c>
      <c r="U5" s="93">
        <f aca="true" t="shared" si="17" ref="U5:U53">IF(BY5&gt;0,BY5,0)</f>
        <v>0</v>
      </c>
      <c r="V5" s="71">
        <f t="shared" si="3"/>
        <v>87</v>
      </c>
      <c r="W5" s="95">
        <f t="shared" si="4"/>
        <v>29</v>
      </c>
      <c r="X5" s="96">
        <f t="shared" si="5"/>
        <v>0</v>
      </c>
      <c r="Y5" s="102"/>
      <c r="Z5" s="93">
        <f t="shared" si="6"/>
        <v>29</v>
      </c>
      <c r="AA5" s="93">
        <f t="shared" si="7"/>
        <v>29</v>
      </c>
      <c r="AB5" s="93">
        <f t="shared" si="8"/>
        <v>29</v>
      </c>
      <c r="AC5" s="93" t="str">
        <f t="shared" si="9"/>
        <v> </v>
      </c>
      <c r="AF5" s="118">
        <f aca="true" t="shared" si="18" ref="AF5:AF53">SUM(AG5:AI5)</f>
        <v>2</v>
      </c>
      <c r="AG5" s="57">
        <f aca="true" t="shared" si="19" ref="AG5:AG53">IF(BV5&lt;=BW5,1,0)</f>
        <v>1</v>
      </c>
      <c r="AH5" s="57">
        <f aca="true" t="shared" si="20" ref="AH5:AH53">IF(BV5&lt;=BX5,1,0)</f>
        <v>1</v>
      </c>
      <c r="AI5" s="57">
        <f aca="true" t="shared" si="21" ref="AI5:AI53">IF(BV5&lt;=BY5,1,0)</f>
        <v>0</v>
      </c>
      <c r="AJ5" s="120">
        <f aca="true" t="shared" si="22" ref="AJ5:AJ53">IF(AF5=3,1000000,0)</f>
        <v>0</v>
      </c>
      <c r="AK5" s="119">
        <f aca="true" t="shared" si="23" ref="AK5:AK53">SUM(AL5:AM5)</f>
        <v>1</v>
      </c>
      <c r="AL5" s="57">
        <f aca="true" t="shared" si="24" ref="AL5:AL53">IF(BW5&lt;=BX5,1,0)</f>
        <v>1</v>
      </c>
      <c r="AM5" s="57">
        <f aca="true" t="shared" si="25" ref="AM5:AM53">IF(BW5&lt;=BY5,1,0)</f>
        <v>0</v>
      </c>
      <c r="AN5" s="121">
        <f aca="true" t="shared" si="26" ref="AN5:AN53">IF(AK5=2,100000,0)</f>
        <v>0</v>
      </c>
      <c r="AO5" s="118">
        <f aca="true" t="shared" si="27" ref="AO5:AO53">SUM(AP5:AP5)</f>
        <v>0</v>
      </c>
      <c r="AP5" s="57">
        <f aca="true" t="shared" si="28" ref="AP5:AP53">IF(BX5&lt;=BY5,1,0)</f>
        <v>0</v>
      </c>
      <c r="AQ5" s="120">
        <f aca="true" t="shared" si="29" ref="AQ5:AQ53">IF(AO5=1,10000,0)</f>
        <v>0</v>
      </c>
      <c r="AR5" s="122">
        <f aca="true" t="shared" si="30" ref="AR5:AR53">SUM(AJ5+AN5+AQ5)</f>
        <v>0</v>
      </c>
      <c r="AS5" s="50" t="s">
        <v>69</v>
      </c>
      <c r="AT5" s="63">
        <f>SUM('SA 2017 Gruppe 2_4_5'!O15-'SA 2017 Gruppe 2_4_5'!B15)</f>
        <v>0</v>
      </c>
      <c r="AU5" s="51" t="s">
        <v>61</v>
      </c>
      <c r="AV5" s="52" t="s">
        <v>70</v>
      </c>
      <c r="AW5" s="53" t="s">
        <v>71</v>
      </c>
      <c r="AX5" s="64" t="s">
        <v>72</v>
      </c>
      <c r="AZ5" s="61">
        <f aca="true" t="shared" si="31" ref="AZ5:AZ53">IF(D5=1,30,IF(D5=2,29,IF(D5=3,28,IF(D5=4,27,IF(D5=5,26,IF(D5=6,25,IF(D5=7,24,IF(D5=8,23,0))))))))</f>
        <v>29</v>
      </c>
      <c r="BA5" s="61">
        <f aca="true" t="shared" si="32" ref="BA5:BA53">IF(E5=1,30,IF(E5=2,29,IF(E5=3,28,IF(E5=4,27,IF(E5=5,26,IF(E5=6,25,IF(E5=7,24,IF(E5=8,23,0))))))))</f>
        <v>29</v>
      </c>
      <c r="BB5" s="61">
        <f aca="true" t="shared" si="33" ref="BB5:BB53">IF(F5=1,30,IF(F5=2,29,IF(F5=3,28,IF(F5=4,27,IF(F5=5,26,IF(F5=6,25,IF(F5=7,24,IF(F5=8,23,0))))))))</f>
        <v>29</v>
      </c>
      <c r="BC5" s="61">
        <f aca="true" t="shared" si="34" ref="BC5:BC53">IF(G5=1,30,IF(G5=2,29,IF(G5=3,28,IF(G5=4,27,IF(G5=5,26,IF(G5=6,25,IF(G5=7,24,IF(G5=8,23,0))))))))</f>
        <v>0</v>
      </c>
      <c r="BE5" s="61">
        <f aca="true" t="shared" si="35" ref="BE5:BE53">IF(D5=9,22,IF(D5=10,21,IF(D5=11,20,IF(D5=12,19,IF(D5=13,18,IF(D5=14,17,IF(D5=15,16,IF(D5=16,15,0))))))))</f>
        <v>0</v>
      </c>
      <c r="BF5" s="61">
        <f aca="true" t="shared" si="36" ref="BF5:BF53">IF(E5=9,22,IF(E5=10,21,IF(E5=11,20,IF(E5=12,19,IF(E5=13,18,IF(E5=14,17,IF(E5=15,16,IF(E5=16,15,0))))))))</f>
        <v>0</v>
      </c>
      <c r="BG5" s="61">
        <f aca="true" t="shared" si="37" ref="BG5:BG53">IF(F5=9,22,IF(F5=10,21,IF(F5=11,20,IF(F5=12,19,IF(F5=13,18,IF(F5=14,17,IF(F5=15,16,IF(F5=16,15,0))))))))</f>
        <v>0</v>
      </c>
      <c r="BH5" s="61">
        <f aca="true" t="shared" si="38" ref="BH5:BH53">IF(G5=9,22,IF(G5=10,21,IF(G5=11,20,IF(G5=12,19,IF(G5=13,18,IF(G5=14,17,IF(G5=15,16,IF(G5=16,15,0))))))))</f>
        <v>0</v>
      </c>
      <c r="BJ5" s="61">
        <f aca="true" t="shared" si="39" ref="BJ5:BJ53">IF(D5=17,14,IF(D5=18,13,IF(D5=19,12,IF(D5=20,11,IF(D5=21,10,IF(D5=22,9,IF(D5=23,8,IF(D5=24,7,0))))))))</f>
        <v>0</v>
      </c>
      <c r="BK5" s="61">
        <f aca="true" t="shared" si="40" ref="BK5:BK53">IF(E5=17,14,IF(E5=18,13,IF(E5=19,12,IF(E5=20,11,IF(E5=21,10,IF(E5=22,9,IF(E5=23,8,IF(E5=24,7,0))))))))</f>
        <v>0</v>
      </c>
      <c r="BL5" s="61">
        <f aca="true" t="shared" si="41" ref="BL5:BL53">IF(F5=17,14,IF(F5=18,13,IF(F5=19,12,IF(F5=20,11,IF(F5=21,10,IF(F5=22,9,IF(F5=23,8,IF(F5=24,7,0))))))))</f>
        <v>0</v>
      </c>
      <c r="BM5" s="61">
        <f aca="true" t="shared" si="42" ref="BM5:BM53">IF(G5=17,14,IF(G5=18,13,IF(G5=19,12,IF(G5=20,11,IF(G5=21,10,IF(G5=22,9,IF(G5=23,8,IF(G5=24,7,0))))))))</f>
        <v>0</v>
      </c>
      <c r="BO5" s="61">
        <f aca="true" t="shared" si="43" ref="BO5:BO53">IF(D5=25,6,IF(D5=26,5,IF(D5=27,4,IF(D5=27,3,IF(D5=28,2,IF(D5=29,2,IF(D5=30,1,0)))))))</f>
        <v>0</v>
      </c>
      <c r="BP5" s="61">
        <f aca="true" t="shared" si="44" ref="BP5:BP53">IF(E5=25,6,IF(E5=26,5,IF(E5=27,4,IF(E5=27,3,IF(E5=28,2,IF(E5=29,2,IF(E5=30,1,0)))))))</f>
        <v>0</v>
      </c>
      <c r="BQ5" s="61">
        <f aca="true" t="shared" si="45" ref="BQ5:BQ53">IF(F5=25,6,IF(F5=26,5,IF(F5=27,4,IF(F5=27,3,IF(F5=28,2,IF(F5=29,2,IF(F5=30,1,0)))))))</f>
        <v>0</v>
      </c>
      <c r="BR5" s="61">
        <f aca="true" t="shared" si="46" ref="BR5:BR53">IF(G5=25,6,IF(G5=26,5,IF(G5=27,4,IF(G5=27,3,IF(G5=28,2,IF(G5=29,2,IF(G5=30,1,0)))))))</f>
        <v>0</v>
      </c>
      <c r="BV5" s="61">
        <f t="shared" si="10"/>
        <v>29</v>
      </c>
      <c r="BW5" s="61">
        <f t="shared" si="11"/>
        <v>29</v>
      </c>
      <c r="BX5" s="61">
        <f t="shared" si="12"/>
        <v>29</v>
      </c>
      <c r="BY5" s="61">
        <f t="shared" si="13"/>
        <v>0</v>
      </c>
    </row>
    <row r="6" spans="1:77" ht="18">
      <c r="A6" s="66"/>
      <c r="B6" s="82">
        <v>3</v>
      </c>
      <c r="C6" s="68" t="s">
        <v>78</v>
      </c>
      <c r="D6" s="48">
        <v>4</v>
      </c>
      <c r="E6" s="48"/>
      <c r="F6" s="48"/>
      <c r="G6" s="48"/>
      <c r="H6" s="79">
        <f t="shared" si="0"/>
        <v>27</v>
      </c>
      <c r="I6" s="79">
        <f t="shared" si="1"/>
        <v>27</v>
      </c>
      <c r="J6" s="81">
        <f t="shared" si="2"/>
        <v>0</v>
      </c>
      <c r="K6" s="65"/>
      <c r="L6" s="61"/>
      <c r="R6" s="93">
        <f t="shared" si="14"/>
        <v>27</v>
      </c>
      <c r="S6" s="93">
        <f t="shared" si="15"/>
        <v>0</v>
      </c>
      <c r="T6" s="93">
        <f t="shared" si="16"/>
        <v>0</v>
      </c>
      <c r="U6" s="93">
        <f t="shared" si="17"/>
        <v>0</v>
      </c>
      <c r="V6" s="71">
        <f t="shared" si="3"/>
        <v>27</v>
      </c>
      <c r="W6" s="95">
        <f t="shared" si="4"/>
        <v>27</v>
      </c>
      <c r="X6" s="96">
        <f t="shared" si="5"/>
        <v>0</v>
      </c>
      <c r="Y6" s="102"/>
      <c r="Z6" s="93">
        <f t="shared" si="6"/>
        <v>27</v>
      </c>
      <c r="AA6" s="93" t="str">
        <f t="shared" si="7"/>
        <v> </v>
      </c>
      <c r="AB6" s="93" t="str">
        <f t="shared" si="8"/>
        <v> </v>
      </c>
      <c r="AC6" s="93" t="str">
        <f t="shared" si="9"/>
        <v> </v>
      </c>
      <c r="AF6" s="118">
        <f t="shared" si="18"/>
        <v>0</v>
      </c>
      <c r="AG6" s="57">
        <f t="shared" si="19"/>
        <v>0</v>
      </c>
      <c r="AH6" s="57">
        <f t="shared" si="20"/>
        <v>0</v>
      </c>
      <c r="AI6" s="57">
        <f t="shared" si="21"/>
        <v>0</v>
      </c>
      <c r="AJ6" s="120">
        <f t="shared" si="22"/>
        <v>0</v>
      </c>
      <c r="AK6" s="119">
        <f t="shared" si="23"/>
        <v>2</v>
      </c>
      <c r="AL6" s="57">
        <f t="shared" si="24"/>
        <v>1</v>
      </c>
      <c r="AM6" s="57">
        <f t="shared" si="25"/>
        <v>1</v>
      </c>
      <c r="AN6" s="121">
        <f t="shared" si="26"/>
        <v>100000</v>
      </c>
      <c r="AO6" s="118">
        <f t="shared" si="27"/>
        <v>1</v>
      </c>
      <c r="AP6" s="57">
        <f t="shared" si="28"/>
        <v>1</v>
      </c>
      <c r="AQ6" s="120">
        <f t="shared" si="29"/>
        <v>10000</v>
      </c>
      <c r="AR6" s="122">
        <f t="shared" si="30"/>
        <v>110000</v>
      </c>
      <c r="AS6" s="50" t="s">
        <v>69</v>
      </c>
      <c r="AT6" s="63">
        <f>SUM('SA 2017 Gruppe 2_4_5'!O16-'SA 2017 Gruppe 2_4_5'!B16)</f>
        <v>0</v>
      </c>
      <c r="AU6" s="51" t="s">
        <v>61</v>
      </c>
      <c r="AV6" s="52" t="s">
        <v>70</v>
      </c>
      <c r="AW6" s="53" t="s">
        <v>71</v>
      </c>
      <c r="AX6" s="64" t="s">
        <v>72</v>
      </c>
      <c r="AZ6" s="61">
        <f t="shared" si="31"/>
        <v>27</v>
      </c>
      <c r="BA6" s="61">
        <f t="shared" si="32"/>
        <v>0</v>
      </c>
      <c r="BB6" s="61">
        <f t="shared" si="33"/>
        <v>0</v>
      </c>
      <c r="BC6" s="61">
        <f t="shared" si="34"/>
        <v>0</v>
      </c>
      <c r="BE6" s="61">
        <f t="shared" si="35"/>
        <v>0</v>
      </c>
      <c r="BF6" s="61">
        <f t="shared" si="36"/>
        <v>0</v>
      </c>
      <c r="BG6" s="61">
        <f t="shared" si="37"/>
        <v>0</v>
      </c>
      <c r="BH6" s="61">
        <f t="shared" si="38"/>
        <v>0</v>
      </c>
      <c r="BJ6" s="61">
        <f t="shared" si="39"/>
        <v>0</v>
      </c>
      <c r="BK6" s="61">
        <f t="shared" si="40"/>
        <v>0</v>
      </c>
      <c r="BL6" s="61">
        <f t="shared" si="41"/>
        <v>0</v>
      </c>
      <c r="BM6" s="61">
        <f t="shared" si="42"/>
        <v>0</v>
      </c>
      <c r="BO6" s="61">
        <f t="shared" si="43"/>
        <v>0</v>
      </c>
      <c r="BP6" s="61">
        <f t="shared" si="44"/>
        <v>0</v>
      </c>
      <c r="BQ6" s="61">
        <f t="shared" si="45"/>
        <v>0</v>
      </c>
      <c r="BR6" s="61">
        <f t="shared" si="46"/>
        <v>0</v>
      </c>
      <c r="BV6" s="61">
        <f t="shared" si="10"/>
        <v>27</v>
      </c>
      <c r="BW6" s="61">
        <f t="shared" si="11"/>
        <v>0</v>
      </c>
      <c r="BX6" s="61">
        <f t="shared" si="12"/>
        <v>0</v>
      </c>
      <c r="BY6" s="61">
        <f t="shared" si="13"/>
        <v>0</v>
      </c>
    </row>
    <row r="7" spans="1:77" ht="18">
      <c r="A7" s="66"/>
      <c r="B7" s="82">
        <v>4</v>
      </c>
      <c r="C7" s="4" t="s">
        <v>79</v>
      </c>
      <c r="D7" s="49">
        <v>5</v>
      </c>
      <c r="E7" s="49">
        <v>7</v>
      </c>
      <c r="F7" s="49">
        <v>4</v>
      </c>
      <c r="G7" s="49"/>
      <c r="H7" s="79">
        <f t="shared" si="0"/>
        <v>77</v>
      </c>
      <c r="I7" s="79">
        <f t="shared" si="1"/>
        <v>25.666666666666668</v>
      </c>
      <c r="J7" s="81">
        <f t="shared" si="2"/>
        <v>0</v>
      </c>
      <c r="K7" s="65"/>
      <c r="L7" s="61"/>
      <c r="R7" s="93">
        <f t="shared" si="14"/>
        <v>26</v>
      </c>
      <c r="S7" s="93">
        <f t="shared" si="15"/>
        <v>24</v>
      </c>
      <c r="T7" s="93">
        <f t="shared" si="16"/>
        <v>27</v>
      </c>
      <c r="U7" s="93">
        <f t="shared" si="17"/>
        <v>0</v>
      </c>
      <c r="V7" s="71">
        <f t="shared" si="3"/>
        <v>77</v>
      </c>
      <c r="W7" s="95">
        <f t="shared" si="4"/>
        <v>25.666666666666668</v>
      </c>
      <c r="X7" s="96">
        <f t="shared" si="5"/>
        <v>0</v>
      </c>
      <c r="Y7" s="102"/>
      <c r="Z7" s="93">
        <f t="shared" si="6"/>
        <v>26</v>
      </c>
      <c r="AA7" s="93">
        <f t="shared" si="7"/>
        <v>24</v>
      </c>
      <c r="AB7" s="93">
        <f t="shared" si="8"/>
        <v>27</v>
      </c>
      <c r="AC7" s="93" t="str">
        <f t="shared" si="9"/>
        <v> </v>
      </c>
      <c r="AF7" s="118">
        <f t="shared" si="18"/>
        <v>1</v>
      </c>
      <c r="AG7" s="57">
        <f t="shared" si="19"/>
        <v>0</v>
      </c>
      <c r="AH7" s="57">
        <f t="shared" si="20"/>
        <v>1</v>
      </c>
      <c r="AI7" s="57">
        <f t="shared" si="21"/>
        <v>0</v>
      </c>
      <c r="AJ7" s="120">
        <f t="shared" si="22"/>
        <v>0</v>
      </c>
      <c r="AK7" s="119">
        <f t="shared" si="23"/>
        <v>1</v>
      </c>
      <c r="AL7" s="57">
        <f t="shared" si="24"/>
        <v>1</v>
      </c>
      <c r="AM7" s="57">
        <f t="shared" si="25"/>
        <v>0</v>
      </c>
      <c r="AN7" s="121">
        <f t="shared" si="26"/>
        <v>0</v>
      </c>
      <c r="AO7" s="118">
        <f t="shared" si="27"/>
        <v>0</v>
      </c>
      <c r="AP7" s="57">
        <f t="shared" si="28"/>
        <v>0</v>
      </c>
      <c r="AQ7" s="120">
        <f t="shared" si="29"/>
        <v>0</v>
      </c>
      <c r="AR7" s="122">
        <f t="shared" si="30"/>
        <v>0</v>
      </c>
      <c r="AS7" s="50" t="s">
        <v>69</v>
      </c>
      <c r="AT7" s="63">
        <f>SUM('SA 2017 Gruppe 2_4_5'!O17-'SA 2017 Gruppe 2_4_5'!B17)</f>
        <v>0</v>
      </c>
      <c r="AU7" s="51" t="s">
        <v>61</v>
      </c>
      <c r="AV7" s="52" t="s">
        <v>70</v>
      </c>
      <c r="AW7" s="53" t="s">
        <v>71</v>
      </c>
      <c r="AX7" s="64" t="s">
        <v>72</v>
      </c>
      <c r="AZ7" s="61">
        <f t="shared" si="31"/>
        <v>26</v>
      </c>
      <c r="BA7" s="61">
        <f t="shared" si="32"/>
        <v>24</v>
      </c>
      <c r="BB7" s="61">
        <f t="shared" si="33"/>
        <v>27</v>
      </c>
      <c r="BC7" s="61">
        <f t="shared" si="34"/>
        <v>0</v>
      </c>
      <c r="BE7" s="61">
        <f t="shared" si="35"/>
        <v>0</v>
      </c>
      <c r="BF7" s="61">
        <f t="shared" si="36"/>
        <v>0</v>
      </c>
      <c r="BG7" s="61">
        <f t="shared" si="37"/>
        <v>0</v>
      </c>
      <c r="BH7" s="61">
        <f t="shared" si="38"/>
        <v>0</v>
      </c>
      <c r="BJ7" s="61">
        <f t="shared" si="39"/>
        <v>0</v>
      </c>
      <c r="BK7" s="61">
        <f t="shared" si="40"/>
        <v>0</v>
      </c>
      <c r="BL7" s="61">
        <f t="shared" si="41"/>
        <v>0</v>
      </c>
      <c r="BM7" s="61">
        <f t="shared" si="42"/>
        <v>0</v>
      </c>
      <c r="BO7" s="61">
        <f t="shared" si="43"/>
        <v>0</v>
      </c>
      <c r="BP7" s="61">
        <f t="shared" si="44"/>
        <v>0</v>
      </c>
      <c r="BQ7" s="61">
        <f t="shared" si="45"/>
        <v>0</v>
      </c>
      <c r="BR7" s="61">
        <f t="shared" si="46"/>
        <v>0</v>
      </c>
      <c r="BV7" s="61">
        <f t="shared" si="10"/>
        <v>26</v>
      </c>
      <c r="BW7" s="61">
        <f t="shared" si="11"/>
        <v>24</v>
      </c>
      <c r="BX7" s="61">
        <f t="shared" si="12"/>
        <v>27</v>
      </c>
      <c r="BY7" s="61">
        <f t="shared" si="13"/>
        <v>0</v>
      </c>
    </row>
    <row r="8" spans="1:77" ht="18">
      <c r="A8" s="66"/>
      <c r="B8" s="82">
        <v>5</v>
      </c>
      <c r="C8" s="68" t="s">
        <v>73</v>
      </c>
      <c r="D8" s="48">
        <v>3</v>
      </c>
      <c r="E8" s="48">
        <v>3</v>
      </c>
      <c r="F8" s="48">
        <v>5</v>
      </c>
      <c r="G8" s="48"/>
      <c r="H8" s="79">
        <f t="shared" si="0"/>
        <v>82</v>
      </c>
      <c r="I8" s="79">
        <f t="shared" si="1"/>
        <v>27.333333333333332</v>
      </c>
      <c r="J8" s="81">
        <f t="shared" si="2"/>
        <v>0</v>
      </c>
      <c r="K8" s="65"/>
      <c r="L8" s="61"/>
      <c r="R8" s="93">
        <f t="shared" si="14"/>
        <v>28</v>
      </c>
      <c r="S8" s="93">
        <f t="shared" si="15"/>
        <v>28</v>
      </c>
      <c r="T8" s="93">
        <f t="shared" si="16"/>
        <v>26</v>
      </c>
      <c r="U8" s="93">
        <f t="shared" si="17"/>
        <v>0</v>
      </c>
      <c r="V8" s="71">
        <f t="shared" si="3"/>
        <v>82</v>
      </c>
      <c r="W8" s="95">
        <f t="shared" si="4"/>
        <v>27.333333333333332</v>
      </c>
      <c r="X8" s="96">
        <f t="shared" si="5"/>
        <v>0</v>
      </c>
      <c r="Y8" s="102"/>
      <c r="Z8" s="93">
        <f t="shared" si="6"/>
        <v>28</v>
      </c>
      <c r="AA8" s="93">
        <f t="shared" si="7"/>
        <v>28</v>
      </c>
      <c r="AB8" s="93">
        <f t="shared" si="8"/>
        <v>26</v>
      </c>
      <c r="AC8" s="93" t="str">
        <f t="shared" si="9"/>
        <v> </v>
      </c>
      <c r="AF8" s="118">
        <f t="shared" si="18"/>
        <v>1</v>
      </c>
      <c r="AG8" s="57">
        <f t="shared" si="19"/>
        <v>1</v>
      </c>
      <c r="AH8" s="57">
        <f t="shared" si="20"/>
        <v>0</v>
      </c>
      <c r="AI8" s="57">
        <f t="shared" si="21"/>
        <v>0</v>
      </c>
      <c r="AJ8" s="120">
        <f t="shared" si="22"/>
        <v>0</v>
      </c>
      <c r="AK8" s="119">
        <f t="shared" si="23"/>
        <v>0</v>
      </c>
      <c r="AL8" s="57">
        <f t="shared" si="24"/>
        <v>0</v>
      </c>
      <c r="AM8" s="57">
        <f t="shared" si="25"/>
        <v>0</v>
      </c>
      <c r="AN8" s="121">
        <f t="shared" si="26"/>
        <v>0</v>
      </c>
      <c r="AO8" s="118">
        <f t="shared" si="27"/>
        <v>0</v>
      </c>
      <c r="AP8" s="57">
        <f t="shared" si="28"/>
        <v>0</v>
      </c>
      <c r="AQ8" s="120">
        <f t="shared" si="29"/>
        <v>0</v>
      </c>
      <c r="AR8" s="122">
        <f t="shared" si="30"/>
        <v>0</v>
      </c>
      <c r="AS8" s="50" t="s">
        <v>69</v>
      </c>
      <c r="AT8" s="63">
        <f>SUM('SA 2017 Gruppe 2_4_5'!O18-'SA 2017 Gruppe 2_4_5'!B18)</f>
        <v>3</v>
      </c>
      <c r="AU8" s="51" t="s">
        <v>61</v>
      </c>
      <c r="AV8" s="52" t="s">
        <v>70</v>
      </c>
      <c r="AW8" s="53" t="s">
        <v>71</v>
      </c>
      <c r="AX8" s="64" t="s">
        <v>72</v>
      </c>
      <c r="AZ8" s="61">
        <f t="shared" si="31"/>
        <v>28</v>
      </c>
      <c r="BA8" s="61">
        <f t="shared" si="32"/>
        <v>28</v>
      </c>
      <c r="BB8" s="61">
        <f t="shared" si="33"/>
        <v>26</v>
      </c>
      <c r="BC8" s="61">
        <f t="shared" si="34"/>
        <v>0</v>
      </c>
      <c r="BE8" s="61">
        <f t="shared" si="35"/>
        <v>0</v>
      </c>
      <c r="BF8" s="61">
        <f t="shared" si="36"/>
        <v>0</v>
      </c>
      <c r="BG8" s="61">
        <f t="shared" si="37"/>
        <v>0</v>
      </c>
      <c r="BH8" s="61">
        <f t="shared" si="38"/>
        <v>0</v>
      </c>
      <c r="BJ8" s="61">
        <f t="shared" si="39"/>
        <v>0</v>
      </c>
      <c r="BK8" s="61">
        <f t="shared" si="40"/>
        <v>0</v>
      </c>
      <c r="BL8" s="61">
        <f t="shared" si="41"/>
        <v>0</v>
      </c>
      <c r="BM8" s="61">
        <f t="shared" si="42"/>
        <v>0</v>
      </c>
      <c r="BO8" s="61">
        <f t="shared" si="43"/>
        <v>0</v>
      </c>
      <c r="BP8" s="61">
        <f t="shared" si="44"/>
        <v>0</v>
      </c>
      <c r="BQ8" s="61">
        <f t="shared" si="45"/>
        <v>0</v>
      </c>
      <c r="BR8" s="61">
        <f t="shared" si="46"/>
        <v>0</v>
      </c>
      <c r="BV8" s="61">
        <f t="shared" si="10"/>
        <v>28</v>
      </c>
      <c r="BW8" s="61">
        <f t="shared" si="11"/>
        <v>28</v>
      </c>
      <c r="BX8" s="61">
        <f t="shared" si="12"/>
        <v>26</v>
      </c>
      <c r="BY8" s="61">
        <f t="shared" si="13"/>
        <v>0</v>
      </c>
    </row>
    <row r="9" spans="1:77" ht="18">
      <c r="A9" s="66"/>
      <c r="B9" s="82">
        <v>6</v>
      </c>
      <c r="C9" s="4" t="s">
        <v>139</v>
      </c>
      <c r="D9" s="49">
        <v>6</v>
      </c>
      <c r="E9" s="49"/>
      <c r="F9" s="49">
        <v>7</v>
      </c>
      <c r="G9" s="49"/>
      <c r="H9" s="79">
        <f t="shared" si="0"/>
        <v>49</v>
      </c>
      <c r="I9" s="79">
        <f t="shared" si="1"/>
        <v>24.5</v>
      </c>
      <c r="J9" s="81">
        <f t="shared" si="2"/>
        <v>0</v>
      </c>
      <c r="K9" s="65"/>
      <c r="L9" s="61"/>
      <c r="R9" s="93">
        <f t="shared" si="14"/>
        <v>25</v>
      </c>
      <c r="S9" s="93">
        <f t="shared" si="15"/>
        <v>0</v>
      </c>
      <c r="T9" s="93">
        <f t="shared" si="16"/>
        <v>24</v>
      </c>
      <c r="U9" s="93">
        <f t="shared" si="17"/>
        <v>0</v>
      </c>
      <c r="V9" s="71">
        <f t="shared" si="3"/>
        <v>49</v>
      </c>
      <c r="W9" s="95">
        <f t="shared" si="4"/>
        <v>24.5</v>
      </c>
      <c r="X9" s="96">
        <f t="shared" si="5"/>
        <v>0</v>
      </c>
      <c r="Y9" s="102"/>
      <c r="Z9" s="93">
        <f t="shared" si="6"/>
        <v>25</v>
      </c>
      <c r="AA9" s="93" t="str">
        <f t="shared" si="7"/>
        <v> </v>
      </c>
      <c r="AB9" s="93">
        <f t="shared" si="8"/>
        <v>24</v>
      </c>
      <c r="AC9" s="93" t="str">
        <f t="shared" si="9"/>
        <v> </v>
      </c>
      <c r="AF9" s="118">
        <f t="shared" si="18"/>
        <v>0</v>
      </c>
      <c r="AG9" s="57">
        <f t="shared" si="19"/>
        <v>0</v>
      </c>
      <c r="AH9" s="57">
        <f t="shared" si="20"/>
        <v>0</v>
      </c>
      <c r="AI9" s="57">
        <f t="shared" si="21"/>
        <v>0</v>
      </c>
      <c r="AJ9" s="120">
        <f t="shared" si="22"/>
        <v>0</v>
      </c>
      <c r="AK9" s="119">
        <f t="shared" si="23"/>
        <v>2</v>
      </c>
      <c r="AL9" s="57">
        <f t="shared" si="24"/>
        <v>1</v>
      </c>
      <c r="AM9" s="57">
        <f t="shared" si="25"/>
        <v>1</v>
      </c>
      <c r="AN9" s="121">
        <f t="shared" si="26"/>
        <v>100000</v>
      </c>
      <c r="AO9" s="118">
        <f t="shared" si="27"/>
        <v>0</v>
      </c>
      <c r="AP9" s="57">
        <f t="shared" si="28"/>
        <v>0</v>
      </c>
      <c r="AQ9" s="120">
        <f t="shared" si="29"/>
        <v>0</v>
      </c>
      <c r="AR9" s="122">
        <f t="shared" si="30"/>
        <v>100000</v>
      </c>
      <c r="AS9" s="50" t="s">
        <v>69</v>
      </c>
      <c r="AT9" s="63">
        <f>SUM('SA 2017 Gruppe 2_4_5'!O19-'SA 2017 Gruppe 2_4_5'!B19)</f>
        <v>2</v>
      </c>
      <c r="AU9" s="51" t="s">
        <v>61</v>
      </c>
      <c r="AV9" s="52" t="s">
        <v>70</v>
      </c>
      <c r="AW9" s="53" t="s">
        <v>71</v>
      </c>
      <c r="AX9" s="64" t="s">
        <v>72</v>
      </c>
      <c r="AZ9" s="61">
        <f t="shared" si="31"/>
        <v>25</v>
      </c>
      <c r="BA9" s="61">
        <f t="shared" si="32"/>
        <v>0</v>
      </c>
      <c r="BB9" s="61">
        <f t="shared" si="33"/>
        <v>24</v>
      </c>
      <c r="BC9" s="61">
        <f t="shared" si="34"/>
        <v>0</v>
      </c>
      <c r="BE9" s="61">
        <f t="shared" si="35"/>
        <v>0</v>
      </c>
      <c r="BF9" s="61">
        <f t="shared" si="36"/>
        <v>0</v>
      </c>
      <c r="BG9" s="61">
        <f t="shared" si="37"/>
        <v>0</v>
      </c>
      <c r="BH9" s="61">
        <f t="shared" si="38"/>
        <v>0</v>
      </c>
      <c r="BJ9" s="61">
        <f t="shared" si="39"/>
        <v>0</v>
      </c>
      <c r="BK9" s="61">
        <f t="shared" si="40"/>
        <v>0</v>
      </c>
      <c r="BL9" s="61">
        <f t="shared" si="41"/>
        <v>0</v>
      </c>
      <c r="BM9" s="61">
        <f t="shared" si="42"/>
        <v>0</v>
      </c>
      <c r="BO9" s="61">
        <f t="shared" si="43"/>
        <v>0</v>
      </c>
      <c r="BP9" s="61">
        <f t="shared" si="44"/>
        <v>0</v>
      </c>
      <c r="BQ9" s="61">
        <f t="shared" si="45"/>
        <v>0</v>
      </c>
      <c r="BR9" s="61">
        <f t="shared" si="46"/>
        <v>0</v>
      </c>
      <c r="BV9" s="61">
        <f t="shared" si="10"/>
        <v>25</v>
      </c>
      <c r="BW9" s="61">
        <f t="shared" si="11"/>
        <v>0</v>
      </c>
      <c r="BX9" s="61">
        <f t="shared" si="12"/>
        <v>24</v>
      </c>
      <c r="BY9" s="61">
        <f t="shared" si="13"/>
        <v>0</v>
      </c>
    </row>
    <row r="10" spans="1:77" ht="18">
      <c r="A10" s="66"/>
      <c r="B10" s="82">
        <v>7</v>
      </c>
      <c r="C10" s="68" t="s">
        <v>137</v>
      </c>
      <c r="D10" s="48"/>
      <c r="E10" s="48">
        <v>5</v>
      </c>
      <c r="F10" s="48">
        <v>10</v>
      </c>
      <c r="G10" s="48"/>
      <c r="H10" s="79">
        <f t="shared" si="0"/>
        <v>47</v>
      </c>
      <c r="I10" s="79">
        <f t="shared" si="1"/>
        <v>23.5</v>
      </c>
      <c r="J10" s="81">
        <f t="shared" si="2"/>
        <v>0</v>
      </c>
      <c r="K10" s="65"/>
      <c r="L10" s="61"/>
      <c r="R10" s="93">
        <f t="shared" si="14"/>
        <v>0</v>
      </c>
      <c r="S10" s="93">
        <f t="shared" si="15"/>
        <v>26</v>
      </c>
      <c r="T10" s="93">
        <f t="shared" si="16"/>
        <v>21</v>
      </c>
      <c r="U10" s="93">
        <f t="shared" si="17"/>
        <v>0</v>
      </c>
      <c r="V10" s="71">
        <f t="shared" si="3"/>
        <v>47</v>
      </c>
      <c r="W10" s="95">
        <f t="shared" si="4"/>
        <v>23.5</v>
      </c>
      <c r="X10" s="96">
        <f t="shared" si="5"/>
        <v>0</v>
      </c>
      <c r="Y10" s="102"/>
      <c r="Z10" s="93" t="str">
        <f t="shared" si="6"/>
        <v> </v>
      </c>
      <c r="AA10" s="93">
        <f t="shared" si="7"/>
        <v>26</v>
      </c>
      <c r="AB10" s="93">
        <f t="shared" si="8"/>
        <v>21</v>
      </c>
      <c r="AC10" s="93" t="str">
        <f t="shared" si="9"/>
        <v> </v>
      </c>
      <c r="AF10" s="118">
        <f t="shared" si="18"/>
        <v>3</v>
      </c>
      <c r="AG10" s="57">
        <f t="shared" si="19"/>
        <v>1</v>
      </c>
      <c r="AH10" s="57">
        <f t="shared" si="20"/>
        <v>1</v>
      </c>
      <c r="AI10" s="57">
        <f t="shared" si="21"/>
        <v>1</v>
      </c>
      <c r="AJ10" s="120">
        <f t="shared" si="22"/>
        <v>1000000</v>
      </c>
      <c r="AK10" s="119">
        <f t="shared" si="23"/>
        <v>0</v>
      </c>
      <c r="AL10" s="57">
        <f t="shared" si="24"/>
        <v>0</v>
      </c>
      <c r="AM10" s="57">
        <f t="shared" si="25"/>
        <v>0</v>
      </c>
      <c r="AN10" s="121">
        <f t="shared" si="26"/>
        <v>0</v>
      </c>
      <c r="AO10" s="118">
        <f t="shared" si="27"/>
        <v>0</v>
      </c>
      <c r="AP10" s="57">
        <f t="shared" si="28"/>
        <v>0</v>
      </c>
      <c r="AQ10" s="120">
        <f t="shared" si="29"/>
        <v>0</v>
      </c>
      <c r="AR10" s="122">
        <f t="shared" si="30"/>
        <v>1000000</v>
      </c>
      <c r="AS10" s="50" t="s">
        <v>69</v>
      </c>
      <c r="AT10" s="63">
        <f>SUM('SA 2017 Gruppe 2_4_5'!O20-'SA 2017 Gruppe 2_4_5'!B20)</f>
        <v>0</v>
      </c>
      <c r="AU10" s="51" t="s">
        <v>61</v>
      </c>
      <c r="AV10" s="52" t="s">
        <v>70</v>
      </c>
      <c r="AW10" s="53" t="s">
        <v>71</v>
      </c>
      <c r="AX10" s="64" t="s">
        <v>72</v>
      </c>
      <c r="AZ10" s="61">
        <f t="shared" si="31"/>
        <v>0</v>
      </c>
      <c r="BA10" s="61">
        <f t="shared" si="32"/>
        <v>26</v>
      </c>
      <c r="BB10" s="61">
        <f t="shared" si="33"/>
        <v>0</v>
      </c>
      <c r="BC10" s="61">
        <f t="shared" si="34"/>
        <v>0</v>
      </c>
      <c r="BE10" s="61">
        <f t="shared" si="35"/>
        <v>0</v>
      </c>
      <c r="BF10" s="61">
        <f t="shared" si="36"/>
        <v>0</v>
      </c>
      <c r="BG10" s="61">
        <f t="shared" si="37"/>
        <v>21</v>
      </c>
      <c r="BH10" s="61">
        <f t="shared" si="38"/>
        <v>0</v>
      </c>
      <c r="BJ10" s="61">
        <f t="shared" si="39"/>
        <v>0</v>
      </c>
      <c r="BK10" s="61">
        <f t="shared" si="40"/>
        <v>0</v>
      </c>
      <c r="BL10" s="61">
        <f t="shared" si="41"/>
        <v>0</v>
      </c>
      <c r="BM10" s="61">
        <f t="shared" si="42"/>
        <v>0</v>
      </c>
      <c r="BO10" s="61">
        <f t="shared" si="43"/>
        <v>0</v>
      </c>
      <c r="BP10" s="61">
        <f t="shared" si="44"/>
        <v>0</v>
      </c>
      <c r="BQ10" s="61">
        <f t="shared" si="45"/>
        <v>0</v>
      </c>
      <c r="BR10" s="61">
        <f t="shared" si="46"/>
        <v>0</v>
      </c>
      <c r="BV10" s="61">
        <f t="shared" si="10"/>
        <v>0</v>
      </c>
      <c r="BW10" s="61">
        <f t="shared" si="11"/>
        <v>26</v>
      </c>
      <c r="BX10" s="61">
        <f t="shared" si="12"/>
        <v>21</v>
      </c>
      <c r="BY10" s="61">
        <f t="shared" si="13"/>
        <v>0</v>
      </c>
    </row>
    <row r="11" spans="1:77" ht="18">
      <c r="A11" s="66"/>
      <c r="B11" s="82">
        <v>8</v>
      </c>
      <c r="C11" s="4" t="s">
        <v>147</v>
      </c>
      <c r="D11" s="49"/>
      <c r="E11" s="49">
        <v>6</v>
      </c>
      <c r="F11" s="49">
        <v>6</v>
      </c>
      <c r="G11" s="49"/>
      <c r="H11" s="79">
        <f t="shared" si="0"/>
        <v>50</v>
      </c>
      <c r="I11" s="79">
        <f t="shared" si="1"/>
        <v>25</v>
      </c>
      <c r="J11" s="81">
        <f t="shared" si="2"/>
        <v>0</v>
      </c>
      <c r="K11" s="65"/>
      <c r="L11" s="61"/>
      <c r="R11" s="93">
        <f t="shared" si="14"/>
        <v>0</v>
      </c>
      <c r="S11" s="93">
        <f t="shared" si="15"/>
        <v>25</v>
      </c>
      <c r="T11" s="93">
        <f t="shared" si="16"/>
        <v>25</v>
      </c>
      <c r="U11" s="93">
        <f t="shared" si="17"/>
        <v>0</v>
      </c>
      <c r="V11" s="71">
        <f t="shared" si="3"/>
        <v>50</v>
      </c>
      <c r="W11" s="95">
        <f t="shared" si="4"/>
        <v>25</v>
      </c>
      <c r="X11" s="96">
        <f t="shared" si="5"/>
        <v>0</v>
      </c>
      <c r="Y11" s="102"/>
      <c r="Z11" s="93" t="str">
        <f t="shared" si="6"/>
        <v> </v>
      </c>
      <c r="AA11" s="93">
        <f t="shared" si="7"/>
        <v>25</v>
      </c>
      <c r="AB11" s="93">
        <f t="shared" si="8"/>
        <v>25</v>
      </c>
      <c r="AC11" s="93" t="str">
        <f t="shared" si="9"/>
        <v> </v>
      </c>
      <c r="AF11" s="118">
        <f t="shared" si="18"/>
        <v>3</v>
      </c>
      <c r="AG11" s="57">
        <f t="shared" si="19"/>
        <v>1</v>
      </c>
      <c r="AH11" s="57">
        <f t="shared" si="20"/>
        <v>1</v>
      </c>
      <c r="AI11" s="57">
        <f t="shared" si="21"/>
        <v>1</v>
      </c>
      <c r="AJ11" s="120">
        <f t="shared" si="22"/>
        <v>1000000</v>
      </c>
      <c r="AK11" s="119">
        <f t="shared" si="23"/>
        <v>1</v>
      </c>
      <c r="AL11" s="57">
        <f t="shared" si="24"/>
        <v>1</v>
      </c>
      <c r="AM11" s="57">
        <f t="shared" si="25"/>
        <v>0</v>
      </c>
      <c r="AN11" s="121">
        <f t="shared" si="26"/>
        <v>0</v>
      </c>
      <c r="AO11" s="118">
        <f t="shared" si="27"/>
        <v>0</v>
      </c>
      <c r="AP11" s="57">
        <f t="shared" si="28"/>
        <v>0</v>
      </c>
      <c r="AQ11" s="120">
        <f t="shared" si="29"/>
        <v>0</v>
      </c>
      <c r="AR11" s="122">
        <f t="shared" si="30"/>
        <v>1000000</v>
      </c>
      <c r="AS11" s="50" t="s">
        <v>69</v>
      </c>
      <c r="AT11" s="63">
        <f>SUM('SA 2017 Gruppe 2_4_5'!O21-'SA 2017 Gruppe 2_4_5'!B21)</f>
        <v>-8</v>
      </c>
      <c r="AU11" s="51" t="s">
        <v>61</v>
      </c>
      <c r="AV11" s="52" t="s">
        <v>70</v>
      </c>
      <c r="AW11" s="53" t="s">
        <v>71</v>
      </c>
      <c r="AX11" s="64" t="s">
        <v>72</v>
      </c>
      <c r="AZ11" s="61">
        <f t="shared" si="31"/>
        <v>0</v>
      </c>
      <c r="BA11" s="61">
        <f t="shared" si="32"/>
        <v>25</v>
      </c>
      <c r="BB11" s="61">
        <f t="shared" si="33"/>
        <v>25</v>
      </c>
      <c r="BC11" s="61">
        <f t="shared" si="34"/>
        <v>0</v>
      </c>
      <c r="BE11" s="61">
        <f t="shared" si="35"/>
        <v>0</v>
      </c>
      <c r="BF11" s="61">
        <f t="shared" si="36"/>
        <v>0</v>
      </c>
      <c r="BG11" s="61">
        <f t="shared" si="37"/>
        <v>0</v>
      </c>
      <c r="BH11" s="61">
        <f t="shared" si="38"/>
        <v>0</v>
      </c>
      <c r="BJ11" s="61">
        <f t="shared" si="39"/>
        <v>0</v>
      </c>
      <c r="BK11" s="61">
        <f t="shared" si="40"/>
        <v>0</v>
      </c>
      <c r="BL11" s="61">
        <f t="shared" si="41"/>
        <v>0</v>
      </c>
      <c r="BM11" s="61">
        <f t="shared" si="42"/>
        <v>0</v>
      </c>
      <c r="BO11" s="61">
        <f t="shared" si="43"/>
        <v>0</v>
      </c>
      <c r="BP11" s="61">
        <f t="shared" si="44"/>
        <v>0</v>
      </c>
      <c r="BQ11" s="61">
        <f t="shared" si="45"/>
        <v>0</v>
      </c>
      <c r="BR11" s="61">
        <f t="shared" si="46"/>
        <v>0</v>
      </c>
      <c r="BV11" s="61">
        <f t="shared" si="10"/>
        <v>0</v>
      </c>
      <c r="BW11" s="61">
        <f t="shared" si="11"/>
        <v>25</v>
      </c>
      <c r="BX11" s="61">
        <f t="shared" si="12"/>
        <v>25</v>
      </c>
      <c r="BY11" s="61">
        <f t="shared" si="13"/>
        <v>0</v>
      </c>
    </row>
    <row r="12" spans="1:77" ht="18">
      <c r="A12" s="66"/>
      <c r="B12" s="82">
        <v>9</v>
      </c>
      <c r="C12" s="68" t="s">
        <v>108</v>
      </c>
      <c r="D12" s="48"/>
      <c r="E12" s="48">
        <v>4</v>
      </c>
      <c r="F12" s="48"/>
      <c r="G12" s="48"/>
      <c r="H12" s="79">
        <f t="shared" si="0"/>
        <v>27</v>
      </c>
      <c r="I12" s="79">
        <f t="shared" si="1"/>
        <v>27</v>
      </c>
      <c r="J12" s="81">
        <f t="shared" si="2"/>
        <v>0</v>
      </c>
      <c r="K12" s="65"/>
      <c r="L12" s="61"/>
      <c r="R12" s="93">
        <f t="shared" si="14"/>
        <v>0</v>
      </c>
      <c r="S12" s="93">
        <f t="shared" si="15"/>
        <v>27</v>
      </c>
      <c r="T12" s="93">
        <f t="shared" si="16"/>
        <v>0</v>
      </c>
      <c r="U12" s="93">
        <f t="shared" si="17"/>
        <v>0</v>
      </c>
      <c r="V12" s="71">
        <f t="shared" si="3"/>
        <v>27</v>
      </c>
      <c r="W12" s="95">
        <f t="shared" si="4"/>
        <v>27</v>
      </c>
      <c r="X12" s="96">
        <f t="shared" si="5"/>
        <v>0</v>
      </c>
      <c r="Y12" s="102"/>
      <c r="Z12" s="93" t="str">
        <f t="shared" si="6"/>
        <v> </v>
      </c>
      <c r="AA12" s="93">
        <f t="shared" si="7"/>
        <v>27</v>
      </c>
      <c r="AB12" s="93" t="str">
        <f t="shared" si="8"/>
        <v> </v>
      </c>
      <c r="AC12" s="93" t="str">
        <f t="shared" si="9"/>
        <v> </v>
      </c>
      <c r="AF12" s="118">
        <f t="shared" si="18"/>
        <v>3</v>
      </c>
      <c r="AG12" s="57">
        <f t="shared" si="19"/>
        <v>1</v>
      </c>
      <c r="AH12" s="57">
        <f t="shared" si="20"/>
        <v>1</v>
      </c>
      <c r="AI12" s="57">
        <f t="shared" si="21"/>
        <v>1</v>
      </c>
      <c r="AJ12" s="120">
        <f t="shared" si="22"/>
        <v>1000000</v>
      </c>
      <c r="AK12" s="119">
        <f t="shared" si="23"/>
        <v>0</v>
      </c>
      <c r="AL12" s="57">
        <f t="shared" si="24"/>
        <v>0</v>
      </c>
      <c r="AM12" s="57">
        <f t="shared" si="25"/>
        <v>0</v>
      </c>
      <c r="AN12" s="121">
        <f t="shared" si="26"/>
        <v>0</v>
      </c>
      <c r="AO12" s="118">
        <f t="shared" si="27"/>
        <v>1</v>
      </c>
      <c r="AP12" s="57">
        <f t="shared" si="28"/>
        <v>1</v>
      </c>
      <c r="AQ12" s="120">
        <f t="shared" si="29"/>
        <v>10000</v>
      </c>
      <c r="AR12" s="122">
        <f t="shared" si="30"/>
        <v>1010000</v>
      </c>
      <c r="AS12" s="50" t="s">
        <v>69</v>
      </c>
      <c r="AT12" s="63">
        <f>SUM('SA 2017 Gruppe 2_4_5'!O22-'SA 2017 Gruppe 2_4_5'!B22)</f>
        <v>-4</v>
      </c>
      <c r="AU12" s="51" t="s">
        <v>61</v>
      </c>
      <c r="AV12" s="52" t="s">
        <v>70</v>
      </c>
      <c r="AW12" s="53" t="s">
        <v>71</v>
      </c>
      <c r="AX12" s="64" t="s">
        <v>72</v>
      </c>
      <c r="AZ12" s="61">
        <f t="shared" si="31"/>
        <v>0</v>
      </c>
      <c r="BA12" s="61">
        <f t="shared" si="32"/>
        <v>27</v>
      </c>
      <c r="BB12" s="61">
        <f t="shared" si="33"/>
        <v>0</v>
      </c>
      <c r="BC12" s="61">
        <f t="shared" si="34"/>
        <v>0</v>
      </c>
      <c r="BE12" s="61">
        <f t="shared" si="35"/>
        <v>0</v>
      </c>
      <c r="BF12" s="61">
        <f t="shared" si="36"/>
        <v>0</v>
      </c>
      <c r="BG12" s="61">
        <f t="shared" si="37"/>
        <v>0</v>
      </c>
      <c r="BH12" s="61">
        <f t="shared" si="38"/>
        <v>0</v>
      </c>
      <c r="BJ12" s="61">
        <f t="shared" si="39"/>
        <v>0</v>
      </c>
      <c r="BK12" s="61">
        <f t="shared" si="40"/>
        <v>0</v>
      </c>
      <c r="BL12" s="61">
        <f t="shared" si="41"/>
        <v>0</v>
      </c>
      <c r="BM12" s="61">
        <f t="shared" si="42"/>
        <v>0</v>
      </c>
      <c r="BO12" s="61">
        <f t="shared" si="43"/>
        <v>0</v>
      </c>
      <c r="BP12" s="61">
        <f t="shared" si="44"/>
        <v>0</v>
      </c>
      <c r="BQ12" s="61">
        <f t="shared" si="45"/>
        <v>0</v>
      </c>
      <c r="BR12" s="61">
        <f t="shared" si="46"/>
        <v>0</v>
      </c>
      <c r="BV12" s="61">
        <f t="shared" si="10"/>
        <v>0</v>
      </c>
      <c r="BW12" s="61">
        <f t="shared" si="11"/>
        <v>27</v>
      </c>
      <c r="BX12" s="61">
        <f t="shared" si="12"/>
        <v>0</v>
      </c>
      <c r="BY12" s="61">
        <f t="shared" si="13"/>
        <v>0</v>
      </c>
    </row>
    <row r="13" spans="1:77" ht="18">
      <c r="A13" s="66"/>
      <c r="B13" s="82">
        <v>10</v>
      </c>
      <c r="C13" s="4" t="s">
        <v>80</v>
      </c>
      <c r="D13" s="49"/>
      <c r="E13" s="49"/>
      <c r="F13" s="49">
        <v>3</v>
      </c>
      <c r="G13" s="49"/>
      <c r="H13" s="79">
        <f t="shared" si="0"/>
        <v>28</v>
      </c>
      <c r="I13" s="79">
        <f t="shared" si="1"/>
        <v>28</v>
      </c>
      <c r="J13" s="81">
        <f t="shared" si="2"/>
        <v>0</v>
      </c>
      <c r="K13" s="65"/>
      <c r="L13" s="61"/>
      <c r="R13" s="93">
        <f t="shared" si="14"/>
        <v>0</v>
      </c>
      <c r="S13" s="93">
        <f t="shared" si="15"/>
        <v>0</v>
      </c>
      <c r="T13" s="93">
        <f t="shared" si="16"/>
        <v>28</v>
      </c>
      <c r="U13" s="93">
        <f t="shared" si="17"/>
        <v>0</v>
      </c>
      <c r="V13" s="71">
        <f t="shared" si="3"/>
        <v>28</v>
      </c>
      <c r="W13" s="95">
        <f t="shared" si="4"/>
        <v>28</v>
      </c>
      <c r="X13" s="96">
        <f t="shared" si="5"/>
        <v>0</v>
      </c>
      <c r="Y13" s="102"/>
      <c r="Z13" s="93" t="str">
        <f t="shared" si="6"/>
        <v> </v>
      </c>
      <c r="AA13" s="93" t="str">
        <f t="shared" si="7"/>
        <v> </v>
      </c>
      <c r="AB13" s="93">
        <f t="shared" si="8"/>
        <v>28</v>
      </c>
      <c r="AC13" s="93" t="str">
        <f t="shared" si="9"/>
        <v> </v>
      </c>
      <c r="AF13" s="118">
        <f t="shared" si="18"/>
        <v>3</v>
      </c>
      <c r="AG13" s="57">
        <f t="shared" si="19"/>
        <v>1</v>
      </c>
      <c r="AH13" s="57">
        <f t="shared" si="20"/>
        <v>1</v>
      </c>
      <c r="AI13" s="57">
        <f t="shared" si="21"/>
        <v>1</v>
      </c>
      <c r="AJ13" s="120">
        <f t="shared" si="22"/>
        <v>1000000</v>
      </c>
      <c r="AK13" s="119">
        <f t="shared" si="23"/>
        <v>2</v>
      </c>
      <c r="AL13" s="57">
        <f t="shared" si="24"/>
        <v>1</v>
      </c>
      <c r="AM13" s="57">
        <f t="shared" si="25"/>
        <v>1</v>
      </c>
      <c r="AN13" s="121">
        <f t="shared" si="26"/>
        <v>100000</v>
      </c>
      <c r="AO13" s="118">
        <f t="shared" si="27"/>
        <v>0</v>
      </c>
      <c r="AP13" s="57">
        <f t="shared" si="28"/>
        <v>0</v>
      </c>
      <c r="AQ13" s="120">
        <f t="shared" si="29"/>
        <v>0</v>
      </c>
      <c r="AR13" s="122">
        <f t="shared" si="30"/>
        <v>1100000</v>
      </c>
      <c r="AS13" s="50" t="s">
        <v>69</v>
      </c>
      <c r="AT13" s="63">
        <f>SUM('SA 2017 Gruppe 2_4_5'!O23-'SA 2017 Gruppe 2_4_5'!B23)</f>
        <v>-4</v>
      </c>
      <c r="AU13" s="51" t="s">
        <v>61</v>
      </c>
      <c r="AV13" s="52" t="s">
        <v>70</v>
      </c>
      <c r="AW13" s="53" t="s">
        <v>71</v>
      </c>
      <c r="AX13" s="64" t="s">
        <v>72</v>
      </c>
      <c r="AZ13" s="61">
        <f t="shared" si="31"/>
        <v>0</v>
      </c>
      <c r="BA13" s="61">
        <f t="shared" si="32"/>
        <v>0</v>
      </c>
      <c r="BB13" s="61">
        <f t="shared" si="33"/>
        <v>28</v>
      </c>
      <c r="BC13" s="61">
        <f t="shared" si="34"/>
        <v>0</v>
      </c>
      <c r="BE13" s="61">
        <f t="shared" si="35"/>
        <v>0</v>
      </c>
      <c r="BF13" s="61">
        <f t="shared" si="36"/>
        <v>0</v>
      </c>
      <c r="BG13" s="61">
        <f t="shared" si="37"/>
        <v>0</v>
      </c>
      <c r="BH13" s="61">
        <f t="shared" si="38"/>
        <v>0</v>
      </c>
      <c r="BJ13" s="61">
        <f t="shared" si="39"/>
        <v>0</v>
      </c>
      <c r="BK13" s="61">
        <f t="shared" si="40"/>
        <v>0</v>
      </c>
      <c r="BL13" s="61">
        <f t="shared" si="41"/>
        <v>0</v>
      </c>
      <c r="BM13" s="61">
        <f t="shared" si="42"/>
        <v>0</v>
      </c>
      <c r="BO13" s="61">
        <f t="shared" si="43"/>
        <v>0</v>
      </c>
      <c r="BP13" s="61">
        <f t="shared" si="44"/>
        <v>0</v>
      </c>
      <c r="BQ13" s="61">
        <f t="shared" si="45"/>
        <v>0</v>
      </c>
      <c r="BR13" s="61">
        <f t="shared" si="46"/>
        <v>0</v>
      </c>
      <c r="BV13" s="61">
        <f t="shared" si="10"/>
        <v>0</v>
      </c>
      <c r="BW13" s="61">
        <f t="shared" si="11"/>
        <v>0</v>
      </c>
      <c r="BX13" s="61">
        <f t="shared" si="12"/>
        <v>28</v>
      </c>
      <c r="BY13" s="61">
        <f t="shared" si="13"/>
        <v>0</v>
      </c>
    </row>
    <row r="14" spans="1:77" ht="18">
      <c r="A14" s="66"/>
      <c r="B14" s="82">
        <v>11</v>
      </c>
      <c r="C14" s="68" t="s">
        <v>151</v>
      </c>
      <c r="D14" s="48"/>
      <c r="E14" s="48"/>
      <c r="F14" s="48">
        <v>8</v>
      </c>
      <c r="G14" s="48"/>
      <c r="H14" s="79">
        <f t="shared" si="0"/>
        <v>23</v>
      </c>
      <c r="I14" s="79">
        <f t="shared" si="1"/>
        <v>23</v>
      </c>
      <c r="J14" s="81">
        <f t="shared" si="2"/>
        <v>0</v>
      </c>
      <c r="K14" s="65"/>
      <c r="L14" s="61"/>
      <c r="R14" s="93">
        <f t="shared" si="14"/>
        <v>0</v>
      </c>
      <c r="S14" s="93">
        <f t="shared" si="15"/>
        <v>0</v>
      </c>
      <c r="T14" s="93">
        <f t="shared" si="16"/>
        <v>23</v>
      </c>
      <c r="U14" s="93">
        <f t="shared" si="17"/>
        <v>0</v>
      </c>
      <c r="V14" s="71">
        <f t="shared" si="3"/>
        <v>23</v>
      </c>
      <c r="W14" s="95">
        <f t="shared" si="4"/>
        <v>23</v>
      </c>
      <c r="X14" s="96">
        <f t="shared" si="5"/>
        <v>0</v>
      </c>
      <c r="Y14" s="102"/>
      <c r="Z14" s="93" t="str">
        <f t="shared" si="6"/>
        <v> </v>
      </c>
      <c r="AA14" s="93" t="str">
        <f t="shared" si="7"/>
        <v> </v>
      </c>
      <c r="AB14" s="93">
        <f t="shared" si="8"/>
        <v>23</v>
      </c>
      <c r="AC14" s="93" t="str">
        <f t="shared" si="9"/>
        <v> </v>
      </c>
      <c r="AF14" s="118">
        <f t="shared" si="18"/>
        <v>3</v>
      </c>
      <c r="AG14" s="57">
        <f t="shared" si="19"/>
        <v>1</v>
      </c>
      <c r="AH14" s="57">
        <f t="shared" si="20"/>
        <v>1</v>
      </c>
      <c r="AI14" s="57">
        <f t="shared" si="21"/>
        <v>1</v>
      </c>
      <c r="AJ14" s="120">
        <f t="shared" si="22"/>
        <v>1000000</v>
      </c>
      <c r="AK14" s="119">
        <f t="shared" si="23"/>
        <v>2</v>
      </c>
      <c r="AL14" s="57">
        <f t="shared" si="24"/>
        <v>1</v>
      </c>
      <c r="AM14" s="57">
        <f t="shared" si="25"/>
        <v>1</v>
      </c>
      <c r="AN14" s="121">
        <f t="shared" si="26"/>
        <v>100000</v>
      </c>
      <c r="AO14" s="118">
        <f t="shared" si="27"/>
        <v>0</v>
      </c>
      <c r="AP14" s="57">
        <f t="shared" si="28"/>
        <v>0</v>
      </c>
      <c r="AQ14" s="120">
        <f t="shared" si="29"/>
        <v>0</v>
      </c>
      <c r="AR14" s="122">
        <f t="shared" si="30"/>
        <v>1100000</v>
      </c>
      <c r="AS14" s="50" t="s">
        <v>69</v>
      </c>
      <c r="AT14" s="63">
        <f>SUM('SA 2017 Gruppe 2_4_5'!O24-'SA 2017 Gruppe 2_4_5'!B24)</f>
        <v>-11</v>
      </c>
      <c r="AU14" s="51" t="s">
        <v>61</v>
      </c>
      <c r="AV14" s="52" t="s">
        <v>70</v>
      </c>
      <c r="AW14" s="53" t="s">
        <v>71</v>
      </c>
      <c r="AX14" s="64" t="s">
        <v>72</v>
      </c>
      <c r="AZ14" s="61">
        <f t="shared" si="31"/>
        <v>0</v>
      </c>
      <c r="BA14" s="61">
        <f t="shared" si="32"/>
        <v>0</v>
      </c>
      <c r="BB14" s="61">
        <f t="shared" si="33"/>
        <v>23</v>
      </c>
      <c r="BC14" s="61">
        <f t="shared" si="34"/>
        <v>0</v>
      </c>
      <c r="BE14" s="61">
        <f t="shared" si="35"/>
        <v>0</v>
      </c>
      <c r="BF14" s="61">
        <f t="shared" si="36"/>
        <v>0</v>
      </c>
      <c r="BG14" s="61">
        <f t="shared" si="37"/>
        <v>0</v>
      </c>
      <c r="BH14" s="61">
        <f t="shared" si="38"/>
        <v>0</v>
      </c>
      <c r="BJ14" s="61">
        <f t="shared" si="39"/>
        <v>0</v>
      </c>
      <c r="BK14" s="61">
        <f t="shared" si="40"/>
        <v>0</v>
      </c>
      <c r="BL14" s="61">
        <f t="shared" si="41"/>
        <v>0</v>
      </c>
      <c r="BM14" s="61">
        <f t="shared" si="42"/>
        <v>0</v>
      </c>
      <c r="BO14" s="61">
        <f t="shared" si="43"/>
        <v>0</v>
      </c>
      <c r="BP14" s="61">
        <f t="shared" si="44"/>
        <v>0</v>
      </c>
      <c r="BQ14" s="61">
        <f t="shared" si="45"/>
        <v>0</v>
      </c>
      <c r="BR14" s="61">
        <f t="shared" si="46"/>
        <v>0</v>
      </c>
      <c r="BV14" s="61">
        <f t="shared" si="10"/>
        <v>0</v>
      </c>
      <c r="BW14" s="61">
        <f t="shared" si="11"/>
        <v>0</v>
      </c>
      <c r="BX14" s="61">
        <f t="shared" si="12"/>
        <v>23</v>
      </c>
      <c r="BY14" s="61">
        <f t="shared" si="13"/>
        <v>0</v>
      </c>
    </row>
    <row r="15" spans="1:77" ht="18">
      <c r="A15" s="66"/>
      <c r="B15" s="82">
        <v>12</v>
      </c>
      <c r="C15" s="4" t="s">
        <v>95</v>
      </c>
      <c r="D15" s="49"/>
      <c r="E15" s="49"/>
      <c r="F15" s="49">
        <v>9</v>
      </c>
      <c r="G15" s="49"/>
      <c r="H15" s="79">
        <f t="shared" si="0"/>
        <v>22</v>
      </c>
      <c r="I15" s="79">
        <f t="shared" si="1"/>
        <v>22</v>
      </c>
      <c r="J15" s="81">
        <f t="shared" si="2"/>
        <v>0</v>
      </c>
      <c r="K15" s="65"/>
      <c r="L15" s="61"/>
      <c r="R15" s="93">
        <f t="shared" si="14"/>
        <v>0</v>
      </c>
      <c r="S15" s="93">
        <f t="shared" si="15"/>
        <v>0</v>
      </c>
      <c r="T15" s="93">
        <f t="shared" si="16"/>
        <v>22</v>
      </c>
      <c r="U15" s="93">
        <f t="shared" si="17"/>
        <v>0</v>
      </c>
      <c r="V15" s="71">
        <f t="shared" si="3"/>
        <v>22</v>
      </c>
      <c r="W15" s="95">
        <f t="shared" si="4"/>
        <v>22</v>
      </c>
      <c r="X15" s="96">
        <f t="shared" si="5"/>
        <v>0</v>
      </c>
      <c r="Y15" s="102"/>
      <c r="Z15" s="93" t="str">
        <f t="shared" si="6"/>
        <v> </v>
      </c>
      <c r="AA15" s="93" t="str">
        <f t="shared" si="7"/>
        <v> </v>
      </c>
      <c r="AB15" s="93">
        <f t="shared" si="8"/>
        <v>22</v>
      </c>
      <c r="AC15" s="93" t="str">
        <f t="shared" si="9"/>
        <v> </v>
      </c>
      <c r="AF15" s="118">
        <f t="shared" si="18"/>
        <v>3</v>
      </c>
      <c r="AG15" s="57">
        <f t="shared" si="19"/>
        <v>1</v>
      </c>
      <c r="AH15" s="57">
        <f t="shared" si="20"/>
        <v>1</v>
      </c>
      <c r="AI15" s="57">
        <f t="shared" si="21"/>
        <v>1</v>
      </c>
      <c r="AJ15" s="120">
        <f t="shared" si="22"/>
        <v>1000000</v>
      </c>
      <c r="AK15" s="119">
        <f t="shared" si="23"/>
        <v>2</v>
      </c>
      <c r="AL15" s="57">
        <f t="shared" si="24"/>
        <v>1</v>
      </c>
      <c r="AM15" s="57">
        <f t="shared" si="25"/>
        <v>1</v>
      </c>
      <c r="AN15" s="121">
        <f t="shared" si="26"/>
        <v>100000</v>
      </c>
      <c r="AO15" s="118">
        <f t="shared" si="27"/>
        <v>0</v>
      </c>
      <c r="AP15" s="57">
        <f t="shared" si="28"/>
        <v>0</v>
      </c>
      <c r="AQ15" s="120">
        <f t="shared" si="29"/>
        <v>0</v>
      </c>
      <c r="AR15" s="122">
        <f t="shared" si="30"/>
        <v>1100000</v>
      </c>
      <c r="AS15" s="50" t="s">
        <v>69</v>
      </c>
      <c r="AT15" s="63">
        <f>SUM('SA 2017 Gruppe 2_4_5'!O25-'SA 2017 Gruppe 2_4_5'!B25)</f>
        <v>-12</v>
      </c>
      <c r="AU15" s="51" t="s">
        <v>61</v>
      </c>
      <c r="AV15" s="52" t="s">
        <v>70</v>
      </c>
      <c r="AW15" s="53" t="s">
        <v>71</v>
      </c>
      <c r="AX15" s="64" t="s">
        <v>72</v>
      </c>
      <c r="AZ15" s="61">
        <f t="shared" si="31"/>
        <v>0</v>
      </c>
      <c r="BA15" s="61">
        <f t="shared" si="32"/>
        <v>0</v>
      </c>
      <c r="BB15" s="61">
        <f t="shared" si="33"/>
        <v>0</v>
      </c>
      <c r="BC15" s="61">
        <f t="shared" si="34"/>
        <v>0</v>
      </c>
      <c r="BE15" s="61">
        <f t="shared" si="35"/>
        <v>0</v>
      </c>
      <c r="BF15" s="61">
        <f t="shared" si="36"/>
        <v>0</v>
      </c>
      <c r="BG15" s="61">
        <f t="shared" si="37"/>
        <v>22</v>
      </c>
      <c r="BH15" s="61">
        <f t="shared" si="38"/>
        <v>0</v>
      </c>
      <c r="BJ15" s="61">
        <f t="shared" si="39"/>
        <v>0</v>
      </c>
      <c r="BK15" s="61">
        <f t="shared" si="40"/>
        <v>0</v>
      </c>
      <c r="BL15" s="61">
        <f t="shared" si="41"/>
        <v>0</v>
      </c>
      <c r="BM15" s="61">
        <f t="shared" si="42"/>
        <v>0</v>
      </c>
      <c r="BO15" s="61">
        <f t="shared" si="43"/>
        <v>0</v>
      </c>
      <c r="BP15" s="61">
        <f t="shared" si="44"/>
        <v>0</v>
      </c>
      <c r="BQ15" s="61">
        <f t="shared" si="45"/>
        <v>0</v>
      </c>
      <c r="BR15" s="61">
        <f t="shared" si="46"/>
        <v>0</v>
      </c>
      <c r="BV15" s="61">
        <f t="shared" si="10"/>
        <v>0</v>
      </c>
      <c r="BW15" s="61">
        <f t="shared" si="11"/>
        <v>0</v>
      </c>
      <c r="BX15" s="61">
        <f t="shared" si="12"/>
        <v>22</v>
      </c>
      <c r="BY15" s="61">
        <f t="shared" si="13"/>
        <v>0</v>
      </c>
    </row>
    <row r="16" spans="1:77" ht="18">
      <c r="A16" s="66"/>
      <c r="B16" s="82">
        <v>13</v>
      </c>
      <c r="C16" s="68">
        <v>13</v>
      </c>
      <c r="D16" s="48"/>
      <c r="E16" s="48"/>
      <c r="F16" s="48"/>
      <c r="G16" s="48"/>
      <c r="H16" s="79">
        <f t="shared" si="0"/>
        <v>0</v>
      </c>
      <c r="I16" s="79" t="e">
        <f t="shared" si="1"/>
        <v>#DIV/0!</v>
      </c>
      <c r="J16" s="81">
        <f t="shared" si="2"/>
        <v>0</v>
      </c>
      <c r="K16" s="65"/>
      <c r="L16" s="61"/>
      <c r="R16" s="93">
        <f t="shared" si="14"/>
        <v>0</v>
      </c>
      <c r="S16" s="93">
        <f t="shared" si="15"/>
        <v>0</v>
      </c>
      <c r="T16" s="93">
        <f t="shared" si="16"/>
        <v>0</v>
      </c>
      <c r="U16" s="93">
        <f t="shared" si="17"/>
        <v>0</v>
      </c>
      <c r="V16" s="71">
        <f t="shared" si="3"/>
        <v>0</v>
      </c>
      <c r="W16" s="95" t="e">
        <f t="shared" si="4"/>
        <v>#DIV/0!</v>
      </c>
      <c r="X16" s="96">
        <f t="shared" si="5"/>
        <v>0</v>
      </c>
      <c r="Y16" s="102"/>
      <c r="Z16" s="93" t="str">
        <f t="shared" si="6"/>
        <v> </v>
      </c>
      <c r="AA16" s="93" t="str">
        <f t="shared" si="7"/>
        <v> </v>
      </c>
      <c r="AB16" s="93" t="str">
        <f t="shared" si="8"/>
        <v> </v>
      </c>
      <c r="AC16" s="93" t="str">
        <f t="shared" si="9"/>
        <v> </v>
      </c>
      <c r="AF16" s="118">
        <f t="shared" si="18"/>
        <v>3</v>
      </c>
      <c r="AG16" s="57">
        <f t="shared" si="19"/>
        <v>1</v>
      </c>
      <c r="AH16" s="57">
        <f t="shared" si="20"/>
        <v>1</v>
      </c>
      <c r="AI16" s="57">
        <f t="shared" si="21"/>
        <v>1</v>
      </c>
      <c r="AJ16" s="120">
        <f t="shared" si="22"/>
        <v>1000000</v>
      </c>
      <c r="AK16" s="119">
        <f t="shared" si="23"/>
        <v>2</v>
      </c>
      <c r="AL16" s="57">
        <f t="shared" si="24"/>
        <v>1</v>
      </c>
      <c r="AM16" s="57">
        <f t="shared" si="25"/>
        <v>1</v>
      </c>
      <c r="AN16" s="121">
        <f t="shared" si="26"/>
        <v>100000</v>
      </c>
      <c r="AO16" s="118">
        <f t="shared" si="27"/>
        <v>1</v>
      </c>
      <c r="AP16" s="57">
        <f t="shared" si="28"/>
        <v>1</v>
      </c>
      <c r="AQ16" s="120">
        <f t="shared" si="29"/>
        <v>10000</v>
      </c>
      <c r="AR16" s="122">
        <f t="shared" si="30"/>
        <v>1110000</v>
      </c>
      <c r="AS16" s="50" t="s">
        <v>69</v>
      </c>
      <c r="AT16" s="63" t="e">
        <f>SUM('SA 2017 Gruppe 2_4_5'!#REF!-'SA 2017 Gruppe 2_4_5'!#REF!)</f>
        <v>#REF!</v>
      </c>
      <c r="AU16" s="51" t="s">
        <v>61</v>
      </c>
      <c r="AV16" s="52" t="s">
        <v>70</v>
      </c>
      <c r="AW16" s="53" t="s">
        <v>71</v>
      </c>
      <c r="AX16" s="64" t="s">
        <v>72</v>
      </c>
      <c r="AZ16" s="61">
        <f t="shared" si="31"/>
        <v>0</v>
      </c>
      <c r="BA16" s="61">
        <f t="shared" si="32"/>
        <v>0</v>
      </c>
      <c r="BB16" s="61">
        <f t="shared" si="33"/>
        <v>0</v>
      </c>
      <c r="BC16" s="61">
        <f t="shared" si="34"/>
        <v>0</v>
      </c>
      <c r="BE16" s="61">
        <f t="shared" si="35"/>
        <v>0</v>
      </c>
      <c r="BF16" s="61">
        <f t="shared" si="36"/>
        <v>0</v>
      </c>
      <c r="BG16" s="61">
        <f t="shared" si="37"/>
        <v>0</v>
      </c>
      <c r="BH16" s="61">
        <f t="shared" si="38"/>
        <v>0</v>
      </c>
      <c r="BJ16" s="61">
        <f t="shared" si="39"/>
        <v>0</v>
      </c>
      <c r="BK16" s="61">
        <f t="shared" si="40"/>
        <v>0</v>
      </c>
      <c r="BL16" s="61">
        <f t="shared" si="41"/>
        <v>0</v>
      </c>
      <c r="BM16" s="61">
        <f t="shared" si="42"/>
        <v>0</v>
      </c>
      <c r="BO16" s="61">
        <f t="shared" si="43"/>
        <v>0</v>
      </c>
      <c r="BP16" s="61">
        <f t="shared" si="44"/>
        <v>0</v>
      </c>
      <c r="BQ16" s="61">
        <f t="shared" si="45"/>
        <v>0</v>
      </c>
      <c r="BR16" s="61">
        <f t="shared" si="46"/>
        <v>0</v>
      </c>
      <c r="BV16" s="61">
        <f t="shared" si="10"/>
        <v>0</v>
      </c>
      <c r="BW16" s="61">
        <f t="shared" si="11"/>
        <v>0</v>
      </c>
      <c r="BX16" s="61">
        <f t="shared" si="12"/>
        <v>0</v>
      </c>
      <c r="BY16" s="61">
        <f t="shared" si="13"/>
        <v>0</v>
      </c>
    </row>
    <row r="17" spans="1:77" ht="18">
      <c r="A17" s="66"/>
      <c r="B17" s="82">
        <v>14</v>
      </c>
      <c r="C17" s="4">
        <v>14</v>
      </c>
      <c r="D17" s="49"/>
      <c r="E17" s="49"/>
      <c r="F17" s="49"/>
      <c r="G17" s="49"/>
      <c r="H17" s="79">
        <f t="shared" si="0"/>
        <v>0</v>
      </c>
      <c r="I17" s="79" t="e">
        <f t="shared" si="1"/>
        <v>#DIV/0!</v>
      </c>
      <c r="J17" s="81">
        <f t="shared" si="2"/>
        <v>0</v>
      </c>
      <c r="K17" s="65"/>
      <c r="L17" s="61"/>
      <c r="R17" s="93">
        <f t="shared" si="14"/>
        <v>0</v>
      </c>
      <c r="S17" s="93">
        <f t="shared" si="15"/>
        <v>0</v>
      </c>
      <c r="T17" s="93">
        <f t="shared" si="16"/>
        <v>0</v>
      </c>
      <c r="U17" s="93">
        <f t="shared" si="17"/>
        <v>0</v>
      </c>
      <c r="V17" s="71">
        <f t="shared" si="3"/>
        <v>0</v>
      </c>
      <c r="W17" s="95" t="e">
        <f t="shared" si="4"/>
        <v>#DIV/0!</v>
      </c>
      <c r="X17" s="96">
        <f t="shared" si="5"/>
        <v>0</v>
      </c>
      <c r="Y17" s="102"/>
      <c r="Z17" s="93" t="str">
        <f t="shared" si="6"/>
        <v> </v>
      </c>
      <c r="AA17" s="93" t="str">
        <f t="shared" si="7"/>
        <v> </v>
      </c>
      <c r="AB17" s="93" t="str">
        <f t="shared" si="8"/>
        <v> </v>
      </c>
      <c r="AC17" s="93" t="str">
        <f t="shared" si="9"/>
        <v> </v>
      </c>
      <c r="AF17" s="118">
        <f t="shared" si="18"/>
        <v>3</v>
      </c>
      <c r="AG17" s="57">
        <f t="shared" si="19"/>
        <v>1</v>
      </c>
      <c r="AH17" s="57">
        <f t="shared" si="20"/>
        <v>1</v>
      </c>
      <c r="AI17" s="57">
        <f t="shared" si="21"/>
        <v>1</v>
      </c>
      <c r="AJ17" s="120">
        <f t="shared" si="22"/>
        <v>1000000</v>
      </c>
      <c r="AK17" s="119">
        <f t="shared" si="23"/>
        <v>2</v>
      </c>
      <c r="AL17" s="57">
        <f t="shared" si="24"/>
        <v>1</v>
      </c>
      <c r="AM17" s="57">
        <f t="shared" si="25"/>
        <v>1</v>
      </c>
      <c r="AN17" s="121">
        <f t="shared" si="26"/>
        <v>100000</v>
      </c>
      <c r="AO17" s="118">
        <f t="shared" si="27"/>
        <v>1</v>
      </c>
      <c r="AP17" s="57">
        <f t="shared" si="28"/>
        <v>1</v>
      </c>
      <c r="AQ17" s="120">
        <f t="shared" si="29"/>
        <v>10000</v>
      </c>
      <c r="AR17" s="122">
        <f t="shared" si="30"/>
        <v>1110000</v>
      </c>
      <c r="AS17" s="50" t="s">
        <v>69</v>
      </c>
      <c r="AT17" s="63" t="e">
        <f>SUM('SA 2017 Gruppe 2_4_5'!#REF!-'SA 2017 Gruppe 2_4_5'!#REF!)</f>
        <v>#REF!</v>
      </c>
      <c r="AU17" s="51" t="s">
        <v>61</v>
      </c>
      <c r="AV17" s="52" t="s">
        <v>70</v>
      </c>
      <c r="AW17" s="53" t="s">
        <v>71</v>
      </c>
      <c r="AX17" s="64" t="s">
        <v>72</v>
      </c>
      <c r="AZ17" s="61">
        <f t="shared" si="31"/>
        <v>0</v>
      </c>
      <c r="BA17" s="61">
        <f t="shared" si="32"/>
        <v>0</v>
      </c>
      <c r="BB17" s="61">
        <f t="shared" si="33"/>
        <v>0</v>
      </c>
      <c r="BC17" s="61">
        <f t="shared" si="34"/>
        <v>0</v>
      </c>
      <c r="BE17" s="61">
        <f t="shared" si="35"/>
        <v>0</v>
      </c>
      <c r="BF17" s="61">
        <f t="shared" si="36"/>
        <v>0</v>
      </c>
      <c r="BG17" s="61">
        <f t="shared" si="37"/>
        <v>0</v>
      </c>
      <c r="BH17" s="61">
        <f t="shared" si="38"/>
        <v>0</v>
      </c>
      <c r="BJ17" s="61">
        <f t="shared" si="39"/>
        <v>0</v>
      </c>
      <c r="BK17" s="61">
        <f t="shared" si="40"/>
        <v>0</v>
      </c>
      <c r="BL17" s="61">
        <f t="shared" si="41"/>
        <v>0</v>
      </c>
      <c r="BM17" s="61">
        <f t="shared" si="42"/>
        <v>0</v>
      </c>
      <c r="BO17" s="61">
        <f t="shared" si="43"/>
        <v>0</v>
      </c>
      <c r="BP17" s="61">
        <f t="shared" si="44"/>
        <v>0</v>
      </c>
      <c r="BQ17" s="61">
        <f t="shared" si="45"/>
        <v>0</v>
      </c>
      <c r="BR17" s="61">
        <f t="shared" si="46"/>
        <v>0</v>
      </c>
      <c r="BV17" s="61">
        <f t="shared" si="10"/>
        <v>0</v>
      </c>
      <c r="BW17" s="61">
        <f t="shared" si="11"/>
        <v>0</v>
      </c>
      <c r="BX17" s="61">
        <f t="shared" si="12"/>
        <v>0</v>
      </c>
      <c r="BY17" s="61">
        <f t="shared" si="13"/>
        <v>0</v>
      </c>
    </row>
    <row r="18" spans="1:77" ht="18">
      <c r="A18" s="66"/>
      <c r="B18" s="82">
        <v>15</v>
      </c>
      <c r="C18" s="68">
        <v>15</v>
      </c>
      <c r="D18" s="48"/>
      <c r="E18" s="48"/>
      <c r="F18" s="48"/>
      <c r="G18" s="48"/>
      <c r="H18" s="79">
        <f t="shared" si="0"/>
        <v>0</v>
      </c>
      <c r="I18" s="79" t="e">
        <f t="shared" si="1"/>
        <v>#DIV/0!</v>
      </c>
      <c r="J18" s="81">
        <f t="shared" si="2"/>
        <v>0</v>
      </c>
      <c r="K18" s="65"/>
      <c r="L18" s="61"/>
      <c r="R18" s="93">
        <f t="shared" si="14"/>
        <v>0</v>
      </c>
      <c r="S18" s="93">
        <f t="shared" si="15"/>
        <v>0</v>
      </c>
      <c r="T18" s="93">
        <f t="shared" si="16"/>
        <v>0</v>
      </c>
      <c r="U18" s="93">
        <f t="shared" si="17"/>
        <v>0</v>
      </c>
      <c r="V18" s="71">
        <f t="shared" si="3"/>
        <v>0</v>
      </c>
      <c r="W18" s="95" t="e">
        <f t="shared" si="4"/>
        <v>#DIV/0!</v>
      </c>
      <c r="X18" s="96">
        <f t="shared" si="5"/>
        <v>0</v>
      </c>
      <c r="Y18" s="102"/>
      <c r="Z18" s="93" t="str">
        <f t="shared" si="6"/>
        <v> </v>
      </c>
      <c r="AA18" s="93" t="str">
        <f t="shared" si="7"/>
        <v> </v>
      </c>
      <c r="AB18" s="93" t="str">
        <f t="shared" si="8"/>
        <v> </v>
      </c>
      <c r="AC18" s="93" t="str">
        <f t="shared" si="9"/>
        <v> </v>
      </c>
      <c r="AF18" s="118">
        <f t="shared" si="18"/>
        <v>3</v>
      </c>
      <c r="AG18" s="57">
        <f t="shared" si="19"/>
        <v>1</v>
      </c>
      <c r="AH18" s="57">
        <f t="shared" si="20"/>
        <v>1</v>
      </c>
      <c r="AI18" s="57">
        <f t="shared" si="21"/>
        <v>1</v>
      </c>
      <c r="AJ18" s="120">
        <f t="shared" si="22"/>
        <v>1000000</v>
      </c>
      <c r="AK18" s="119">
        <f t="shared" si="23"/>
        <v>2</v>
      </c>
      <c r="AL18" s="57">
        <f t="shared" si="24"/>
        <v>1</v>
      </c>
      <c r="AM18" s="57">
        <f t="shared" si="25"/>
        <v>1</v>
      </c>
      <c r="AN18" s="121">
        <f t="shared" si="26"/>
        <v>100000</v>
      </c>
      <c r="AO18" s="118">
        <f t="shared" si="27"/>
        <v>1</v>
      </c>
      <c r="AP18" s="57">
        <f t="shared" si="28"/>
        <v>1</v>
      </c>
      <c r="AQ18" s="120">
        <f t="shared" si="29"/>
        <v>10000</v>
      </c>
      <c r="AR18" s="122">
        <f t="shared" si="30"/>
        <v>1110000</v>
      </c>
      <c r="AS18" s="50" t="s">
        <v>69</v>
      </c>
      <c r="AT18" s="63" t="e">
        <f>SUM('SA 2017 Gruppe 2_4_5'!#REF!-'SA 2017 Gruppe 2_4_5'!#REF!)</f>
        <v>#REF!</v>
      </c>
      <c r="AU18" s="51" t="s">
        <v>61</v>
      </c>
      <c r="AV18" s="52" t="s">
        <v>70</v>
      </c>
      <c r="AW18" s="53" t="s">
        <v>71</v>
      </c>
      <c r="AX18" s="64" t="s">
        <v>72</v>
      </c>
      <c r="AZ18" s="61">
        <f t="shared" si="31"/>
        <v>0</v>
      </c>
      <c r="BA18" s="61">
        <f t="shared" si="32"/>
        <v>0</v>
      </c>
      <c r="BB18" s="61">
        <f t="shared" si="33"/>
        <v>0</v>
      </c>
      <c r="BC18" s="61">
        <f t="shared" si="34"/>
        <v>0</v>
      </c>
      <c r="BE18" s="61">
        <f t="shared" si="35"/>
        <v>0</v>
      </c>
      <c r="BF18" s="61">
        <f t="shared" si="36"/>
        <v>0</v>
      </c>
      <c r="BG18" s="61">
        <f t="shared" si="37"/>
        <v>0</v>
      </c>
      <c r="BH18" s="61">
        <f t="shared" si="38"/>
        <v>0</v>
      </c>
      <c r="BJ18" s="61">
        <f t="shared" si="39"/>
        <v>0</v>
      </c>
      <c r="BK18" s="61">
        <f t="shared" si="40"/>
        <v>0</v>
      </c>
      <c r="BL18" s="61">
        <f t="shared" si="41"/>
        <v>0</v>
      </c>
      <c r="BM18" s="61">
        <f t="shared" si="42"/>
        <v>0</v>
      </c>
      <c r="BO18" s="61">
        <f t="shared" si="43"/>
        <v>0</v>
      </c>
      <c r="BP18" s="61">
        <f t="shared" si="44"/>
        <v>0</v>
      </c>
      <c r="BQ18" s="61">
        <f t="shared" si="45"/>
        <v>0</v>
      </c>
      <c r="BR18" s="61">
        <f t="shared" si="46"/>
        <v>0</v>
      </c>
      <c r="BV18" s="61">
        <f t="shared" si="10"/>
        <v>0</v>
      </c>
      <c r="BW18" s="61">
        <f t="shared" si="11"/>
        <v>0</v>
      </c>
      <c r="BX18" s="61">
        <f t="shared" si="12"/>
        <v>0</v>
      </c>
      <c r="BY18" s="61">
        <f t="shared" si="13"/>
        <v>0</v>
      </c>
    </row>
    <row r="19" spans="1:77" ht="18">
      <c r="A19" s="66"/>
      <c r="B19" s="82">
        <v>16</v>
      </c>
      <c r="C19" s="4">
        <v>16</v>
      </c>
      <c r="D19" s="49"/>
      <c r="E19" s="49"/>
      <c r="F19" s="49"/>
      <c r="G19" s="49"/>
      <c r="H19" s="79">
        <f t="shared" si="0"/>
        <v>0</v>
      </c>
      <c r="I19" s="79" t="e">
        <f t="shared" si="1"/>
        <v>#DIV/0!</v>
      </c>
      <c r="J19" s="81">
        <f t="shared" si="2"/>
        <v>0</v>
      </c>
      <c r="K19" s="65"/>
      <c r="L19" s="61"/>
      <c r="R19" s="93">
        <f t="shared" si="14"/>
        <v>0</v>
      </c>
      <c r="S19" s="93">
        <f t="shared" si="15"/>
        <v>0</v>
      </c>
      <c r="T19" s="93">
        <f t="shared" si="16"/>
        <v>0</v>
      </c>
      <c r="U19" s="93">
        <f t="shared" si="17"/>
        <v>0</v>
      </c>
      <c r="V19" s="71">
        <f t="shared" si="3"/>
        <v>0</v>
      </c>
      <c r="W19" s="95" t="e">
        <f t="shared" si="4"/>
        <v>#DIV/0!</v>
      </c>
      <c r="X19" s="96">
        <f t="shared" si="5"/>
        <v>0</v>
      </c>
      <c r="Y19" s="102"/>
      <c r="Z19" s="93" t="str">
        <f t="shared" si="6"/>
        <v> </v>
      </c>
      <c r="AA19" s="93" t="str">
        <f t="shared" si="7"/>
        <v> </v>
      </c>
      <c r="AB19" s="93" t="str">
        <f t="shared" si="8"/>
        <v> </v>
      </c>
      <c r="AC19" s="93" t="str">
        <f t="shared" si="9"/>
        <v> </v>
      </c>
      <c r="AF19" s="118">
        <f t="shared" si="18"/>
        <v>3</v>
      </c>
      <c r="AG19" s="57">
        <f t="shared" si="19"/>
        <v>1</v>
      </c>
      <c r="AH19" s="57">
        <f t="shared" si="20"/>
        <v>1</v>
      </c>
      <c r="AI19" s="57">
        <f t="shared" si="21"/>
        <v>1</v>
      </c>
      <c r="AJ19" s="120">
        <f t="shared" si="22"/>
        <v>1000000</v>
      </c>
      <c r="AK19" s="119">
        <f t="shared" si="23"/>
        <v>2</v>
      </c>
      <c r="AL19" s="57">
        <f t="shared" si="24"/>
        <v>1</v>
      </c>
      <c r="AM19" s="57">
        <f t="shared" si="25"/>
        <v>1</v>
      </c>
      <c r="AN19" s="121">
        <f t="shared" si="26"/>
        <v>100000</v>
      </c>
      <c r="AO19" s="118">
        <f t="shared" si="27"/>
        <v>1</v>
      </c>
      <c r="AP19" s="57">
        <f t="shared" si="28"/>
        <v>1</v>
      </c>
      <c r="AQ19" s="120">
        <f t="shared" si="29"/>
        <v>10000</v>
      </c>
      <c r="AR19" s="122">
        <f t="shared" si="30"/>
        <v>1110000</v>
      </c>
      <c r="AS19" s="50" t="s">
        <v>69</v>
      </c>
      <c r="AT19" s="63" t="e">
        <f>SUM('SA 2017 Gruppe 2_4_5'!#REF!-'SA 2017 Gruppe 2_4_5'!#REF!)</f>
        <v>#REF!</v>
      </c>
      <c r="AU19" s="51" t="s">
        <v>61</v>
      </c>
      <c r="AV19" s="52" t="s">
        <v>70</v>
      </c>
      <c r="AW19" s="53" t="s">
        <v>71</v>
      </c>
      <c r="AX19" s="64" t="s">
        <v>72</v>
      </c>
      <c r="AZ19" s="61">
        <f t="shared" si="31"/>
        <v>0</v>
      </c>
      <c r="BA19" s="61">
        <f t="shared" si="32"/>
        <v>0</v>
      </c>
      <c r="BB19" s="61">
        <f t="shared" si="33"/>
        <v>0</v>
      </c>
      <c r="BC19" s="61">
        <f t="shared" si="34"/>
        <v>0</v>
      </c>
      <c r="BE19" s="61">
        <f t="shared" si="35"/>
        <v>0</v>
      </c>
      <c r="BF19" s="61">
        <f t="shared" si="36"/>
        <v>0</v>
      </c>
      <c r="BG19" s="61">
        <f t="shared" si="37"/>
        <v>0</v>
      </c>
      <c r="BH19" s="61">
        <f t="shared" si="38"/>
        <v>0</v>
      </c>
      <c r="BJ19" s="61">
        <f t="shared" si="39"/>
        <v>0</v>
      </c>
      <c r="BK19" s="61">
        <f t="shared" si="40"/>
        <v>0</v>
      </c>
      <c r="BL19" s="61">
        <f t="shared" si="41"/>
        <v>0</v>
      </c>
      <c r="BM19" s="61">
        <f t="shared" si="42"/>
        <v>0</v>
      </c>
      <c r="BO19" s="61">
        <f t="shared" si="43"/>
        <v>0</v>
      </c>
      <c r="BP19" s="61">
        <f t="shared" si="44"/>
        <v>0</v>
      </c>
      <c r="BQ19" s="61">
        <f t="shared" si="45"/>
        <v>0</v>
      </c>
      <c r="BR19" s="61">
        <f t="shared" si="46"/>
        <v>0</v>
      </c>
      <c r="BV19" s="61">
        <f t="shared" si="10"/>
        <v>0</v>
      </c>
      <c r="BW19" s="61">
        <f t="shared" si="11"/>
        <v>0</v>
      </c>
      <c r="BX19" s="61">
        <f t="shared" si="12"/>
        <v>0</v>
      </c>
      <c r="BY19" s="61">
        <f t="shared" si="13"/>
        <v>0</v>
      </c>
    </row>
    <row r="20" spans="1:77" ht="18">
      <c r="A20" s="66"/>
      <c r="B20" s="82">
        <v>17</v>
      </c>
      <c r="C20" s="68">
        <v>17</v>
      </c>
      <c r="D20" s="48"/>
      <c r="E20" s="48"/>
      <c r="F20" s="48"/>
      <c r="G20" s="48"/>
      <c r="H20" s="79">
        <f t="shared" si="0"/>
        <v>0</v>
      </c>
      <c r="I20" s="79" t="e">
        <f t="shared" si="1"/>
        <v>#DIV/0!</v>
      </c>
      <c r="J20" s="81">
        <f t="shared" si="2"/>
        <v>0</v>
      </c>
      <c r="K20" s="65"/>
      <c r="L20" s="61"/>
      <c r="R20" s="93">
        <f t="shared" si="14"/>
        <v>0</v>
      </c>
      <c r="S20" s="93">
        <f t="shared" si="15"/>
        <v>0</v>
      </c>
      <c r="T20" s="93">
        <f t="shared" si="16"/>
        <v>0</v>
      </c>
      <c r="U20" s="93">
        <f t="shared" si="17"/>
        <v>0</v>
      </c>
      <c r="V20" s="71">
        <f t="shared" si="3"/>
        <v>0</v>
      </c>
      <c r="W20" s="95" t="e">
        <f t="shared" si="4"/>
        <v>#DIV/0!</v>
      </c>
      <c r="X20" s="96">
        <f t="shared" si="5"/>
        <v>0</v>
      </c>
      <c r="Y20" s="102"/>
      <c r="Z20" s="93" t="str">
        <f t="shared" si="6"/>
        <v> </v>
      </c>
      <c r="AA20" s="93" t="str">
        <f t="shared" si="7"/>
        <v> </v>
      </c>
      <c r="AB20" s="93" t="str">
        <f t="shared" si="8"/>
        <v> </v>
      </c>
      <c r="AC20" s="93" t="str">
        <f t="shared" si="9"/>
        <v> </v>
      </c>
      <c r="AF20" s="118">
        <f t="shared" si="18"/>
        <v>3</v>
      </c>
      <c r="AG20" s="57">
        <f t="shared" si="19"/>
        <v>1</v>
      </c>
      <c r="AH20" s="57">
        <f t="shared" si="20"/>
        <v>1</v>
      </c>
      <c r="AI20" s="57">
        <f t="shared" si="21"/>
        <v>1</v>
      </c>
      <c r="AJ20" s="120">
        <f t="shared" si="22"/>
        <v>1000000</v>
      </c>
      <c r="AK20" s="119">
        <f t="shared" si="23"/>
        <v>2</v>
      </c>
      <c r="AL20" s="57">
        <f t="shared" si="24"/>
        <v>1</v>
      </c>
      <c r="AM20" s="57">
        <f t="shared" si="25"/>
        <v>1</v>
      </c>
      <c r="AN20" s="121">
        <f t="shared" si="26"/>
        <v>100000</v>
      </c>
      <c r="AO20" s="118">
        <f t="shared" si="27"/>
        <v>1</v>
      </c>
      <c r="AP20" s="57">
        <f t="shared" si="28"/>
        <v>1</v>
      </c>
      <c r="AQ20" s="120">
        <f t="shared" si="29"/>
        <v>10000</v>
      </c>
      <c r="AR20" s="122">
        <f t="shared" si="30"/>
        <v>1110000</v>
      </c>
      <c r="AS20" s="50" t="s">
        <v>69</v>
      </c>
      <c r="AT20" s="63" t="e">
        <f>SUM('SA 2017 Gruppe 2_4_5'!#REF!-'SA 2017 Gruppe 2_4_5'!#REF!)</f>
        <v>#REF!</v>
      </c>
      <c r="AU20" s="51" t="s">
        <v>61</v>
      </c>
      <c r="AV20" s="52" t="s">
        <v>70</v>
      </c>
      <c r="AW20" s="53" t="s">
        <v>71</v>
      </c>
      <c r="AX20" s="64" t="s">
        <v>72</v>
      </c>
      <c r="AZ20" s="61">
        <f t="shared" si="31"/>
        <v>0</v>
      </c>
      <c r="BA20" s="61">
        <f t="shared" si="32"/>
        <v>0</v>
      </c>
      <c r="BB20" s="61">
        <f t="shared" si="33"/>
        <v>0</v>
      </c>
      <c r="BC20" s="61">
        <f t="shared" si="34"/>
        <v>0</v>
      </c>
      <c r="BE20" s="61">
        <f t="shared" si="35"/>
        <v>0</v>
      </c>
      <c r="BF20" s="61">
        <f t="shared" si="36"/>
        <v>0</v>
      </c>
      <c r="BG20" s="61">
        <f t="shared" si="37"/>
        <v>0</v>
      </c>
      <c r="BH20" s="61">
        <f t="shared" si="38"/>
        <v>0</v>
      </c>
      <c r="BJ20" s="61">
        <f t="shared" si="39"/>
        <v>0</v>
      </c>
      <c r="BK20" s="61">
        <f t="shared" si="40"/>
        <v>0</v>
      </c>
      <c r="BL20" s="61">
        <f t="shared" si="41"/>
        <v>0</v>
      </c>
      <c r="BM20" s="61">
        <f t="shared" si="42"/>
        <v>0</v>
      </c>
      <c r="BO20" s="61">
        <f t="shared" si="43"/>
        <v>0</v>
      </c>
      <c r="BP20" s="61">
        <f t="shared" si="44"/>
        <v>0</v>
      </c>
      <c r="BQ20" s="61">
        <f t="shared" si="45"/>
        <v>0</v>
      </c>
      <c r="BR20" s="61">
        <f t="shared" si="46"/>
        <v>0</v>
      </c>
      <c r="BV20" s="61">
        <f t="shared" si="10"/>
        <v>0</v>
      </c>
      <c r="BW20" s="61">
        <f t="shared" si="11"/>
        <v>0</v>
      </c>
      <c r="BX20" s="61">
        <f t="shared" si="12"/>
        <v>0</v>
      </c>
      <c r="BY20" s="61">
        <f t="shared" si="13"/>
        <v>0</v>
      </c>
    </row>
    <row r="21" spans="1:77" ht="18">
      <c r="A21" s="66"/>
      <c r="B21" s="82">
        <v>18</v>
      </c>
      <c r="C21" s="4">
        <v>18</v>
      </c>
      <c r="D21" s="49"/>
      <c r="E21" s="49"/>
      <c r="F21" s="49"/>
      <c r="G21" s="49"/>
      <c r="H21" s="79">
        <f t="shared" si="0"/>
        <v>0</v>
      </c>
      <c r="I21" s="79" t="e">
        <f t="shared" si="1"/>
        <v>#DIV/0!</v>
      </c>
      <c r="J21" s="81">
        <f t="shared" si="2"/>
        <v>0</v>
      </c>
      <c r="K21" s="65"/>
      <c r="L21" s="61"/>
      <c r="R21" s="93">
        <f t="shared" si="14"/>
        <v>0</v>
      </c>
      <c r="S21" s="93">
        <f t="shared" si="15"/>
        <v>0</v>
      </c>
      <c r="T21" s="93">
        <f t="shared" si="16"/>
        <v>0</v>
      </c>
      <c r="U21" s="93">
        <f t="shared" si="17"/>
        <v>0</v>
      </c>
      <c r="V21" s="71">
        <f t="shared" si="3"/>
        <v>0</v>
      </c>
      <c r="W21" s="95" t="e">
        <f t="shared" si="4"/>
        <v>#DIV/0!</v>
      </c>
      <c r="X21" s="96">
        <f t="shared" si="5"/>
        <v>0</v>
      </c>
      <c r="Y21" s="102"/>
      <c r="Z21" s="93" t="str">
        <f t="shared" si="6"/>
        <v> </v>
      </c>
      <c r="AA21" s="93" t="str">
        <f t="shared" si="7"/>
        <v> </v>
      </c>
      <c r="AB21" s="93" t="str">
        <f t="shared" si="8"/>
        <v> </v>
      </c>
      <c r="AC21" s="93" t="str">
        <f t="shared" si="9"/>
        <v> </v>
      </c>
      <c r="AF21" s="118">
        <f t="shared" si="18"/>
        <v>3</v>
      </c>
      <c r="AG21" s="57">
        <f t="shared" si="19"/>
        <v>1</v>
      </c>
      <c r="AH21" s="57">
        <f t="shared" si="20"/>
        <v>1</v>
      </c>
      <c r="AI21" s="57">
        <f t="shared" si="21"/>
        <v>1</v>
      </c>
      <c r="AJ21" s="120">
        <f t="shared" si="22"/>
        <v>1000000</v>
      </c>
      <c r="AK21" s="119">
        <f t="shared" si="23"/>
        <v>2</v>
      </c>
      <c r="AL21" s="57">
        <f t="shared" si="24"/>
        <v>1</v>
      </c>
      <c r="AM21" s="57">
        <f t="shared" si="25"/>
        <v>1</v>
      </c>
      <c r="AN21" s="121">
        <f t="shared" si="26"/>
        <v>100000</v>
      </c>
      <c r="AO21" s="118">
        <f t="shared" si="27"/>
        <v>1</v>
      </c>
      <c r="AP21" s="57">
        <f t="shared" si="28"/>
        <v>1</v>
      </c>
      <c r="AQ21" s="120">
        <f t="shared" si="29"/>
        <v>10000</v>
      </c>
      <c r="AR21" s="122">
        <f t="shared" si="30"/>
        <v>1110000</v>
      </c>
      <c r="AS21" s="50" t="s">
        <v>69</v>
      </c>
      <c r="AT21" s="63" t="e">
        <f>SUM('SA 2017 Gruppe 2_4_5'!#REF!-'SA 2017 Gruppe 2_4_5'!#REF!)</f>
        <v>#REF!</v>
      </c>
      <c r="AU21" s="51" t="s">
        <v>61</v>
      </c>
      <c r="AV21" s="52" t="s">
        <v>70</v>
      </c>
      <c r="AW21" s="53" t="s">
        <v>71</v>
      </c>
      <c r="AX21" s="64" t="s">
        <v>72</v>
      </c>
      <c r="AZ21" s="61">
        <f t="shared" si="31"/>
        <v>0</v>
      </c>
      <c r="BA21" s="61">
        <f t="shared" si="32"/>
        <v>0</v>
      </c>
      <c r="BB21" s="61">
        <f t="shared" si="33"/>
        <v>0</v>
      </c>
      <c r="BC21" s="61">
        <f t="shared" si="34"/>
        <v>0</v>
      </c>
      <c r="BE21" s="61">
        <f t="shared" si="35"/>
        <v>0</v>
      </c>
      <c r="BF21" s="61">
        <f t="shared" si="36"/>
        <v>0</v>
      </c>
      <c r="BG21" s="61">
        <f t="shared" si="37"/>
        <v>0</v>
      </c>
      <c r="BH21" s="61">
        <f t="shared" si="38"/>
        <v>0</v>
      </c>
      <c r="BJ21" s="61">
        <f t="shared" si="39"/>
        <v>0</v>
      </c>
      <c r="BK21" s="61">
        <f t="shared" si="40"/>
        <v>0</v>
      </c>
      <c r="BL21" s="61">
        <f t="shared" si="41"/>
        <v>0</v>
      </c>
      <c r="BM21" s="61">
        <f t="shared" si="42"/>
        <v>0</v>
      </c>
      <c r="BO21" s="61">
        <f t="shared" si="43"/>
        <v>0</v>
      </c>
      <c r="BP21" s="61">
        <f t="shared" si="44"/>
        <v>0</v>
      </c>
      <c r="BQ21" s="61">
        <f t="shared" si="45"/>
        <v>0</v>
      </c>
      <c r="BR21" s="61">
        <f t="shared" si="46"/>
        <v>0</v>
      </c>
      <c r="BV21" s="61">
        <f t="shared" si="10"/>
        <v>0</v>
      </c>
      <c r="BW21" s="61">
        <f t="shared" si="11"/>
        <v>0</v>
      </c>
      <c r="BX21" s="61">
        <f t="shared" si="12"/>
        <v>0</v>
      </c>
      <c r="BY21" s="61">
        <f t="shared" si="13"/>
        <v>0</v>
      </c>
    </row>
    <row r="22" spans="1:77" ht="18">
      <c r="A22" s="66"/>
      <c r="B22" s="82">
        <v>19</v>
      </c>
      <c r="C22" s="68">
        <v>19</v>
      </c>
      <c r="D22" s="48"/>
      <c r="E22" s="48"/>
      <c r="F22" s="48"/>
      <c r="G22" s="48"/>
      <c r="H22" s="79">
        <f t="shared" si="0"/>
        <v>0</v>
      </c>
      <c r="I22" s="79" t="e">
        <f t="shared" si="1"/>
        <v>#DIV/0!</v>
      </c>
      <c r="J22" s="81">
        <f t="shared" si="2"/>
        <v>0</v>
      </c>
      <c r="K22" s="65"/>
      <c r="L22" s="61"/>
      <c r="R22" s="93">
        <f t="shared" si="14"/>
        <v>0</v>
      </c>
      <c r="S22" s="93">
        <f t="shared" si="15"/>
        <v>0</v>
      </c>
      <c r="T22" s="93">
        <f t="shared" si="16"/>
        <v>0</v>
      </c>
      <c r="U22" s="93">
        <f t="shared" si="17"/>
        <v>0</v>
      </c>
      <c r="V22" s="71">
        <f t="shared" si="3"/>
        <v>0</v>
      </c>
      <c r="W22" s="95" t="e">
        <f t="shared" si="4"/>
        <v>#DIV/0!</v>
      </c>
      <c r="X22" s="96">
        <f t="shared" si="5"/>
        <v>0</v>
      </c>
      <c r="Y22" s="102"/>
      <c r="Z22" s="93" t="str">
        <f t="shared" si="6"/>
        <v> </v>
      </c>
      <c r="AA22" s="93" t="str">
        <f t="shared" si="7"/>
        <v> </v>
      </c>
      <c r="AB22" s="93" t="str">
        <f t="shared" si="8"/>
        <v> </v>
      </c>
      <c r="AC22" s="93" t="str">
        <f t="shared" si="9"/>
        <v> </v>
      </c>
      <c r="AF22" s="118">
        <f t="shared" si="18"/>
        <v>3</v>
      </c>
      <c r="AG22" s="57">
        <f t="shared" si="19"/>
        <v>1</v>
      </c>
      <c r="AH22" s="57">
        <f t="shared" si="20"/>
        <v>1</v>
      </c>
      <c r="AI22" s="57">
        <f t="shared" si="21"/>
        <v>1</v>
      </c>
      <c r="AJ22" s="120">
        <f t="shared" si="22"/>
        <v>1000000</v>
      </c>
      <c r="AK22" s="119">
        <f t="shared" si="23"/>
        <v>2</v>
      </c>
      <c r="AL22" s="57">
        <f t="shared" si="24"/>
        <v>1</v>
      </c>
      <c r="AM22" s="57">
        <f t="shared" si="25"/>
        <v>1</v>
      </c>
      <c r="AN22" s="121">
        <f t="shared" si="26"/>
        <v>100000</v>
      </c>
      <c r="AO22" s="118">
        <f t="shared" si="27"/>
        <v>1</v>
      </c>
      <c r="AP22" s="57">
        <f t="shared" si="28"/>
        <v>1</v>
      </c>
      <c r="AQ22" s="120">
        <f t="shared" si="29"/>
        <v>10000</v>
      </c>
      <c r="AR22" s="122">
        <f t="shared" si="30"/>
        <v>1110000</v>
      </c>
      <c r="AS22" s="50" t="s">
        <v>69</v>
      </c>
      <c r="AT22" s="63" t="e">
        <f>SUM('SA 2017 Gruppe 2_4_5'!#REF!-'SA 2017 Gruppe 2_4_5'!#REF!)</f>
        <v>#REF!</v>
      </c>
      <c r="AU22" s="51" t="s">
        <v>61</v>
      </c>
      <c r="AV22" s="52" t="s">
        <v>70</v>
      </c>
      <c r="AW22" s="53" t="s">
        <v>71</v>
      </c>
      <c r="AX22" s="64" t="s">
        <v>72</v>
      </c>
      <c r="AZ22" s="61">
        <f t="shared" si="31"/>
        <v>0</v>
      </c>
      <c r="BA22" s="61">
        <f t="shared" si="32"/>
        <v>0</v>
      </c>
      <c r="BB22" s="61">
        <f t="shared" si="33"/>
        <v>0</v>
      </c>
      <c r="BC22" s="61">
        <f t="shared" si="34"/>
        <v>0</v>
      </c>
      <c r="BE22" s="61">
        <f t="shared" si="35"/>
        <v>0</v>
      </c>
      <c r="BF22" s="61">
        <f t="shared" si="36"/>
        <v>0</v>
      </c>
      <c r="BG22" s="61">
        <f t="shared" si="37"/>
        <v>0</v>
      </c>
      <c r="BH22" s="61">
        <f t="shared" si="38"/>
        <v>0</v>
      </c>
      <c r="BJ22" s="61">
        <f t="shared" si="39"/>
        <v>0</v>
      </c>
      <c r="BK22" s="61">
        <f t="shared" si="40"/>
        <v>0</v>
      </c>
      <c r="BL22" s="61">
        <f t="shared" si="41"/>
        <v>0</v>
      </c>
      <c r="BM22" s="61">
        <f t="shared" si="42"/>
        <v>0</v>
      </c>
      <c r="BO22" s="61">
        <f t="shared" si="43"/>
        <v>0</v>
      </c>
      <c r="BP22" s="61">
        <f t="shared" si="44"/>
        <v>0</v>
      </c>
      <c r="BQ22" s="61">
        <f t="shared" si="45"/>
        <v>0</v>
      </c>
      <c r="BR22" s="61">
        <f t="shared" si="46"/>
        <v>0</v>
      </c>
      <c r="BV22" s="61">
        <f t="shared" si="10"/>
        <v>0</v>
      </c>
      <c r="BW22" s="61">
        <f t="shared" si="11"/>
        <v>0</v>
      </c>
      <c r="BX22" s="61">
        <f t="shared" si="12"/>
        <v>0</v>
      </c>
      <c r="BY22" s="61">
        <f t="shared" si="13"/>
        <v>0</v>
      </c>
    </row>
    <row r="23" spans="1:77" ht="18">
      <c r="A23" s="66"/>
      <c r="B23" s="82">
        <v>20</v>
      </c>
      <c r="C23" s="4">
        <v>20</v>
      </c>
      <c r="D23" s="49"/>
      <c r="E23" s="49"/>
      <c r="F23" s="49"/>
      <c r="G23" s="49"/>
      <c r="H23" s="79">
        <f t="shared" si="0"/>
        <v>0</v>
      </c>
      <c r="I23" s="79" t="e">
        <f t="shared" si="1"/>
        <v>#DIV/0!</v>
      </c>
      <c r="J23" s="81">
        <f t="shared" si="2"/>
        <v>0</v>
      </c>
      <c r="K23" s="65"/>
      <c r="L23" s="61"/>
      <c r="R23" s="93">
        <f t="shared" si="14"/>
        <v>0</v>
      </c>
      <c r="S23" s="93">
        <f t="shared" si="15"/>
        <v>0</v>
      </c>
      <c r="T23" s="93">
        <f t="shared" si="16"/>
        <v>0</v>
      </c>
      <c r="U23" s="93">
        <f t="shared" si="17"/>
        <v>0</v>
      </c>
      <c r="V23" s="71">
        <f t="shared" si="3"/>
        <v>0</v>
      </c>
      <c r="W23" s="95" t="e">
        <f t="shared" si="4"/>
        <v>#DIV/0!</v>
      </c>
      <c r="X23" s="96">
        <f t="shared" si="5"/>
        <v>0</v>
      </c>
      <c r="Y23" s="102"/>
      <c r="Z23" s="93" t="str">
        <f t="shared" si="6"/>
        <v> </v>
      </c>
      <c r="AA23" s="93" t="str">
        <f t="shared" si="7"/>
        <v> </v>
      </c>
      <c r="AB23" s="93" t="str">
        <f t="shared" si="8"/>
        <v> </v>
      </c>
      <c r="AC23" s="93" t="str">
        <f t="shared" si="9"/>
        <v> </v>
      </c>
      <c r="AF23" s="118">
        <f t="shared" si="18"/>
        <v>3</v>
      </c>
      <c r="AG23" s="57">
        <f t="shared" si="19"/>
        <v>1</v>
      </c>
      <c r="AH23" s="57">
        <f t="shared" si="20"/>
        <v>1</v>
      </c>
      <c r="AI23" s="57">
        <f t="shared" si="21"/>
        <v>1</v>
      </c>
      <c r="AJ23" s="120">
        <f t="shared" si="22"/>
        <v>1000000</v>
      </c>
      <c r="AK23" s="119">
        <f t="shared" si="23"/>
        <v>2</v>
      </c>
      <c r="AL23" s="57">
        <f t="shared" si="24"/>
        <v>1</v>
      </c>
      <c r="AM23" s="57">
        <f t="shared" si="25"/>
        <v>1</v>
      </c>
      <c r="AN23" s="121">
        <f t="shared" si="26"/>
        <v>100000</v>
      </c>
      <c r="AO23" s="118">
        <f t="shared" si="27"/>
        <v>1</v>
      </c>
      <c r="AP23" s="57">
        <f t="shared" si="28"/>
        <v>1</v>
      </c>
      <c r="AQ23" s="120">
        <f t="shared" si="29"/>
        <v>10000</v>
      </c>
      <c r="AR23" s="122">
        <f t="shared" si="30"/>
        <v>1110000</v>
      </c>
      <c r="AS23" s="50" t="s">
        <v>69</v>
      </c>
      <c r="AT23" s="63" t="e">
        <f>SUM('SA 2017 Gruppe 2_4_5'!#REF!-'SA 2017 Gruppe 2_4_5'!#REF!)</f>
        <v>#REF!</v>
      </c>
      <c r="AU23" s="51" t="s">
        <v>61</v>
      </c>
      <c r="AV23" s="52" t="s">
        <v>70</v>
      </c>
      <c r="AW23" s="53" t="s">
        <v>71</v>
      </c>
      <c r="AX23" s="64" t="s">
        <v>72</v>
      </c>
      <c r="AZ23" s="61">
        <f t="shared" si="31"/>
        <v>0</v>
      </c>
      <c r="BA23" s="61">
        <f t="shared" si="32"/>
        <v>0</v>
      </c>
      <c r="BB23" s="61">
        <f t="shared" si="33"/>
        <v>0</v>
      </c>
      <c r="BC23" s="61">
        <f t="shared" si="34"/>
        <v>0</v>
      </c>
      <c r="BE23" s="61">
        <f t="shared" si="35"/>
        <v>0</v>
      </c>
      <c r="BF23" s="61">
        <f t="shared" si="36"/>
        <v>0</v>
      </c>
      <c r="BG23" s="61">
        <f t="shared" si="37"/>
        <v>0</v>
      </c>
      <c r="BH23" s="61">
        <f t="shared" si="38"/>
        <v>0</v>
      </c>
      <c r="BJ23" s="61">
        <f t="shared" si="39"/>
        <v>0</v>
      </c>
      <c r="BK23" s="61">
        <f t="shared" si="40"/>
        <v>0</v>
      </c>
      <c r="BL23" s="61">
        <f t="shared" si="41"/>
        <v>0</v>
      </c>
      <c r="BM23" s="61">
        <f t="shared" si="42"/>
        <v>0</v>
      </c>
      <c r="BO23" s="61">
        <f t="shared" si="43"/>
        <v>0</v>
      </c>
      <c r="BP23" s="61">
        <f t="shared" si="44"/>
        <v>0</v>
      </c>
      <c r="BQ23" s="61">
        <f t="shared" si="45"/>
        <v>0</v>
      </c>
      <c r="BR23" s="61">
        <f t="shared" si="46"/>
        <v>0</v>
      </c>
      <c r="BV23" s="61">
        <f t="shared" si="10"/>
        <v>0</v>
      </c>
      <c r="BW23" s="61">
        <f t="shared" si="11"/>
        <v>0</v>
      </c>
      <c r="BX23" s="61">
        <f t="shared" si="12"/>
        <v>0</v>
      </c>
      <c r="BY23" s="61">
        <f t="shared" si="13"/>
        <v>0</v>
      </c>
    </row>
    <row r="24" spans="1:77" ht="18">
      <c r="A24" s="66"/>
      <c r="B24" s="82">
        <v>21</v>
      </c>
      <c r="C24" s="68">
        <v>21</v>
      </c>
      <c r="D24" s="48"/>
      <c r="E24" s="48"/>
      <c r="F24" s="48"/>
      <c r="G24" s="48"/>
      <c r="H24" s="79">
        <f t="shared" si="0"/>
        <v>0</v>
      </c>
      <c r="I24" s="79" t="e">
        <f t="shared" si="1"/>
        <v>#DIV/0!</v>
      </c>
      <c r="J24" s="81">
        <f t="shared" si="2"/>
        <v>0</v>
      </c>
      <c r="K24" s="65"/>
      <c r="L24" s="61"/>
      <c r="R24" s="93">
        <f t="shared" si="14"/>
        <v>0</v>
      </c>
      <c r="S24" s="93">
        <f t="shared" si="15"/>
        <v>0</v>
      </c>
      <c r="T24" s="93">
        <f t="shared" si="16"/>
        <v>0</v>
      </c>
      <c r="U24" s="93">
        <f t="shared" si="17"/>
        <v>0</v>
      </c>
      <c r="V24" s="71">
        <f t="shared" si="3"/>
        <v>0</v>
      </c>
      <c r="W24" s="95" t="e">
        <f t="shared" si="4"/>
        <v>#DIV/0!</v>
      </c>
      <c r="X24" s="96">
        <f t="shared" si="5"/>
        <v>0</v>
      </c>
      <c r="Y24" s="102"/>
      <c r="Z24" s="93" t="str">
        <f t="shared" si="6"/>
        <v> </v>
      </c>
      <c r="AA24" s="93" t="str">
        <f t="shared" si="7"/>
        <v> </v>
      </c>
      <c r="AB24" s="93" t="str">
        <f t="shared" si="8"/>
        <v> </v>
      </c>
      <c r="AC24" s="93" t="str">
        <f t="shared" si="9"/>
        <v> </v>
      </c>
      <c r="AF24" s="118">
        <f t="shared" si="18"/>
        <v>3</v>
      </c>
      <c r="AG24" s="57">
        <f t="shared" si="19"/>
        <v>1</v>
      </c>
      <c r="AH24" s="57">
        <f t="shared" si="20"/>
        <v>1</v>
      </c>
      <c r="AI24" s="57">
        <f t="shared" si="21"/>
        <v>1</v>
      </c>
      <c r="AJ24" s="120">
        <f t="shared" si="22"/>
        <v>1000000</v>
      </c>
      <c r="AK24" s="119">
        <f t="shared" si="23"/>
        <v>2</v>
      </c>
      <c r="AL24" s="57">
        <f t="shared" si="24"/>
        <v>1</v>
      </c>
      <c r="AM24" s="57">
        <f t="shared" si="25"/>
        <v>1</v>
      </c>
      <c r="AN24" s="121">
        <f t="shared" si="26"/>
        <v>100000</v>
      </c>
      <c r="AO24" s="118">
        <f t="shared" si="27"/>
        <v>1</v>
      </c>
      <c r="AP24" s="57">
        <f t="shared" si="28"/>
        <v>1</v>
      </c>
      <c r="AQ24" s="120">
        <f t="shared" si="29"/>
        <v>10000</v>
      </c>
      <c r="AR24" s="122">
        <f t="shared" si="30"/>
        <v>1110000</v>
      </c>
      <c r="AS24" s="50" t="s">
        <v>69</v>
      </c>
      <c r="AT24" s="63" t="e">
        <f>SUM('SA 2017 Gruppe 2_4_5'!#REF!-'SA 2017 Gruppe 2_4_5'!#REF!)</f>
        <v>#REF!</v>
      </c>
      <c r="AU24" s="51" t="s">
        <v>61</v>
      </c>
      <c r="AV24" s="52" t="s">
        <v>70</v>
      </c>
      <c r="AW24" s="53" t="s">
        <v>71</v>
      </c>
      <c r="AX24" s="64" t="s">
        <v>72</v>
      </c>
      <c r="AZ24" s="61">
        <f t="shared" si="31"/>
        <v>0</v>
      </c>
      <c r="BA24" s="61">
        <f t="shared" si="32"/>
        <v>0</v>
      </c>
      <c r="BB24" s="61">
        <f t="shared" si="33"/>
        <v>0</v>
      </c>
      <c r="BC24" s="61">
        <f t="shared" si="34"/>
        <v>0</v>
      </c>
      <c r="BE24" s="61">
        <f t="shared" si="35"/>
        <v>0</v>
      </c>
      <c r="BF24" s="61">
        <f t="shared" si="36"/>
        <v>0</v>
      </c>
      <c r="BG24" s="61">
        <f t="shared" si="37"/>
        <v>0</v>
      </c>
      <c r="BH24" s="61">
        <f t="shared" si="38"/>
        <v>0</v>
      </c>
      <c r="BJ24" s="61">
        <f t="shared" si="39"/>
        <v>0</v>
      </c>
      <c r="BK24" s="61">
        <f t="shared" si="40"/>
        <v>0</v>
      </c>
      <c r="BL24" s="61">
        <f t="shared" si="41"/>
        <v>0</v>
      </c>
      <c r="BM24" s="61">
        <f t="shared" si="42"/>
        <v>0</v>
      </c>
      <c r="BO24" s="61">
        <f t="shared" si="43"/>
        <v>0</v>
      </c>
      <c r="BP24" s="61">
        <f t="shared" si="44"/>
        <v>0</v>
      </c>
      <c r="BQ24" s="61">
        <f t="shared" si="45"/>
        <v>0</v>
      </c>
      <c r="BR24" s="61">
        <f t="shared" si="46"/>
        <v>0</v>
      </c>
      <c r="BV24" s="61">
        <f t="shared" si="10"/>
        <v>0</v>
      </c>
      <c r="BW24" s="61">
        <f t="shared" si="11"/>
        <v>0</v>
      </c>
      <c r="BX24" s="61">
        <f t="shared" si="12"/>
        <v>0</v>
      </c>
      <c r="BY24" s="61">
        <f t="shared" si="13"/>
        <v>0</v>
      </c>
    </row>
    <row r="25" spans="1:77" ht="18">
      <c r="A25" s="66"/>
      <c r="B25" s="82">
        <v>22</v>
      </c>
      <c r="C25" s="4">
        <v>22</v>
      </c>
      <c r="D25" s="49"/>
      <c r="E25" s="49"/>
      <c r="F25" s="49"/>
      <c r="G25" s="49"/>
      <c r="H25" s="79">
        <f t="shared" si="0"/>
        <v>0</v>
      </c>
      <c r="I25" s="79" t="e">
        <f t="shared" si="1"/>
        <v>#DIV/0!</v>
      </c>
      <c r="J25" s="81">
        <f t="shared" si="2"/>
        <v>0</v>
      </c>
      <c r="K25" s="65"/>
      <c r="L25" s="61"/>
      <c r="R25" s="93">
        <f t="shared" si="14"/>
        <v>0</v>
      </c>
      <c r="S25" s="93">
        <f t="shared" si="15"/>
        <v>0</v>
      </c>
      <c r="T25" s="93">
        <f t="shared" si="16"/>
        <v>0</v>
      </c>
      <c r="U25" s="93">
        <f t="shared" si="17"/>
        <v>0</v>
      </c>
      <c r="V25" s="71">
        <f t="shared" si="3"/>
        <v>0</v>
      </c>
      <c r="W25" s="95" t="e">
        <f t="shared" si="4"/>
        <v>#DIV/0!</v>
      </c>
      <c r="X25" s="96">
        <f t="shared" si="5"/>
        <v>0</v>
      </c>
      <c r="Y25" s="102"/>
      <c r="Z25" s="93" t="str">
        <f t="shared" si="6"/>
        <v> </v>
      </c>
      <c r="AA25" s="93" t="str">
        <f t="shared" si="7"/>
        <v> </v>
      </c>
      <c r="AB25" s="93" t="str">
        <f t="shared" si="8"/>
        <v> </v>
      </c>
      <c r="AC25" s="93" t="str">
        <f t="shared" si="9"/>
        <v> </v>
      </c>
      <c r="AF25" s="118">
        <f t="shared" si="18"/>
        <v>3</v>
      </c>
      <c r="AG25" s="57">
        <f t="shared" si="19"/>
        <v>1</v>
      </c>
      <c r="AH25" s="57">
        <f t="shared" si="20"/>
        <v>1</v>
      </c>
      <c r="AI25" s="57">
        <f t="shared" si="21"/>
        <v>1</v>
      </c>
      <c r="AJ25" s="120">
        <f t="shared" si="22"/>
        <v>1000000</v>
      </c>
      <c r="AK25" s="119">
        <f t="shared" si="23"/>
        <v>2</v>
      </c>
      <c r="AL25" s="57">
        <f t="shared" si="24"/>
        <v>1</v>
      </c>
      <c r="AM25" s="57">
        <f t="shared" si="25"/>
        <v>1</v>
      </c>
      <c r="AN25" s="121">
        <f t="shared" si="26"/>
        <v>100000</v>
      </c>
      <c r="AO25" s="118">
        <f t="shared" si="27"/>
        <v>1</v>
      </c>
      <c r="AP25" s="57">
        <f t="shared" si="28"/>
        <v>1</v>
      </c>
      <c r="AQ25" s="120">
        <f t="shared" si="29"/>
        <v>10000</v>
      </c>
      <c r="AR25" s="122">
        <f t="shared" si="30"/>
        <v>1110000</v>
      </c>
      <c r="AS25" s="50" t="s">
        <v>69</v>
      </c>
      <c r="AT25" s="63" t="e">
        <f>SUM('SA 2017 Gruppe 2_4_5'!#REF!-'SA 2017 Gruppe 2_4_5'!#REF!)</f>
        <v>#REF!</v>
      </c>
      <c r="AU25" s="51" t="s">
        <v>61</v>
      </c>
      <c r="AV25" s="52" t="s">
        <v>70</v>
      </c>
      <c r="AW25" s="53" t="s">
        <v>71</v>
      </c>
      <c r="AX25" s="64" t="s">
        <v>72</v>
      </c>
      <c r="AZ25" s="61">
        <f t="shared" si="31"/>
        <v>0</v>
      </c>
      <c r="BA25" s="61">
        <f t="shared" si="32"/>
        <v>0</v>
      </c>
      <c r="BB25" s="61">
        <f t="shared" si="33"/>
        <v>0</v>
      </c>
      <c r="BC25" s="61">
        <f t="shared" si="34"/>
        <v>0</v>
      </c>
      <c r="BE25" s="61">
        <f t="shared" si="35"/>
        <v>0</v>
      </c>
      <c r="BF25" s="61">
        <f t="shared" si="36"/>
        <v>0</v>
      </c>
      <c r="BG25" s="61">
        <f t="shared" si="37"/>
        <v>0</v>
      </c>
      <c r="BH25" s="61">
        <f t="shared" si="38"/>
        <v>0</v>
      </c>
      <c r="BJ25" s="61">
        <f t="shared" si="39"/>
        <v>0</v>
      </c>
      <c r="BK25" s="61">
        <f t="shared" si="40"/>
        <v>0</v>
      </c>
      <c r="BL25" s="61">
        <f t="shared" si="41"/>
        <v>0</v>
      </c>
      <c r="BM25" s="61">
        <f t="shared" si="42"/>
        <v>0</v>
      </c>
      <c r="BO25" s="61">
        <f t="shared" si="43"/>
        <v>0</v>
      </c>
      <c r="BP25" s="61">
        <f t="shared" si="44"/>
        <v>0</v>
      </c>
      <c r="BQ25" s="61">
        <f t="shared" si="45"/>
        <v>0</v>
      </c>
      <c r="BR25" s="61">
        <f t="shared" si="46"/>
        <v>0</v>
      </c>
      <c r="BV25" s="61">
        <f t="shared" si="10"/>
        <v>0</v>
      </c>
      <c r="BW25" s="61">
        <f t="shared" si="11"/>
        <v>0</v>
      </c>
      <c r="BX25" s="61">
        <f t="shared" si="12"/>
        <v>0</v>
      </c>
      <c r="BY25" s="61">
        <f t="shared" si="13"/>
        <v>0</v>
      </c>
    </row>
    <row r="26" spans="1:77" ht="18">
      <c r="A26" s="66"/>
      <c r="B26" s="82">
        <v>23</v>
      </c>
      <c r="C26" s="68">
        <v>23</v>
      </c>
      <c r="D26" s="48"/>
      <c r="E26" s="48"/>
      <c r="F26" s="48"/>
      <c r="G26" s="48"/>
      <c r="H26" s="79">
        <f t="shared" si="0"/>
        <v>0</v>
      </c>
      <c r="I26" s="79" t="e">
        <f t="shared" si="1"/>
        <v>#DIV/0!</v>
      </c>
      <c r="J26" s="81">
        <f t="shared" si="2"/>
        <v>0</v>
      </c>
      <c r="K26" s="65"/>
      <c r="L26" s="61"/>
      <c r="R26" s="93">
        <f t="shared" si="14"/>
        <v>0</v>
      </c>
      <c r="S26" s="93">
        <f t="shared" si="15"/>
        <v>0</v>
      </c>
      <c r="T26" s="93">
        <f t="shared" si="16"/>
        <v>0</v>
      </c>
      <c r="U26" s="93">
        <f t="shared" si="17"/>
        <v>0</v>
      </c>
      <c r="V26" s="71">
        <f t="shared" si="3"/>
        <v>0</v>
      </c>
      <c r="W26" s="95" t="e">
        <f t="shared" si="4"/>
        <v>#DIV/0!</v>
      </c>
      <c r="X26" s="96">
        <f t="shared" si="5"/>
        <v>0</v>
      </c>
      <c r="Y26" s="102"/>
      <c r="Z26" s="93" t="str">
        <f t="shared" si="6"/>
        <v> </v>
      </c>
      <c r="AA26" s="93" t="str">
        <f t="shared" si="7"/>
        <v> </v>
      </c>
      <c r="AB26" s="93" t="str">
        <f t="shared" si="8"/>
        <v> </v>
      </c>
      <c r="AC26" s="93" t="str">
        <f t="shared" si="9"/>
        <v> </v>
      </c>
      <c r="AF26" s="118">
        <f t="shared" si="18"/>
        <v>3</v>
      </c>
      <c r="AG26" s="57">
        <f t="shared" si="19"/>
        <v>1</v>
      </c>
      <c r="AH26" s="57">
        <f t="shared" si="20"/>
        <v>1</v>
      </c>
      <c r="AI26" s="57">
        <f t="shared" si="21"/>
        <v>1</v>
      </c>
      <c r="AJ26" s="120">
        <f t="shared" si="22"/>
        <v>1000000</v>
      </c>
      <c r="AK26" s="119">
        <f t="shared" si="23"/>
        <v>2</v>
      </c>
      <c r="AL26" s="57">
        <f t="shared" si="24"/>
        <v>1</v>
      </c>
      <c r="AM26" s="57">
        <f t="shared" si="25"/>
        <v>1</v>
      </c>
      <c r="AN26" s="121">
        <f t="shared" si="26"/>
        <v>100000</v>
      </c>
      <c r="AO26" s="118">
        <f t="shared" si="27"/>
        <v>1</v>
      </c>
      <c r="AP26" s="57">
        <f t="shared" si="28"/>
        <v>1</v>
      </c>
      <c r="AQ26" s="120">
        <f t="shared" si="29"/>
        <v>10000</v>
      </c>
      <c r="AR26" s="122">
        <f t="shared" si="30"/>
        <v>1110000</v>
      </c>
      <c r="AS26" s="50" t="s">
        <v>69</v>
      </c>
      <c r="AT26" s="63" t="e">
        <f>SUM('SA 2017 Gruppe 2_4_5'!#REF!-'SA 2017 Gruppe 2_4_5'!#REF!)</f>
        <v>#REF!</v>
      </c>
      <c r="AU26" s="51" t="s">
        <v>61</v>
      </c>
      <c r="AV26" s="52" t="s">
        <v>70</v>
      </c>
      <c r="AW26" s="53" t="s">
        <v>71</v>
      </c>
      <c r="AX26" s="64" t="s">
        <v>72</v>
      </c>
      <c r="AZ26" s="61">
        <f t="shared" si="31"/>
        <v>0</v>
      </c>
      <c r="BA26" s="61">
        <f t="shared" si="32"/>
        <v>0</v>
      </c>
      <c r="BB26" s="61">
        <f t="shared" si="33"/>
        <v>0</v>
      </c>
      <c r="BC26" s="61">
        <f t="shared" si="34"/>
        <v>0</v>
      </c>
      <c r="BE26" s="61">
        <f t="shared" si="35"/>
        <v>0</v>
      </c>
      <c r="BF26" s="61">
        <f t="shared" si="36"/>
        <v>0</v>
      </c>
      <c r="BG26" s="61">
        <f t="shared" si="37"/>
        <v>0</v>
      </c>
      <c r="BH26" s="61">
        <f t="shared" si="38"/>
        <v>0</v>
      </c>
      <c r="BJ26" s="61">
        <f t="shared" si="39"/>
        <v>0</v>
      </c>
      <c r="BK26" s="61">
        <f t="shared" si="40"/>
        <v>0</v>
      </c>
      <c r="BL26" s="61">
        <f t="shared" si="41"/>
        <v>0</v>
      </c>
      <c r="BM26" s="61">
        <f t="shared" si="42"/>
        <v>0</v>
      </c>
      <c r="BO26" s="61">
        <f t="shared" si="43"/>
        <v>0</v>
      </c>
      <c r="BP26" s="61">
        <f t="shared" si="44"/>
        <v>0</v>
      </c>
      <c r="BQ26" s="61">
        <f t="shared" si="45"/>
        <v>0</v>
      </c>
      <c r="BR26" s="61">
        <f t="shared" si="46"/>
        <v>0</v>
      </c>
      <c r="BV26" s="61">
        <f t="shared" si="10"/>
        <v>0</v>
      </c>
      <c r="BW26" s="61">
        <f t="shared" si="11"/>
        <v>0</v>
      </c>
      <c r="BX26" s="61">
        <f t="shared" si="12"/>
        <v>0</v>
      </c>
      <c r="BY26" s="61">
        <f t="shared" si="13"/>
        <v>0</v>
      </c>
    </row>
    <row r="27" spans="1:77" ht="18">
      <c r="A27" s="66"/>
      <c r="B27" s="82">
        <v>24</v>
      </c>
      <c r="C27" s="4">
        <v>24</v>
      </c>
      <c r="D27" s="49"/>
      <c r="E27" s="49"/>
      <c r="F27" s="49"/>
      <c r="G27" s="49"/>
      <c r="H27" s="79">
        <f t="shared" si="0"/>
        <v>0</v>
      </c>
      <c r="I27" s="79" t="e">
        <f t="shared" si="1"/>
        <v>#DIV/0!</v>
      </c>
      <c r="J27" s="81">
        <f t="shared" si="2"/>
        <v>0</v>
      </c>
      <c r="K27" s="65"/>
      <c r="L27" s="61"/>
      <c r="R27" s="93">
        <f t="shared" si="14"/>
        <v>0</v>
      </c>
      <c r="S27" s="93">
        <f t="shared" si="15"/>
        <v>0</v>
      </c>
      <c r="T27" s="93">
        <f t="shared" si="16"/>
        <v>0</v>
      </c>
      <c r="U27" s="93">
        <f t="shared" si="17"/>
        <v>0</v>
      </c>
      <c r="V27" s="71">
        <f t="shared" si="3"/>
        <v>0</v>
      </c>
      <c r="W27" s="95" t="e">
        <f t="shared" si="4"/>
        <v>#DIV/0!</v>
      </c>
      <c r="X27" s="96">
        <f t="shared" si="5"/>
        <v>0</v>
      </c>
      <c r="Y27" s="102"/>
      <c r="Z27" s="93" t="str">
        <f t="shared" si="6"/>
        <v> </v>
      </c>
      <c r="AA27" s="93" t="str">
        <f t="shared" si="7"/>
        <v> </v>
      </c>
      <c r="AB27" s="93" t="str">
        <f t="shared" si="8"/>
        <v> </v>
      </c>
      <c r="AC27" s="93" t="str">
        <f t="shared" si="9"/>
        <v> </v>
      </c>
      <c r="AF27" s="118">
        <f t="shared" si="18"/>
        <v>3</v>
      </c>
      <c r="AG27" s="57">
        <f t="shared" si="19"/>
        <v>1</v>
      </c>
      <c r="AH27" s="57">
        <f t="shared" si="20"/>
        <v>1</v>
      </c>
      <c r="AI27" s="57">
        <f t="shared" si="21"/>
        <v>1</v>
      </c>
      <c r="AJ27" s="120">
        <f t="shared" si="22"/>
        <v>1000000</v>
      </c>
      <c r="AK27" s="119">
        <f t="shared" si="23"/>
        <v>2</v>
      </c>
      <c r="AL27" s="57">
        <f t="shared" si="24"/>
        <v>1</v>
      </c>
      <c r="AM27" s="57">
        <f t="shared" si="25"/>
        <v>1</v>
      </c>
      <c r="AN27" s="121">
        <f t="shared" si="26"/>
        <v>100000</v>
      </c>
      <c r="AO27" s="118">
        <f t="shared" si="27"/>
        <v>1</v>
      </c>
      <c r="AP27" s="57">
        <f t="shared" si="28"/>
        <v>1</v>
      </c>
      <c r="AQ27" s="120">
        <f t="shared" si="29"/>
        <v>10000</v>
      </c>
      <c r="AR27" s="122">
        <f t="shared" si="30"/>
        <v>1110000</v>
      </c>
      <c r="AS27" s="50" t="s">
        <v>69</v>
      </c>
      <c r="AT27" s="63" t="e">
        <f>SUM('SA 2017 Gruppe 2_4_5'!#REF!-'SA 2017 Gruppe 2_4_5'!#REF!)</f>
        <v>#REF!</v>
      </c>
      <c r="AU27" s="51" t="s">
        <v>61</v>
      </c>
      <c r="AV27" s="52" t="s">
        <v>70</v>
      </c>
      <c r="AW27" s="53" t="s">
        <v>71</v>
      </c>
      <c r="AX27" s="64" t="s">
        <v>72</v>
      </c>
      <c r="AZ27" s="61">
        <f t="shared" si="31"/>
        <v>0</v>
      </c>
      <c r="BA27" s="61">
        <f t="shared" si="32"/>
        <v>0</v>
      </c>
      <c r="BB27" s="61">
        <f t="shared" si="33"/>
        <v>0</v>
      </c>
      <c r="BC27" s="61">
        <f t="shared" si="34"/>
        <v>0</v>
      </c>
      <c r="BE27" s="61">
        <f t="shared" si="35"/>
        <v>0</v>
      </c>
      <c r="BF27" s="61">
        <f t="shared" si="36"/>
        <v>0</v>
      </c>
      <c r="BG27" s="61">
        <f t="shared" si="37"/>
        <v>0</v>
      </c>
      <c r="BH27" s="61">
        <f t="shared" si="38"/>
        <v>0</v>
      </c>
      <c r="BJ27" s="61">
        <f t="shared" si="39"/>
        <v>0</v>
      </c>
      <c r="BK27" s="61">
        <f t="shared" si="40"/>
        <v>0</v>
      </c>
      <c r="BL27" s="61">
        <f t="shared" si="41"/>
        <v>0</v>
      </c>
      <c r="BM27" s="61">
        <f t="shared" si="42"/>
        <v>0</v>
      </c>
      <c r="BO27" s="61">
        <f t="shared" si="43"/>
        <v>0</v>
      </c>
      <c r="BP27" s="61">
        <f t="shared" si="44"/>
        <v>0</v>
      </c>
      <c r="BQ27" s="61">
        <f t="shared" si="45"/>
        <v>0</v>
      </c>
      <c r="BR27" s="61">
        <f t="shared" si="46"/>
        <v>0</v>
      </c>
      <c r="BV27" s="61">
        <f t="shared" si="10"/>
        <v>0</v>
      </c>
      <c r="BW27" s="61">
        <f t="shared" si="11"/>
        <v>0</v>
      </c>
      <c r="BX27" s="61">
        <f t="shared" si="12"/>
        <v>0</v>
      </c>
      <c r="BY27" s="61">
        <f t="shared" si="13"/>
        <v>0</v>
      </c>
    </row>
    <row r="28" spans="1:77" ht="18">
      <c r="A28" s="66"/>
      <c r="B28" s="82">
        <v>25</v>
      </c>
      <c r="C28" s="68">
        <v>25</v>
      </c>
      <c r="D28" s="48"/>
      <c r="E28" s="48"/>
      <c r="F28" s="48"/>
      <c r="G28" s="48"/>
      <c r="H28" s="79">
        <f t="shared" si="0"/>
        <v>0</v>
      </c>
      <c r="I28" s="79" t="e">
        <f t="shared" si="1"/>
        <v>#DIV/0!</v>
      </c>
      <c r="J28" s="81">
        <f t="shared" si="2"/>
        <v>0</v>
      </c>
      <c r="K28" s="65"/>
      <c r="L28" s="61"/>
      <c r="R28" s="93">
        <f t="shared" si="14"/>
        <v>0</v>
      </c>
      <c r="S28" s="93">
        <f t="shared" si="15"/>
        <v>0</v>
      </c>
      <c r="T28" s="93">
        <f t="shared" si="16"/>
        <v>0</v>
      </c>
      <c r="U28" s="93">
        <f t="shared" si="17"/>
        <v>0</v>
      </c>
      <c r="V28" s="71">
        <f t="shared" si="3"/>
        <v>0</v>
      </c>
      <c r="W28" s="95" t="e">
        <f t="shared" si="4"/>
        <v>#DIV/0!</v>
      </c>
      <c r="X28" s="96">
        <f t="shared" si="5"/>
        <v>0</v>
      </c>
      <c r="Y28" s="102"/>
      <c r="Z28" s="93" t="str">
        <f t="shared" si="6"/>
        <v> </v>
      </c>
      <c r="AA28" s="93" t="str">
        <f t="shared" si="7"/>
        <v> </v>
      </c>
      <c r="AB28" s="93" t="str">
        <f t="shared" si="8"/>
        <v> </v>
      </c>
      <c r="AC28" s="93" t="str">
        <f t="shared" si="9"/>
        <v> </v>
      </c>
      <c r="AF28" s="118">
        <f t="shared" si="18"/>
        <v>3</v>
      </c>
      <c r="AG28" s="57">
        <f t="shared" si="19"/>
        <v>1</v>
      </c>
      <c r="AH28" s="57">
        <f t="shared" si="20"/>
        <v>1</v>
      </c>
      <c r="AI28" s="57">
        <f t="shared" si="21"/>
        <v>1</v>
      </c>
      <c r="AJ28" s="120">
        <f t="shared" si="22"/>
        <v>1000000</v>
      </c>
      <c r="AK28" s="119">
        <f t="shared" si="23"/>
        <v>2</v>
      </c>
      <c r="AL28" s="57">
        <f t="shared" si="24"/>
        <v>1</v>
      </c>
      <c r="AM28" s="57">
        <f t="shared" si="25"/>
        <v>1</v>
      </c>
      <c r="AN28" s="121">
        <f t="shared" si="26"/>
        <v>100000</v>
      </c>
      <c r="AO28" s="118">
        <f t="shared" si="27"/>
        <v>1</v>
      </c>
      <c r="AP28" s="57">
        <f t="shared" si="28"/>
        <v>1</v>
      </c>
      <c r="AQ28" s="120">
        <f t="shared" si="29"/>
        <v>10000</v>
      </c>
      <c r="AR28" s="122">
        <f t="shared" si="30"/>
        <v>1110000</v>
      </c>
      <c r="AS28" s="50" t="s">
        <v>69</v>
      </c>
      <c r="AT28" s="63" t="e">
        <f>SUM('SA 2017 Gruppe 2_4_5'!#REF!-'SA 2017 Gruppe 2_4_5'!#REF!)</f>
        <v>#REF!</v>
      </c>
      <c r="AU28" s="51" t="s">
        <v>61</v>
      </c>
      <c r="AV28" s="52" t="s">
        <v>70</v>
      </c>
      <c r="AW28" s="53" t="s">
        <v>71</v>
      </c>
      <c r="AX28" s="64" t="s">
        <v>72</v>
      </c>
      <c r="AZ28" s="61">
        <f t="shared" si="31"/>
        <v>0</v>
      </c>
      <c r="BA28" s="61">
        <f t="shared" si="32"/>
        <v>0</v>
      </c>
      <c r="BB28" s="61">
        <f t="shared" si="33"/>
        <v>0</v>
      </c>
      <c r="BC28" s="61">
        <f t="shared" si="34"/>
        <v>0</v>
      </c>
      <c r="BE28" s="61">
        <f t="shared" si="35"/>
        <v>0</v>
      </c>
      <c r="BF28" s="61">
        <f t="shared" si="36"/>
        <v>0</v>
      </c>
      <c r="BG28" s="61">
        <f t="shared" si="37"/>
        <v>0</v>
      </c>
      <c r="BH28" s="61">
        <f t="shared" si="38"/>
        <v>0</v>
      </c>
      <c r="BJ28" s="61">
        <f t="shared" si="39"/>
        <v>0</v>
      </c>
      <c r="BK28" s="61">
        <f t="shared" si="40"/>
        <v>0</v>
      </c>
      <c r="BL28" s="61">
        <f t="shared" si="41"/>
        <v>0</v>
      </c>
      <c r="BM28" s="61">
        <f t="shared" si="42"/>
        <v>0</v>
      </c>
      <c r="BO28" s="61">
        <f t="shared" si="43"/>
        <v>0</v>
      </c>
      <c r="BP28" s="61">
        <f t="shared" si="44"/>
        <v>0</v>
      </c>
      <c r="BQ28" s="61">
        <f t="shared" si="45"/>
        <v>0</v>
      </c>
      <c r="BR28" s="61">
        <f t="shared" si="46"/>
        <v>0</v>
      </c>
      <c r="BV28" s="61">
        <f t="shared" si="10"/>
        <v>0</v>
      </c>
      <c r="BW28" s="61">
        <f t="shared" si="11"/>
        <v>0</v>
      </c>
      <c r="BX28" s="61">
        <f t="shared" si="12"/>
        <v>0</v>
      </c>
      <c r="BY28" s="61">
        <f t="shared" si="13"/>
        <v>0</v>
      </c>
    </row>
    <row r="29" spans="1:77" ht="18">
      <c r="A29" s="66"/>
      <c r="B29" s="82">
        <v>26</v>
      </c>
      <c r="C29" s="4">
        <v>26</v>
      </c>
      <c r="D29" s="49"/>
      <c r="E29" s="49"/>
      <c r="F29" s="49"/>
      <c r="G29" s="49"/>
      <c r="H29" s="79">
        <f t="shared" si="0"/>
        <v>0</v>
      </c>
      <c r="I29" s="79" t="e">
        <f t="shared" si="1"/>
        <v>#DIV/0!</v>
      </c>
      <c r="J29" s="81">
        <f t="shared" si="2"/>
        <v>0</v>
      </c>
      <c r="K29" s="65"/>
      <c r="L29" s="61"/>
      <c r="R29" s="93">
        <f t="shared" si="14"/>
        <v>0</v>
      </c>
      <c r="S29" s="93">
        <f t="shared" si="15"/>
        <v>0</v>
      </c>
      <c r="T29" s="93">
        <f t="shared" si="16"/>
        <v>0</v>
      </c>
      <c r="U29" s="93">
        <f t="shared" si="17"/>
        <v>0</v>
      </c>
      <c r="V29" s="71">
        <f t="shared" si="3"/>
        <v>0</v>
      </c>
      <c r="W29" s="95" t="e">
        <f t="shared" si="4"/>
        <v>#DIV/0!</v>
      </c>
      <c r="X29" s="96">
        <f t="shared" si="5"/>
        <v>0</v>
      </c>
      <c r="Y29" s="102"/>
      <c r="Z29" s="93" t="str">
        <f t="shared" si="6"/>
        <v> </v>
      </c>
      <c r="AA29" s="93" t="str">
        <f t="shared" si="7"/>
        <v> </v>
      </c>
      <c r="AB29" s="93" t="str">
        <f t="shared" si="8"/>
        <v> </v>
      </c>
      <c r="AC29" s="93" t="str">
        <f t="shared" si="9"/>
        <v> </v>
      </c>
      <c r="AF29" s="118">
        <f t="shared" si="18"/>
        <v>3</v>
      </c>
      <c r="AG29" s="57">
        <f t="shared" si="19"/>
        <v>1</v>
      </c>
      <c r="AH29" s="57">
        <f t="shared" si="20"/>
        <v>1</v>
      </c>
      <c r="AI29" s="57">
        <f t="shared" si="21"/>
        <v>1</v>
      </c>
      <c r="AJ29" s="120">
        <f t="shared" si="22"/>
        <v>1000000</v>
      </c>
      <c r="AK29" s="119">
        <f t="shared" si="23"/>
        <v>2</v>
      </c>
      <c r="AL29" s="57">
        <f t="shared" si="24"/>
        <v>1</v>
      </c>
      <c r="AM29" s="57">
        <f t="shared" si="25"/>
        <v>1</v>
      </c>
      <c r="AN29" s="121">
        <f t="shared" si="26"/>
        <v>100000</v>
      </c>
      <c r="AO29" s="118">
        <f t="shared" si="27"/>
        <v>1</v>
      </c>
      <c r="AP29" s="57">
        <f t="shared" si="28"/>
        <v>1</v>
      </c>
      <c r="AQ29" s="120">
        <f t="shared" si="29"/>
        <v>10000</v>
      </c>
      <c r="AR29" s="122">
        <f t="shared" si="30"/>
        <v>1110000</v>
      </c>
      <c r="AS29" s="50" t="s">
        <v>69</v>
      </c>
      <c r="AT29" s="63" t="e">
        <f>SUM('SA 2017 Gruppe 2_4_5'!#REF!-'SA 2017 Gruppe 2_4_5'!#REF!)</f>
        <v>#REF!</v>
      </c>
      <c r="AU29" s="51" t="s">
        <v>61</v>
      </c>
      <c r="AV29" s="52" t="s">
        <v>70</v>
      </c>
      <c r="AW29" s="53" t="s">
        <v>71</v>
      </c>
      <c r="AX29" s="64" t="s">
        <v>72</v>
      </c>
      <c r="AZ29" s="61">
        <f t="shared" si="31"/>
        <v>0</v>
      </c>
      <c r="BA29" s="61">
        <f t="shared" si="32"/>
        <v>0</v>
      </c>
      <c r="BB29" s="61">
        <f t="shared" si="33"/>
        <v>0</v>
      </c>
      <c r="BC29" s="61">
        <f t="shared" si="34"/>
        <v>0</v>
      </c>
      <c r="BE29" s="61">
        <f t="shared" si="35"/>
        <v>0</v>
      </c>
      <c r="BF29" s="61">
        <f t="shared" si="36"/>
        <v>0</v>
      </c>
      <c r="BG29" s="61">
        <f t="shared" si="37"/>
        <v>0</v>
      </c>
      <c r="BH29" s="61">
        <f t="shared" si="38"/>
        <v>0</v>
      </c>
      <c r="BJ29" s="61">
        <f t="shared" si="39"/>
        <v>0</v>
      </c>
      <c r="BK29" s="61">
        <f t="shared" si="40"/>
        <v>0</v>
      </c>
      <c r="BL29" s="61">
        <f t="shared" si="41"/>
        <v>0</v>
      </c>
      <c r="BM29" s="61">
        <f t="shared" si="42"/>
        <v>0</v>
      </c>
      <c r="BO29" s="61">
        <f t="shared" si="43"/>
        <v>0</v>
      </c>
      <c r="BP29" s="61">
        <f t="shared" si="44"/>
        <v>0</v>
      </c>
      <c r="BQ29" s="61">
        <f t="shared" si="45"/>
        <v>0</v>
      </c>
      <c r="BR29" s="61">
        <f t="shared" si="46"/>
        <v>0</v>
      </c>
      <c r="BV29" s="61">
        <f t="shared" si="10"/>
        <v>0</v>
      </c>
      <c r="BW29" s="61">
        <f t="shared" si="11"/>
        <v>0</v>
      </c>
      <c r="BX29" s="61">
        <f t="shared" si="12"/>
        <v>0</v>
      </c>
      <c r="BY29" s="61">
        <f t="shared" si="13"/>
        <v>0</v>
      </c>
    </row>
    <row r="30" spans="1:77" ht="18">
      <c r="A30" s="66"/>
      <c r="B30" s="82">
        <v>27</v>
      </c>
      <c r="C30" s="68">
        <v>27</v>
      </c>
      <c r="D30" s="48"/>
      <c r="E30" s="48"/>
      <c r="F30" s="48"/>
      <c r="G30" s="48"/>
      <c r="H30" s="79">
        <f t="shared" si="0"/>
        <v>0</v>
      </c>
      <c r="I30" s="79" t="e">
        <f t="shared" si="1"/>
        <v>#DIV/0!</v>
      </c>
      <c r="J30" s="81">
        <f t="shared" si="2"/>
        <v>0</v>
      </c>
      <c r="K30" s="65"/>
      <c r="L30" s="61"/>
      <c r="R30" s="93">
        <f t="shared" si="14"/>
        <v>0</v>
      </c>
      <c r="S30" s="93">
        <f t="shared" si="15"/>
        <v>0</v>
      </c>
      <c r="T30" s="93">
        <f t="shared" si="16"/>
        <v>0</v>
      </c>
      <c r="U30" s="93">
        <f t="shared" si="17"/>
        <v>0</v>
      </c>
      <c r="V30" s="71">
        <f t="shared" si="3"/>
        <v>0</v>
      </c>
      <c r="W30" s="95" t="e">
        <f t="shared" si="4"/>
        <v>#DIV/0!</v>
      </c>
      <c r="X30" s="96">
        <f t="shared" si="5"/>
        <v>0</v>
      </c>
      <c r="Y30" s="102"/>
      <c r="Z30" s="93" t="str">
        <f t="shared" si="6"/>
        <v> </v>
      </c>
      <c r="AA30" s="93" t="str">
        <f t="shared" si="7"/>
        <v> </v>
      </c>
      <c r="AB30" s="93" t="str">
        <f t="shared" si="8"/>
        <v> </v>
      </c>
      <c r="AC30" s="93" t="str">
        <f t="shared" si="9"/>
        <v> </v>
      </c>
      <c r="AF30" s="118">
        <f t="shared" si="18"/>
        <v>3</v>
      </c>
      <c r="AG30" s="57">
        <f t="shared" si="19"/>
        <v>1</v>
      </c>
      <c r="AH30" s="57">
        <f t="shared" si="20"/>
        <v>1</v>
      </c>
      <c r="AI30" s="57">
        <f t="shared" si="21"/>
        <v>1</v>
      </c>
      <c r="AJ30" s="120">
        <f t="shared" si="22"/>
        <v>1000000</v>
      </c>
      <c r="AK30" s="119">
        <f t="shared" si="23"/>
        <v>2</v>
      </c>
      <c r="AL30" s="57">
        <f t="shared" si="24"/>
        <v>1</v>
      </c>
      <c r="AM30" s="57">
        <f t="shared" si="25"/>
        <v>1</v>
      </c>
      <c r="AN30" s="121">
        <f t="shared" si="26"/>
        <v>100000</v>
      </c>
      <c r="AO30" s="118">
        <f t="shared" si="27"/>
        <v>1</v>
      </c>
      <c r="AP30" s="57">
        <f t="shared" si="28"/>
        <v>1</v>
      </c>
      <c r="AQ30" s="120">
        <f t="shared" si="29"/>
        <v>10000</v>
      </c>
      <c r="AR30" s="122">
        <f t="shared" si="30"/>
        <v>1110000</v>
      </c>
      <c r="AS30" s="50" t="s">
        <v>69</v>
      </c>
      <c r="AT30" s="63" t="e">
        <f>SUM('SA 2017 Gruppe 2_4_5'!#REF!-'SA 2017 Gruppe 2_4_5'!#REF!)</f>
        <v>#REF!</v>
      </c>
      <c r="AU30" s="51" t="s">
        <v>61</v>
      </c>
      <c r="AV30" s="52" t="s">
        <v>70</v>
      </c>
      <c r="AW30" s="53" t="s">
        <v>71</v>
      </c>
      <c r="AX30" s="64" t="s">
        <v>72</v>
      </c>
      <c r="AZ30" s="61">
        <f t="shared" si="31"/>
        <v>0</v>
      </c>
      <c r="BA30" s="61">
        <f t="shared" si="32"/>
        <v>0</v>
      </c>
      <c r="BB30" s="61">
        <f t="shared" si="33"/>
        <v>0</v>
      </c>
      <c r="BC30" s="61">
        <f t="shared" si="34"/>
        <v>0</v>
      </c>
      <c r="BE30" s="61">
        <f t="shared" si="35"/>
        <v>0</v>
      </c>
      <c r="BF30" s="61">
        <f t="shared" si="36"/>
        <v>0</v>
      </c>
      <c r="BG30" s="61">
        <f t="shared" si="37"/>
        <v>0</v>
      </c>
      <c r="BH30" s="61">
        <f t="shared" si="38"/>
        <v>0</v>
      </c>
      <c r="BJ30" s="61">
        <f t="shared" si="39"/>
        <v>0</v>
      </c>
      <c r="BK30" s="61">
        <f t="shared" si="40"/>
        <v>0</v>
      </c>
      <c r="BL30" s="61">
        <f t="shared" si="41"/>
        <v>0</v>
      </c>
      <c r="BM30" s="61">
        <f t="shared" si="42"/>
        <v>0</v>
      </c>
      <c r="BO30" s="61">
        <f t="shared" si="43"/>
        <v>0</v>
      </c>
      <c r="BP30" s="61">
        <f t="shared" si="44"/>
        <v>0</v>
      </c>
      <c r="BQ30" s="61">
        <f t="shared" si="45"/>
        <v>0</v>
      </c>
      <c r="BR30" s="61">
        <f t="shared" si="46"/>
        <v>0</v>
      </c>
      <c r="BV30" s="61">
        <f t="shared" si="10"/>
        <v>0</v>
      </c>
      <c r="BW30" s="61">
        <f t="shared" si="11"/>
        <v>0</v>
      </c>
      <c r="BX30" s="61">
        <f t="shared" si="12"/>
        <v>0</v>
      </c>
      <c r="BY30" s="61">
        <f t="shared" si="13"/>
        <v>0</v>
      </c>
    </row>
    <row r="31" spans="1:77" ht="18">
      <c r="A31" s="66"/>
      <c r="B31" s="82">
        <v>28</v>
      </c>
      <c r="C31" s="4">
        <v>28</v>
      </c>
      <c r="D31" s="49"/>
      <c r="E31" s="49"/>
      <c r="F31" s="49"/>
      <c r="G31" s="49"/>
      <c r="H31" s="79">
        <f t="shared" si="0"/>
        <v>0</v>
      </c>
      <c r="I31" s="79" t="e">
        <f t="shared" si="1"/>
        <v>#DIV/0!</v>
      </c>
      <c r="J31" s="81">
        <f t="shared" si="2"/>
        <v>0</v>
      </c>
      <c r="K31" s="65"/>
      <c r="L31" s="61"/>
      <c r="R31" s="93">
        <f t="shared" si="14"/>
        <v>0</v>
      </c>
      <c r="S31" s="93">
        <f t="shared" si="15"/>
        <v>0</v>
      </c>
      <c r="T31" s="93">
        <f t="shared" si="16"/>
        <v>0</v>
      </c>
      <c r="U31" s="93">
        <f t="shared" si="17"/>
        <v>0</v>
      </c>
      <c r="V31" s="71">
        <f t="shared" si="3"/>
        <v>0</v>
      </c>
      <c r="W31" s="95" t="e">
        <f t="shared" si="4"/>
        <v>#DIV/0!</v>
      </c>
      <c r="X31" s="96">
        <f t="shared" si="5"/>
        <v>0</v>
      </c>
      <c r="Y31" s="102"/>
      <c r="Z31" s="93" t="str">
        <f t="shared" si="6"/>
        <v> </v>
      </c>
      <c r="AA31" s="93" t="str">
        <f t="shared" si="7"/>
        <v> </v>
      </c>
      <c r="AB31" s="93" t="str">
        <f t="shared" si="8"/>
        <v> </v>
      </c>
      <c r="AC31" s="93" t="str">
        <f t="shared" si="9"/>
        <v> </v>
      </c>
      <c r="AF31" s="118">
        <f t="shared" si="18"/>
        <v>3</v>
      </c>
      <c r="AG31" s="57">
        <f t="shared" si="19"/>
        <v>1</v>
      </c>
      <c r="AH31" s="57">
        <f t="shared" si="20"/>
        <v>1</v>
      </c>
      <c r="AI31" s="57">
        <f t="shared" si="21"/>
        <v>1</v>
      </c>
      <c r="AJ31" s="120">
        <f t="shared" si="22"/>
        <v>1000000</v>
      </c>
      <c r="AK31" s="119">
        <f t="shared" si="23"/>
        <v>2</v>
      </c>
      <c r="AL31" s="57">
        <f t="shared" si="24"/>
        <v>1</v>
      </c>
      <c r="AM31" s="57">
        <f t="shared" si="25"/>
        <v>1</v>
      </c>
      <c r="AN31" s="121">
        <f t="shared" si="26"/>
        <v>100000</v>
      </c>
      <c r="AO31" s="118">
        <f t="shared" si="27"/>
        <v>1</v>
      </c>
      <c r="AP31" s="57">
        <f t="shared" si="28"/>
        <v>1</v>
      </c>
      <c r="AQ31" s="120">
        <f t="shared" si="29"/>
        <v>10000</v>
      </c>
      <c r="AR31" s="122">
        <f t="shared" si="30"/>
        <v>1110000</v>
      </c>
      <c r="AS31" s="50" t="s">
        <v>69</v>
      </c>
      <c r="AT31" s="63" t="e">
        <f>SUM('SA 2017 Gruppe 2_4_5'!#REF!-'SA 2017 Gruppe 2_4_5'!#REF!)</f>
        <v>#REF!</v>
      </c>
      <c r="AU31" s="51" t="s">
        <v>61</v>
      </c>
      <c r="AV31" s="52" t="s">
        <v>70</v>
      </c>
      <c r="AW31" s="53" t="s">
        <v>71</v>
      </c>
      <c r="AX31" s="64" t="s">
        <v>72</v>
      </c>
      <c r="AZ31" s="61">
        <f t="shared" si="31"/>
        <v>0</v>
      </c>
      <c r="BA31" s="61">
        <f t="shared" si="32"/>
        <v>0</v>
      </c>
      <c r="BB31" s="61">
        <f t="shared" si="33"/>
        <v>0</v>
      </c>
      <c r="BC31" s="61">
        <f t="shared" si="34"/>
        <v>0</v>
      </c>
      <c r="BE31" s="61">
        <f t="shared" si="35"/>
        <v>0</v>
      </c>
      <c r="BF31" s="61">
        <f t="shared" si="36"/>
        <v>0</v>
      </c>
      <c r="BG31" s="61">
        <f t="shared" si="37"/>
        <v>0</v>
      </c>
      <c r="BH31" s="61">
        <f t="shared" si="38"/>
        <v>0</v>
      </c>
      <c r="BJ31" s="61">
        <f t="shared" si="39"/>
        <v>0</v>
      </c>
      <c r="BK31" s="61">
        <f t="shared" si="40"/>
        <v>0</v>
      </c>
      <c r="BL31" s="61">
        <f t="shared" si="41"/>
        <v>0</v>
      </c>
      <c r="BM31" s="61">
        <f t="shared" si="42"/>
        <v>0</v>
      </c>
      <c r="BO31" s="61">
        <f t="shared" si="43"/>
        <v>0</v>
      </c>
      <c r="BP31" s="61">
        <f t="shared" si="44"/>
        <v>0</v>
      </c>
      <c r="BQ31" s="61">
        <f t="shared" si="45"/>
        <v>0</v>
      </c>
      <c r="BR31" s="61">
        <f t="shared" si="46"/>
        <v>0</v>
      </c>
      <c r="BV31" s="61">
        <f t="shared" si="10"/>
        <v>0</v>
      </c>
      <c r="BW31" s="61">
        <f t="shared" si="11"/>
        <v>0</v>
      </c>
      <c r="BX31" s="61">
        <f t="shared" si="12"/>
        <v>0</v>
      </c>
      <c r="BY31" s="61">
        <f t="shared" si="13"/>
        <v>0</v>
      </c>
    </row>
    <row r="32" spans="1:77" ht="18">
      <c r="A32" s="66"/>
      <c r="B32" s="82">
        <v>29</v>
      </c>
      <c r="C32" s="68">
        <v>29</v>
      </c>
      <c r="D32" s="48"/>
      <c r="E32" s="48"/>
      <c r="F32" s="48"/>
      <c r="G32" s="48"/>
      <c r="H32" s="79">
        <f t="shared" si="0"/>
        <v>0</v>
      </c>
      <c r="I32" s="79" t="e">
        <f t="shared" si="1"/>
        <v>#DIV/0!</v>
      </c>
      <c r="J32" s="81">
        <f t="shared" si="2"/>
        <v>0</v>
      </c>
      <c r="K32" s="65"/>
      <c r="L32" s="61"/>
      <c r="R32" s="93">
        <f t="shared" si="14"/>
        <v>0</v>
      </c>
      <c r="S32" s="93">
        <f t="shared" si="15"/>
        <v>0</v>
      </c>
      <c r="T32" s="93">
        <f t="shared" si="16"/>
        <v>0</v>
      </c>
      <c r="U32" s="93">
        <f t="shared" si="17"/>
        <v>0</v>
      </c>
      <c r="V32" s="71">
        <f t="shared" si="3"/>
        <v>0</v>
      </c>
      <c r="W32" s="95" t="e">
        <f t="shared" si="4"/>
        <v>#DIV/0!</v>
      </c>
      <c r="X32" s="96">
        <f t="shared" si="5"/>
        <v>0</v>
      </c>
      <c r="Y32" s="102"/>
      <c r="Z32" s="93" t="str">
        <f t="shared" si="6"/>
        <v> </v>
      </c>
      <c r="AA32" s="93" t="str">
        <f t="shared" si="7"/>
        <v> </v>
      </c>
      <c r="AB32" s="93" t="str">
        <f t="shared" si="8"/>
        <v> </v>
      </c>
      <c r="AC32" s="93" t="str">
        <f t="shared" si="9"/>
        <v> </v>
      </c>
      <c r="AF32" s="118">
        <f t="shared" si="18"/>
        <v>3</v>
      </c>
      <c r="AG32" s="57">
        <f t="shared" si="19"/>
        <v>1</v>
      </c>
      <c r="AH32" s="57">
        <f t="shared" si="20"/>
        <v>1</v>
      </c>
      <c r="AI32" s="57">
        <f t="shared" si="21"/>
        <v>1</v>
      </c>
      <c r="AJ32" s="120">
        <f t="shared" si="22"/>
        <v>1000000</v>
      </c>
      <c r="AK32" s="119">
        <f t="shared" si="23"/>
        <v>2</v>
      </c>
      <c r="AL32" s="57">
        <f t="shared" si="24"/>
        <v>1</v>
      </c>
      <c r="AM32" s="57">
        <f t="shared" si="25"/>
        <v>1</v>
      </c>
      <c r="AN32" s="121">
        <f t="shared" si="26"/>
        <v>100000</v>
      </c>
      <c r="AO32" s="118">
        <f t="shared" si="27"/>
        <v>1</v>
      </c>
      <c r="AP32" s="57">
        <f t="shared" si="28"/>
        <v>1</v>
      </c>
      <c r="AQ32" s="120">
        <f t="shared" si="29"/>
        <v>10000</v>
      </c>
      <c r="AR32" s="122">
        <f t="shared" si="30"/>
        <v>1110000</v>
      </c>
      <c r="AS32" s="50" t="s">
        <v>69</v>
      </c>
      <c r="AT32" s="63" t="e">
        <f>SUM('SA 2017 Gruppe 2_4_5'!#REF!-'SA 2017 Gruppe 2_4_5'!#REF!)</f>
        <v>#REF!</v>
      </c>
      <c r="AU32" s="51" t="s">
        <v>61</v>
      </c>
      <c r="AV32" s="52" t="s">
        <v>70</v>
      </c>
      <c r="AW32" s="53" t="s">
        <v>71</v>
      </c>
      <c r="AX32" s="64" t="s">
        <v>72</v>
      </c>
      <c r="AZ32" s="61">
        <f t="shared" si="31"/>
        <v>0</v>
      </c>
      <c r="BA32" s="61">
        <f t="shared" si="32"/>
        <v>0</v>
      </c>
      <c r="BB32" s="61">
        <f t="shared" si="33"/>
        <v>0</v>
      </c>
      <c r="BC32" s="61">
        <f t="shared" si="34"/>
        <v>0</v>
      </c>
      <c r="BE32" s="61">
        <f t="shared" si="35"/>
        <v>0</v>
      </c>
      <c r="BF32" s="61">
        <f t="shared" si="36"/>
        <v>0</v>
      </c>
      <c r="BG32" s="61">
        <f t="shared" si="37"/>
        <v>0</v>
      </c>
      <c r="BH32" s="61">
        <f t="shared" si="38"/>
        <v>0</v>
      </c>
      <c r="BJ32" s="61">
        <f t="shared" si="39"/>
        <v>0</v>
      </c>
      <c r="BK32" s="61">
        <f t="shared" si="40"/>
        <v>0</v>
      </c>
      <c r="BL32" s="61">
        <f t="shared" si="41"/>
        <v>0</v>
      </c>
      <c r="BM32" s="61">
        <f t="shared" si="42"/>
        <v>0</v>
      </c>
      <c r="BO32" s="61">
        <f t="shared" si="43"/>
        <v>0</v>
      </c>
      <c r="BP32" s="61">
        <f t="shared" si="44"/>
        <v>0</v>
      </c>
      <c r="BQ32" s="61">
        <f t="shared" si="45"/>
        <v>0</v>
      </c>
      <c r="BR32" s="61">
        <f t="shared" si="46"/>
        <v>0</v>
      </c>
      <c r="BV32" s="61">
        <f t="shared" si="10"/>
        <v>0</v>
      </c>
      <c r="BW32" s="61">
        <f t="shared" si="11"/>
        <v>0</v>
      </c>
      <c r="BX32" s="61">
        <f t="shared" si="12"/>
        <v>0</v>
      </c>
      <c r="BY32" s="61">
        <f t="shared" si="13"/>
        <v>0</v>
      </c>
    </row>
    <row r="33" spans="1:77" ht="18">
      <c r="A33" s="66"/>
      <c r="B33" s="82">
        <v>30</v>
      </c>
      <c r="C33" s="4">
        <v>30</v>
      </c>
      <c r="D33" s="49"/>
      <c r="E33" s="49"/>
      <c r="F33" s="49"/>
      <c r="G33" s="49"/>
      <c r="H33" s="79">
        <f t="shared" si="0"/>
        <v>0</v>
      </c>
      <c r="I33" s="79" t="e">
        <f t="shared" si="1"/>
        <v>#DIV/0!</v>
      </c>
      <c r="J33" s="81">
        <f t="shared" si="2"/>
        <v>0</v>
      </c>
      <c r="K33" s="65"/>
      <c r="L33" s="61"/>
      <c r="R33" s="93">
        <f t="shared" si="14"/>
        <v>0</v>
      </c>
      <c r="S33" s="93">
        <f t="shared" si="15"/>
        <v>0</v>
      </c>
      <c r="T33" s="93">
        <f t="shared" si="16"/>
        <v>0</v>
      </c>
      <c r="U33" s="93">
        <f t="shared" si="17"/>
        <v>0</v>
      </c>
      <c r="V33" s="71">
        <f t="shared" si="3"/>
        <v>0</v>
      </c>
      <c r="W33" s="95" t="e">
        <f t="shared" si="4"/>
        <v>#DIV/0!</v>
      </c>
      <c r="X33" s="96">
        <f t="shared" si="5"/>
        <v>0</v>
      </c>
      <c r="Y33" s="102"/>
      <c r="Z33" s="93" t="str">
        <f t="shared" si="6"/>
        <v> </v>
      </c>
      <c r="AA33" s="93" t="str">
        <f t="shared" si="7"/>
        <v> </v>
      </c>
      <c r="AB33" s="93" t="str">
        <f t="shared" si="8"/>
        <v> </v>
      </c>
      <c r="AC33" s="93" t="str">
        <f t="shared" si="9"/>
        <v> </v>
      </c>
      <c r="AF33" s="118">
        <f t="shared" si="18"/>
        <v>3</v>
      </c>
      <c r="AG33" s="57">
        <f t="shared" si="19"/>
        <v>1</v>
      </c>
      <c r="AH33" s="57">
        <f t="shared" si="20"/>
        <v>1</v>
      </c>
      <c r="AI33" s="57">
        <f t="shared" si="21"/>
        <v>1</v>
      </c>
      <c r="AJ33" s="120">
        <f t="shared" si="22"/>
        <v>1000000</v>
      </c>
      <c r="AK33" s="119">
        <f t="shared" si="23"/>
        <v>2</v>
      </c>
      <c r="AL33" s="57">
        <f t="shared" si="24"/>
        <v>1</v>
      </c>
      <c r="AM33" s="57">
        <f t="shared" si="25"/>
        <v>1</v>
      </c>
      <c r="AN33" s="121">
        <f t="shared" si="26"/>
        <v>100000</v>
      </c>
      <c r="AO33" s="118">
        <f t="shared" si="27"/>
        <v>1</v>
      </c>
      <c r="AP33" s="57">
        <f t="shared" si="28"/>
        <v>1</v>
      </c>
      <c r="AQ33" s="120">
        <f t="shared" si="29"/>
        <v>10000</v>
      </c>
      <c r="AR33" s="122">
        <f t="shared" si="30"/>
        <v>1110000</v>
      </c>
      <c r="AS33" s="50" t="s">
        <v>69</v>
      </c>
      <c r="AT33" s="63" t="e">
        <f>SUM('SA 2017 Gruppe 2_4_5'!#REF!-'SA 2017 Gruppe 2_4_5'!#REF!)</f>
        <v>#REF!</v>
      </c>
      <c r="AU33" s="51" t="s">
        <v>61</v>
      </c>
      <c r="AV33" s="52" t="s">
        <v>70</v>
      </c>
      <c r="AW33" s="53" t="s">
        <v>71</v>
      </c>
      <c r="AX33" s="64" t="s">
        <v>72</v>
      </c>
      <c r="AZ33" s="61">
        <f t="shared" si="31"/>
        <v>0</v>
      </c>
      <c r="BA33" s="61">
        <f t="shared" si="32"/>
        <v>0</v>
      </c>
      <c r="BB33" s="61">
        <f t="shared" si="33"/>
        <v>0</v>
      </c>
      <c r="BC33" s="61">
        <f t="shared" si="34"/>
        <v>0</v>
      </c>
      <c r="BE33" s="61">
        <f t="shared" si="35"/>
        <v>0</v>
      </c>
      <c r="BF33" s="61">
        <f t="shared" si="36"/>
        <v>0</v>
      </c>
      <c r="BG33" s="61">
        <f t="shared" si="37"/>
        <v>0</v>
      </c>
      <c r="BH33" s="61">
        <f t="shared" si="38"/>
        <v>0</v>
      </c>
      <c r="BJ33" s="61">
        <f t="shared" si="39"/>
        <v>0</v>
      </c>
      <c r="BK33" s="61">
        <f t="shared" si="40"/>
        <v>0</v>
      </c>
      <c r="BL33" s="61">
        <f t="shared" si="41"/>
        <v>0</v>
      </c>
      <c r="BM33" s="61">
        <f t="shared" si="42"/>
        <v>0</v>
      </c>
      <c r="BO33" s="61">
        <f t="shared" si="43"/>
        <v>0</v>
      </c>
      <c r="BP33" s="61">
        <f t="shared" si="44"/>
        <v>0</v>
      </c>
      <c r="BQ33" s="61">
        <f t="shared" si="45"/>
        <v>0</v>
      </c>
      <c r="BR33" s="61">
        <f t="shared" si="46"/>
        <v>0</v>
      </c>
      <c r="BV33" s="61">
        <f t="shared" si="10"/>
        <v>0</v>
      </c>
      <c r="BW33" s="61">
        <f t="shared" si="11"/>
        <v>0</v>
      </c>
      <c r="BX33" s="61">
        <f t="shared" si="12"/>
        <v>0</v>
      </c>
      <c r="BY33" s="61">
        <f t="shared" si="13"/>
        <v>0</v>
      </c>
    </row>
    <row r="34" spans="1:77" ht="18">
      <c r="A34" s="66"/>
      <c r="B34" s="82">
        <v>31</v>
      </c>
      <c r="C34" s="68">
        <v>31</v>
      </c>
      <c r="D34" s="48"/>
      <c r="E34" s="48"/>
      <c r="F34" s="48"/>
      <c r="G34" s="48"/>
      <c r="H34" s="79">
        <f t="shared" si="0"/>
        <v>0</v>
      </c>
      <c r="I34" s="79" t="e">
        <f t="shared" si="1"/>
        <v>#DIV/0!</v>
      </c>
      <c r="J34" s="81">
        <f t="shared" si="2"/>
        <v>0</v>
      </c>
      <c r="K34" s="65"/>
      <c r="L34" s="61"/>
      <c r="R34" s="93">
        <f t="shared" si="14"/>
        <v>0</v>
      </c>
      <c r="S34" s="93">
        <f t="shared" si="15"/>
        <v>0</v>
      </c>
      <c r="T34" s="93">
        <f t="shared" si="16"/>
        <v>0</v>
      </c>
      <c r="U34" s="93">
        <f t="shared" si="17"/>
        <v>0</v>
      </c>
      <c r="V34" s="71">
        <f t="shared" si="3"/>
        <v>0</v>
      </c>
      <c r="W34" s="95" t="e">
        <f t="shared" si="4"/>
        <v>#DIV/0!</v>
      </c>
      <c r="X34" s="96">
        <f t="shared" si="5"/>
        <v>0</v>
      </c>
      <c r="Y34" s="102"/>
      <c r="Z34" s="93" t="str">
        <f t="shared" si="6"/>
        <v> </v>
      </c>
      <c r="AA34" s="93" t="str">
        <f t="shared" si="7"/>
        <v> </v>
      </c>
      <c r="AB34" s="93" t="str">
        <f t="shared" si="8"/>
        <v> </v>
      </c>
      <c r="AC34" s="93" t="str">
        <f t="shared" si="9"/>
        <v> </v>
      </c>
      <c r="AF34" s="118">
        <f t="shared" si="18"/>
        <v>3</v>
      </c>
      <c r="AG34" s="57">
        <f t="shared" si="19"/>
        <v>1</v>
      </c>
      <c r="AH34" s="57">
        <f t="shared" si="20"/>
        <v>1</v>
      </c>
      <c r="AI34" s="57">
        <f t="shared" si="21"/>
        <v>1</v>
      </c>
      <c r="AJ34" s="120">
        <f t="shared" si="22"/>
        <v>1000000</v>
      </c>
      <c r="AK34" s="119">
        <f t="shared" si="23"/>
        <v>2</v>
      </c>
      <c r="AL34" s="57">
        <f t="shared" si="24"/>
        <v>1</v>
      </c>
      <c r="AM34" s="57">
        <f t="shared" si="25"/>
        <v>1</v>
      </c>
      <c r="AN34" s="121">
        <f t="shared" si="26"/>
        <v>100000</v>
      </c>
      <c r="AO34" s="118">
        <f t="shared" si="27"/>
        <v>1</v>
      </c>
      <c r="AP34" s="57">
        <f t="shared" si="28"/>
        <v>1</v>
      </c>
      <c r="AQ34" s="120">
        <f t="shared" si="29"/>
        <v>10000</v>
      </c>
      <c r="AR34" s="122">
        <f t="shared" si="30"/>
        <v>1110000</v>
      </c>
      <c r="AS34" s="50" t="s">
        <v>69</v>
      </c>
      <c r="AT34" s="63" t="e">
        <f>SUM('SA 2017 Gruppe 2_4_5'!#REF!-'SA 2017 Gruppe 2_4_5'!#REF!)</f>
        <v>#REF!</v>
      </c>
      <c r="AU34" s="51" t="s">
        <v>61</v>
      </c>
      <c r="AV34" s="52" t="s">
        <v>70</v>
      </c>
      <c r="AW34" s="53" t="s">
        <v>71</v>
      </c>
      <c r="AX34" s="64" t="s">
        <v>72</v>
      </c>
      <c r="AZ34" s="61">
        <f t="shared" si="31"/>
        <v>0</v>
      </c>
      <c r="BA34" s="61">
        <f t="shared" si="32"/>
        <v>0</v>
      </c>
      <c r="BB34" s="61">
        <f t="shared" si="33"/>
        <v>0</v>
      </c>
      <c r="BC34" s="61">
        <f t="shared" si="34"/>
        <v>0</v>
      </c>
      <c r="BE34" s="61">
        <f t="shared" si="35"/>
        <v>0</v>
      </c>
      <c r="BF34" s="61">
        <f t="shared" si="36"/>
        <v>0</v>
      </c>
      <c r="BG34" s="61">
        <f t="shared" si="37"/>
        <v>0</v>
      </c>
      <c r="BH34" s="61">
        <f t="shared" si="38"/>
        <v>0</v>
      </c>
      <c r="BJ34" s="61">
        <f t="shared" si="39"/>
        <v>0</v>
      </c>
      <c r="BK34" s="61">
        <f t="shared" si="40"/>
        <v>0</v>
      </c>
      <c r="BL34" s="61">
        <f t="shared" si="41"/>
        <v>0</v>
      </c>
      <c r="BM34" s="61">
        <f t="shared" si="42"/>
        <v>0</v>
      </c>
      <c r="BO34" s="61">
        <f t="shared" si="43"/>
        <v>0</v>
      </c>
      <c r="BP34" s="61">
        <f t="shared" si="44"/>
        <v>0</v>
      </c>
      <c r="BQ34" s="61">
        <f t="shared" si="45"/>
        <v>0</v>
      </c>
      <c r="BR34" s="61">
        <f t="shared" si="46"/>
        <v>0</v>
      </c>
      <c r="BV34" s="61">
        <f t="shared" si="10"/>
        <v>0</v>
      </c>
      <c r="BW34" s="61">
        <f t="shared" si="11"/>
        <v>0</v>
      </c>
      <c r="BX34" s="61">
        <f t="shared" si="12"/>
        <v>0</v>
      </c>
      <c r="BY34" s="61">
        <f t="shared" si="13"/>
        <v>0</v>
      </c>
    </row>
    <row r="35" spans="1:77" ht="18">
      <c r="A35" s="66"/>
      <c r="B35" s="82">
        <v>32</v>
      </c>
      <c r="C35" s="4">
        <v>32</v>
      </c>
      <c r="D35" s="49"/>
      <c r="E35" s="49"/>
      <c r="F35" s="49"/>
      <c r="G35" s="49"/>
      <c r="H35" s="79">
        <f aca="true" t="shared" si="47" ref="H35:H53">V35</f>
        <v>0</v>
      </c>
      <c r="I35" s="79" t="e">
        <f aca="true" t="shared" si="48" ref="I35:I53">W35</f>
        <v>#DIV/0!</v>
      </c>
      <c r="J35" s="81">
        <f aca="true" t="shared" si="49" ref="J35:J53">X35</f>
        <v>0</v>
      </c>
      <c r="K35" s="65"/>
      <c r="L35" s="61"/>
      <c r="R35" s="93">
        <f t="shared" si="14"/>
        <v>0</v>
      </c>
      <c r="S35" s="93">
        <f t="shared" si="15"/>
        <v>0</v>
      </c>
      <c r="T35" s="93">
        <f t="shared" si="16"/>
        <v>0</v>
      </c>
      <c r="U35" s="93">
        <f t="shared" si="17"/>
        <v>0</v>
      </c>
      <c r="V35" s="71">
        <f t="shared" si="3"/>
        <v>0</v>
      </c>
      <c r="W35" s="95" t="e">
        <f t="shared" si="4"/>
        <v>#DIV/0!</v>
      </c>
      <c r="X35" s="96">
        <f t="shared" si="5"/>
        <v>0</v>
      </c>
      <c r="Y35" s="102"/>
      <c r="Z35" s="93" t="str">
        <f t="shared" si="6"/>
        <v> </v>
      </c>
      <c r="AA35" s="93" t="str">
        <f t="shared" si="7"/>
        <v> </v>
      </c>
      <c r="AB35" s="93" t="str">
        <f t="shared" si="8"/>
        <v> </v>
      </c>
      <c r="AC35" s="93" t="str">
        <f t="shared" si="9"/>
        <v> </v>
      </c>
      <c r="AF35" s="118">
        <f t="shared" si="18"/>
        <v>3</v>
      </c>
      <c r="AG35" s="57">
        <f t="shared" si="19"/>
        <v>1</v>
      </c>
      <c r="AH35" s="57">
        <f t="shared" si="20"/>
        <v>1</v>
      </c>
      <c r="AI35" s="57">
        <f t="shared" si="21"/>
        <v>1</v>
      </c>
      <c r="AJ35" s="120">
        <f t="shared" si="22"/>
        <v>1000000</v>
      </c>
      <c r="AK35" s="119">
        <f t="shared" si="23"/>
        <v>2</v>
      </c>
      <c r="AL35" s="57">
        <f t="shared" si="24"/>
        <v>1</v>
      </c>
      <c r="AM35" s="57">
        <f t="shared" si="25"/>
        <v>1</v>
      </c>
      <c r="AN35" s="121">
        <f t="shared" si="26"/>
        <v>100000</v>
      </c>
      <c r="AO35" s="118">
        <f t="shared" si="27"/>
        <v>1</v>
      </c>
      <c r="AP35" s="57">
        <f t="shared" si="28"/>
        <v>1</v>
      </c>
      <c r="AQ35" s="120">
        <f t="shared" si="29"/>
        <v>10000</v>
      </c>
      <c r="AR35" s="122">
        <f t="shared" si="30"/>
        <v>1110000</v>
      </c>
      <c r="AS35" s="50" t="s">
        <v>69</v>
      </c>
      <c r="AT35" s="63" t="e">
        <f>SUM('SA 2017 Gruppe 2_4_5'!#REF!-'SA 2017 Gruppe 2_4_5'!#REF!)</f>
        <v>#REF!</v>
      </c>
      <c r="AU35" s="51" t="s">
        <v>61</v>
      </c>
      <c r="AV35" s="52" t="s">
        <v>70</v>
      </c>
      <c r="AW35" s="53" t="s">
        <v>71</v>
      </c>
      <c r="AX35" s="64" t="s">
        <v>72</v>
      </c>
      <c r="AZ35" s="61">
        <f t="shared" si="31"/>
        <v>0</v>
      </c>
      <c r="BA35" s="61">
        <f t="shared" si="32"/>
        <v>0</v>
      </c>
      <c r="BB35" s="61">
        <f t="shared" si="33"/>
        <v>0</v>
      </c>
      <c r="BC35" s="61">
        <f t="shared" si="34"/>
        <v>0</v>
      </c>
      <c r="BE35" s="61">
        <f t="shared" si="35"/>
        <v>0</v>
      </c>
      <c r="BF35" s="61">
        <f t="shared" si="36"/>
        <v>0</v>
      </c>
      <c r="BG35" s="61">
        <f t="shared" si="37"/>
        <v>0</v>
      </c>
      <c r="BH35" s="61">
        <f t="shared" si="38"/>
        <v>0</v>
      </c>
      <c r="BJ35" s="61">
        <f t="shared" si="39"/>
        <v>0</v>
      </c>
      <c r="BK35" s="61">
        <f t="shared" si="40"/>
        <v>0</v>
      </c>
      <c r="BL35" s="61">
        <f t="shared" si="41"/>
        <v>0</v>
      </c>
      <c r="BM35" s="61">
        <f t="shared" si="42"/>
        <v>0</v>
      </c>
      <c r="BO35" s="61">
        <f t="shared" si="43"/>
        <v>0</v>
      </c>
      <c r="BP35" s="61">
        <f t="shared" si="44"/>
        <v>0</v>
      </c>
      <c r="BQ35" s="61">
        <f t="shared" si="45"/>
        <v>0</v>
      </c>
      <c r="BR35" s="61">
        <f t="shared" si="46"/>
        <v>0</v>
      </c>
      <c r="BV35" s="61">
        <f t="shared" si="10"/>
        <v>0</v>
      </c>
      <c r="BW35" s="61">
        <f t="shared" si="11"/>
        <v>0</v>
      </c>
      <c r="BX35" s="61">
        <f t="shared" si="12"/>
        <v>0</v>
      </c>
      <c r="BY35" s="61">
        <f t="shared" si="13"/>
        <v>0</v>
      </c>
    </row>
    <row r="36" spans="1:77" ht="18">
      <c r="A36" s="66"/>
      <c r="B36" s="82">
        <v>33</v>
      </c>
      <c r="C36" s="68">
        <v>33</v>
      </c>
      <c r="D36" s="48"/>
      <c r="E36" s="48"/>
      <c r="F36" s="48"/>
      <c r="G36" s="48"/>
      <c r="H36" s="79">
        <f t="shared" si="47"/>
        <v>0</v>
      </c>
      <c r="I36" s="79" t="e">
        <f t="shared" si="48"/>
        <v>#DIV/0!</v>
      </c>
      <c r="J36" s="81">
        <f t="shared" si="49"/>
        <v>0</v>
      </c>
      <c r="K36" s="65"/>
      <c r="L36" s="61"/>
      <c r="R36" s="93">
        <f t="shared" si="14"/>
        <v>0</v>
      </c>
      <c r="S36" s="93">
        <f t="shared" si="15"/>
        <v>0</v>
      </c>
      <c r="T36" s="93">
        <f t="shared" si="16"/>
        <v>0</v>
      </c>
      <c r="U36" s="93">
        <f t="shared" si="17"/>
        <v>0</v>
      </c>
      <c r="V36" s="71">
        <f aca="true" t="shared" si="50" ref="V36:V53">SUM(R36:U36)</f>
        <v>0</v>
      </c>
      <c r="W36" s="95" t="e">
        <f aca="true" t="shared" si="51" ref="W36:W53">AVERAGE(Z36:AC36)</f>
        <v>#DIV/0!</v>
      </c>
      <c r="X36" s="96">
        <f aca="true" t="shared" si="52" ref="X36:X53">IF(AR36&gt;999999,R36,IF(AR36&gt;99999,S36,IF(AR36&gt;9999,T36,U36)))</f>
        <v>0</v>
      </c>
      <c r="Y36" s="102"/>
      <c r="Z36" s="93" t="str">
        <f aca="true" t="shared" si="53" ref="Z36:Z53">IF(R36&gt;0,R36," ")</f>
        <v> </v>
      </c>
      <c r="AA36" s="93" t="str">
        <f aca="true" t="shared" si="54" ref="AA36:AA53">IF(S36&gt;0,S36," ")</f>
        <v> </v>
      </c>
      <c r="AB36" s="93" t="str">
        <f aca="true" t="shared" si="55" ref="AB36:AB53">IF(T36&gt;0,T36," ")</f>
        <v> </v>
      </c>
      <c r="AC36" s="93" t="str">
        <f aca="true" t="shared" si="56" ref="AC36:AC53">IF(U36&gt;0,U36," ")</f>
        <v> </v>
      </c>
      <c r="AF36" s="118">
        <f t="shared" si="18"/>
        <v>3</v>
      </c>
      <c r="AG36" s="57">
        <f t="shared" si="19"/>
        <v>1</v>
      </c>
      <c r="AH36" s="57">
        <f t="shared" si="20"/>
        <v>1</v>
      </c>
      <c r="AI36" s="57">
        <f t="shared" si="21"/>
        <v>1</v>
      </c>
      <c r="AJ36" s="120">
        <f t="shared" si="22"/>
        <v>1000000</v>
      </c>
      <c r="AK36" s="119">
        <f t="shared" si="23"/>
        <v>2</v>
      </c>
      <c r="AL36" s="57">
        <f t="shared" si="24"/>
        <v>1</v>
      </c>
      <c r="AM36" s="57">
        <f t="shared" si="25"/>
        <v>1</v>
      </c>
      <c r="AN36" s="121">
        <f t="shared" si="26"/>
        <v>100000</v>
      </c>
      <c r="AO36" s="118">
        <f t="shared" si="27"/>
        <v>1</v>
      </c>
      <c r="AP36" s="57">
        <f t="shared" si="28"/>
        <v>1</v>
      </c>
      <c r="AQ36" s="120">
        <f t="shared" si="29"/>
        <v>10000</v>
      </c>
      <c r="AR36" s="122">
        <f t="shared" si="30"/>
        <v>1110000</v>
      </c>
      <c r="AS36" s="50" t="s">
        <v>69</v>
      </c>
      <c r="AT36" s="63" t="e">
        <f>SUM('SA 2017 Gruppe 2_4_5'!#REF!-'SA 2017 Gruppe 2_4_5'!#REF!)</f>
        <v>#REF!</v>
      </c>
      <c r="AU36" s="51" t="s">
        <v>61</v>
      </c>
      <c r="AV36" s="52" t="s">
        <v>70</v>
      </c>
      <c r="AW36" s="53" t="s">
        <v>71</v>
      </c>
      <c r="AX36" s="64" t="s">
        <v>72</v>
      </c>
      <c r="AZ36" s="61">
        <f t="shared" si="31"/>
        <v>0</v>
      </c>
      <c r="BA36" s="61">
        <f t="shared" si="32"/>
        <v>0</v>
      </c>
      <c r="BB36" s="61">
        <f t="shared" si="33"/>
        <v>0</v>
      </c>
      <c r="BC36" s="61">
        <f t="shared" si="34"/>
        <v>0</v>
      </c>
      <c r="BE36" s="61">
        <f t="shared" si="35"/>
        <v>0</v>
      </c>
      <c r="BF36" s="61">
        <f t="shared" si="36"/>
        <v>0</v>
      </c>
      <c r="BG36" s="61">
        <f t="shared" si="37"/>
        <v>0</v>
      </c>
      <c r="BH36" s="61">
        <f t="shared" si="38"/>
        <v>0</v>
      </c>
      <c r="BJ36" s="61">
        <f t="shared" si="39"/>
        <v>0</v>
      </c>
      <c r="BK36" s="61">
        <f t="shared" si="40"/>
        <v>0</v>
      </c>
      <c r="BL36" s="61">
        <f t="shared" si="41"/>
        <v>0</v>
      </c>
      <c r="BM36" s="61">
        <f t="shared" si="42"/>
        <v>0</v>
      </c>
      <c r="BO36" s="61">
        <f t="shared" si="43"/>
        <v>0</v>
      </c>
      <c r="BP36" s="61">
        <f t="shared" si="44"/>
        <v>0</v>
      </c>
      <c r="BQ36" s="61">
        <f t="shared" si="45"/>
        <v>0</v>
      </c>
      <c r="BR36" s="61">
        <f t="shared" si="46"/>
        <v>0</v>
      </c>
      <c r="BV36" s="61">
        <f aca="true" t="shared" si="57" ref="BV36:BV53">SUM(AZ36+BE36+BJ36+BO36)</f>
        <v>0</v>
      </c>
      <c r="BW36" s="61">
        <f aca="true" t="shared" si="58" ref="BW36:BW53">SUM(BA36+BF36+BK36+BP36)</f>
        <v>0</v>
      </c>
      <c r="BX36" s="61">
        <f aca="true" t="shared" si="59" ref="BX36:BX53">SUM(BB36+BG36+BL36+BQ36)</f>
        <v>0</v>
      </c>
      <c r="BY36" s="61">
        <f aca="true" t="shared" si="60" ref="BY36:BY53">SUM(BC36+BH36+BM36+BR36)</f>
        <v>0</v>
      </c>
    </row>
    <row r="37" spans="1:77" ht="18">
      <c r="A37" s="66"/>
      <c r="B37" s="82">
        <v>34</v>
      </c>
      <c r="C37" s="4">
        <v>34</v>
      </c>
      <c r="D37" s="49"/>
      <c r="E37" s="49"/>
      <c r="F37" s="49"/>
      <c r="G37" s="49"/>
      <c r="H37" s="79">
        <f t="shared" si="47"/>
        <v>0</v>
      </c>
      <c r="I37" s="79" t="e">
        <f t="shared" si="48"/>
        <v>#DIV/0!</v>
      </c>
      <c r="J37" s="81">
        <f t="shared" si="49"/>
        <v>0</v>
      </c>
      <c r="K37" s="65"/>
      <c r="L37" s="61"/>
      <c r="R37" s="93">
        <f t="shared" si="14"/>
        <v>0</v>
      </c>
      <c r="S37" s="93">
        <f t="shared" si="15"/>
        <v>0</v>
      </c>
      <c r="T37" s="93">
        <f t="shared" si="16"/>
        <v>0</v>
      </c>
      <c r="U37" s="93">
        <f t="shared" si="17"/>
        <v>0</v>
      </c>
      <c r="V37" s="71">
        <f t="shared" si="50"/>
        <v>0</v>
      </c>
      <c r="W37" s="95" t="e">
        <f t="shared" si="51"/>
        <v>#DIV/0!</v>
      </c>
      <c r="X37" s="96">
        <f t="shared" si="52"/>
        <v>0</v>
      </c>
      <c r="Y37" s="102"/>
      <c r="Z37" s="93" t="str">
        <f t="shared" si="53"/>
        <v> </v>
      </c>
      <c r="AA37" s="93" t="str">
        <f t="shared" si="54"/>
        <v> </v>
      </c>
      <c r="AB37" s="93" t="str">
        <f t="shared" si="55"/>
        <v> </v>
      </c>
      <c r="AC37" s="93" t="str">
        <f t="shared" si="56"/>
        <v> </v>
      </c>
      <c r="AF37" s="118">
        <f t="shared" si="18"/>
        <v>3</v>
      </c>
      <c r="AG37" s="57">
        <f t="shared" si="19"/>
        <v>1</v>
      </c>
      <c r="AH37" s="57">
        <f t="shared" si="20"/>
        <v>1</v>
      </c>
      <c r="AI37" s="57">
        <f t="shared" si="21"/>
        <v>1</v>
      </c>
      <c r="AJ37" s="120">
        <f t="shared" si="22"/>
        <v>1000000</v>
      </c>
      <c r="AK37" s="119">
        <f t="shared" si="23"/>
        <v>2</v>
      </c>
      <c r="AL37" s="57">
        <f t="shared" si="24"/>
        <v>1</v>
      </c>
      <c r="AM37" s="57">
        <f t="shared" si="25"/>
        <v>1</v>
      </c>
      <c r="AN37" s="121">
        <f t="shared" si="26"/>
        <v>100000</v>
      </c>
      <c r="AO37" s="118">
        <f t="shared" si="27"/>
        <v>1</v>
      </c>
      <c r="AP37" s="57">
        <f t="shared" si="28"/>
        <v>1</v>
      </c>
      <c r="AQ37" s="120">
        <f t="shared" si="29"/>
        <v>10000</v>
      </c>
      <c r="AR37" s="122">
        <f t="shared" si="30"/>
        <v>1110000</v>
      </c>
      <c r="AS37" s="50" t="s">
        <v>69</v>
      </c>
      <c r="AT37" s="63" t="e">
        <f>SUM('SA 2017 Gruppe 2_4_5'!#REF!-'SA 2017 Gruppe 2_4_5'!#REF!)</f>
        <v>#REF!</v>
      </c>
      <c r="AU37" s="51" t="s">
        <v>61</v>
      </c>
      <c r="AV37" s="52" t="s">
        <v>70</v>
      </c>
      <c r="AW37" s="53" t="s">
        <v>71</v>
      </c>
      <c r="AX37" s="64" t="s">
        <v>72</v>
      </c>
      <c r="AZ37" s="61">
        <f t="shared" si="31"/>
        <v>0</v>
      </c>
      <c r="BA37" s="61">
        <f t="shared" si="32"/>
        <v>0</v>
      </c>
      <c r="BB37" s="61">
        <f t="shared" si="33"/>
        <v>0</v>
      </c>
      <c r="BC37" s="61">
        <f t="shared" si="34"/>
        <v>0</v>
      </c>
      <c r="BE37" s="61">
        <f t="shared" si="35"/>
        <v>0</v>
      </c>
      <c r="BF37" s="61">
        <f t="shared" si="36"/>
        <v>0</v>
      </c>
      <c r="BG37" s="61">
        <f t="shared" si="37"/>
        <v>0</v>
      </c>
      <c r="BH37" s="61">
        <f t="shared" si="38"/>
        <v>0</v>
      </c>
      <c r="BJ37" s="61">
        <f t="shared" si="39"/>
        <v>0</v>
      </c>
      <c r="BK37" s="61">
        <f t="shared" si="40"/>
        <v>0</v>
      </c>
      <c r="BL37" s="61">
        <f t="shared" si="41"/>
        <v>0</v>
      </c>
      <c r="BM37" s="61">
        <f t="shared" si="42"/>
        <v>0</v>
      </c>
      <c r="BO37" s="61">
        <f t="shared" si="43"/>
        <v>0</v>
      </c>
      <c r="BP37" s="61">
        <f t="shared" si="44"/>
        <v>0</v>
      </c>
      <c r="BQ37" s="61">
        <f t="shared" si="45"/>
        <v>0</v>
      </c>
      <c r="BR37" s="61">
        <f t="shared" si="46"/>
        <v>0</v>
      </c>
      <c r="BV37" s="61">
        <f t="shared" si="57"/>
        <v>0</v>
      </c>
      <c r="BW37" s="61">
        <f t="shared" si="58"/>
        <v>0</v>
      </c>
      <c r="BX37" s="61">
        <f t="shared" si="59"/>
        <v>0</v>
      </c>
      <c r="BY37" s="61">
        <f t="shared" si="60"/>
        <v>0</v>
      </c>
    </row>
    <row r="38" spans="1:77" ht="18">
      <c r="A38" s="66"/>
      <c r="B38" s="82">
        <v>35</v>
      </c>
      <c r="C38" s="68">
        <v>35</v>
      </c>
      <c r="D38" s="48"/>
      <c r="E38" s="48"/>
      <c r="F38" s="48"/>
      <c r="G38" s="48"/>
      <c r="H38" s="79">
        <f t="shared" si="47"/>
        <v>0</v>
      </c>
      <c r="I38" s="79" t="e">
        <f t="shared" si="48"/>
        <v>#DIV/0!</v>
      </c>
      <c r="J38" s="81">
        <f t="shared" si="49"/>
        <v>0</v>
      </c>
      <c r="K38" s="65"/>
      <c r="L38" s="61"/>
      <c r="R38" s="93">
        <f t="shared" si="14"/>
        <v>0</v>
      </c>
      <c r="S38" s="93">
        <f t="shared" si="15"/>
        <v>0</v>
      </c>
      <c r="T38" s="93">
        <f t="shared" si="16"/>
        <v>0</v>
      </c>
      <c r="U38" s="93">
        <f t="shared" si="17"/>
        <v>0</v>
      </c>
      <c r="V38" s="71">
        <f t="shared" si="50"/>
        <v>0</v>
      </c>
      <c r="W38" s="95" t="e">
        <f t="shared" si="51"/>
        <v>#DIV/0!</v>
      </c>
      <c r="X38" s="96">
        <f t="shared" si="52"/>
        <v>0</v>
      </c>
      <c r="Y38" s="102"/>
      <c r="Z38" s="93" t="str">
        <f t="shared" si="53"/>
        <v> </v>
      </c>
      <c r="AA38" s="93" t="str">
        <f t="shared" si="54"/>
        <v> </v>
      </c>
      <c r="AB38" s="93" t="str">
        <f t="shared" si="55"/>
        <v> </v>
      </c>
      <c r="AC38" s="93" t="str">
        <f t="shared" si="56"/>
        <v> </v>
      </c>
      <c r="AF38" s="118">
        <f t="shared" si="18"/>
        <v>3</v>
      </c>
      <c r="AG38" s="57">
        <f t="shared" si="19"/>
        <v>1</v>
      </c>
      <c r="AH38" s="57">
        <f t="shared" si="20"/>
        <v>1</v>
      </c>
      <c r="AI38" s="57">
        <f t="shared" si="21"/>
        <v>1</v>
      </c>
      <c r="AJ38" s="120">
        <f t="shared" si="22"/>
        <v>1000000</v>
      </c>
      <c r="AK38" s="119">
        <f t="shared" si="23"/>
        <v>2</v>
      </c>
      <c r="AL38" s="57">
        <f t="shared" si="24"/>
        <v>1</v>
      </c>
      <c r="AM38" s="57">
        <f t="shared" si="25"/>
        <v>1</v>
      </c>
      <c r="AN38" s="121">
        <f t="shared" si="26"/>
        <v>100000</v>
      </c>
      <c r="AO38" s="118">
        <f t="shared" si="27"/>
        <v>1</v>
      </c>
      <c r="AP38" s="57">
        <f t="shared" si="28"/>
        <v>1</v>
      </c>
      <c r="AQ38" s="120">
        <f t="shared" si="29"/>
        <v>10000</v>
      </c>
      <c r="AR38" s="122">
        <f t="shared" si="30"/>
        <v>1110000</v>
      </c>
      <c r="AS38" s="50" t="s">
        <v>69</v>
      </c>
      <c r="AT38" s="63" t="e">
        <f>SUM('SA 2017 Gruppe 2_4_5'!#REF!-'SA 2017 Gruppe 2_4_5'!#REF!)</f>
        <v>#REF!</v>
      </c>
      <c r="AU38" s="51" t="s">
        <v>61</v>
      </c>
      <c r="AV38" s="52" t="s">
        <v>70</v>
      </c>
      <c r="AW38" s="53" t="s">
        <v>71</v>
      </c>
      <c r="AX38" s="64" t="s">
        <v>72</v>
      </c>
      <c r="AZ38" s="61">
        <f t="shared" si="31"/>
        <v>0</v>
      </c>
      <c r="BA38" s="61">
        <f t="shared" si="32"/>
        <v>0</v>
      </c>
      <c r="BB38" s="61">
        <f t="shared" si="33"/>
        <v>0</v>
      </c>
      <c r="BC38" s="61">
        <f t="shared" si="34"/>
        <v>0</v>
      </c>
      <c r="BE38" s="61">
        <f t="shared" si="35"/>
        <v>0</v>
      </c>
      <c r="BF38" s="61">
        <f t="shared" si="36"/>
        <v>0</v>
      </c>
      <c r="BG38" s="61">
        <f t="shared" si="37"/>
        <v>0</v>
      </c>
      <c r="BH38" s="61">
        <f t="shared" si="38"/>
        <v>0</v>
      </c>
      <c r="BJ38" s="61">
        <f t="shared" si="39"/>
        <v>0</v>
      </c>
      <c r="BK38" s="61">
        <f t="shared" si="40"/>
        <v>0</v>
      </c>
      <c r="BL38" s="61">
        <f t="shared" si="41"/>
        <v>0</v>
      </c>
      <c r="BM38" s="61">
        <f t="shared" si="42"/>
        <v>0</v>
      </c>
      <c r="BO38" s="61">
        <f t="shared" si="43"/>
        <v>0</v>
      </c>
      <c r="BP38" s="61">
        <f t="shared" si="44"/>
        <v>0</v>
      </c>
      <c r="BQ38" s="61">
        <f t="shared" si="45"/>
        <v>0</v>
      </c>
      <c r="BR38" s="61">
        <f t="shared" si="46"/>
        <v>0</v>
      </c>
      <c r="BV38" s="61">
        <f t="shared" si="57"/>
        <v>0</v>
      </c>
      <c r="BW38" s="61">
        <f t="shared" si="58"/>
        <v>0</v>
      </c>
      <c r="BX38" s="61">
        <f t="shared" si="59"/>
        <v>0</v>
      </c>
      <c r="BY38" s="61">
        <f t="shared" si="60"/>
        <v>0</v>
      </c>
    </row>
    <row r="39" spans="1:77" ht="18">
      <c r="A39" s="66"/>
      <c r="B39" s="82">
        <v>36</v>
      </c>
      <c r="C39" s="4">
        <v>36</v>
      </c>
      <c r="D39" s="49"/>
      <c r="E39" s="49"/>
      <c r="F39" s="49"/>
      <c r="G39" s="49"/>
      <c r="H39" s="79">
        <f t="shared" si="47"/>
        <v>0</v>
      </c>
      <c r="I39" s="79" t="e">
        <f t="shared" si="48"/>
        <v>#DIV/0!</v>
      </c>
      <c r="J39" s="81">
        <f t="shared" si="49"/>
        <v>0</v>
      </c>
      <c r="K39" s="65"/>
      <c r="L39" s="61"/>
      <c r="R39" s="93">
        <f t="shared" si="14"/>
        <v>0</v>
      </c>
      <c r="S39" s="93">
        <f t="shared" si="15"/>
        <v>0</v>
      </c>
      <c r="T39" s="93">
        <f t="shared" si="16"/>
        <v>0</v>
      </c>
      <c r="U39" s="93">
        <f t="shared" si="17"/>
        <v>0</v>
      </c>
      <c r="V39" s="71">
        <f t="shared" si="50"/>
        <v>0</v>
      </c>
      <c r="W39" s="95" t="e">
        <f t="shared" si="51"/>
        <v>#DIV/0!</v>
      </c>
      <c r="X39" s="96">
        <f t="shared" si="52"/>
        <v>0</v>
      </c>
      <c r="Y39" s="102"/>
      <c r="Z39" s="93" t="str">
        <f t="shared" si="53"/>
        <v> </v>
      </c>
      <c r="AA39" s="93" t="str">
        <f t="shared" si="54"/>
        <v> </v>
      </c>
      <c r="AB39" s="93" t="str">
        <f t="shared" si="55"/>
        <v> </v>
      </c>
      <c r="AC39" s="93" t="str">
        <f t="shared" si="56"/>
        <v> </v>
      </c>
      <c r="AF39" s="118">
        <f t="shared" si="18"/>
        <v>3</v>
      </c>
      <c r="AG39" s="57">
        <f t="shared" si="19"/>
        <v>1</v>
      </c>
      <c r="AH39" s="57">
        <f t="shared" si="20"/>
        <v>1</v>
      </c>
      <c r="AI39" s="57">
        <f t="shared" si="21"/>
        <v>1</v>
      </c>
      <c r="AJ39" s="120">
        <f t="shared" si="22"/>
        <v>1000000</v>
      </c>
      <c r="AK39" s="119">
        <f t="shared" si="23"/>
        <v>2</v>
      </c>
      <c r="AL39" s="57">
        <f t="shared" si="24"/>
        <v>1</v>
      </c>
      <c r="AM39" s="57">
        <f t="shared" si="25"/>
        <v>1</v>
      </c>
      <c r="AN39" s="121">
        <f t="shared" si="26"/>
        <v>100000</v>
      </c>
      <c r="AO39" s="118">
        <f t="shared" si="27"/>
        <v>1</v>
      </c>
      <c r="AP39" s="57">
        <f t="shared" si="28"/>
        <v>1</v>
      </c>
      <c r="AQ39" s="120">
        <f t="shared" si="29"/>
        <v>10000</v>
      </c>
      <c r="AR39" s="122">
        <f t="shared" si="30"/>
        <v>1110000</v>
      </c>
      <c r="AS39" s="50" t="s">
        <v>69</v>
      </c>
      <c r="AT39" s="63" t="e">
        <f>SUM('SA 2017 Gruppe 2_4_5'!#REF!-'SA 2017 Gruppe 2_4_5'!#REF!)</f>
        <v>#REF!</v>
      </c>
      <c r="AU39" s="51" t="s">
        <v>61</v>
      </c>
      <c r="AV39" s="52" t="s">
        <v>70</v>
      </c>
      <c r="AW39" s="53" t="s">
        <v>71</v>
      </c>
      <c r="AX39" s="64" t="s">
        <v>72</v>
      </c>
      <c r="AZ39" s="61">
        <f t="shared" si="31"/>
        <v>0</v>
      </c>
      <c r="BA39" s="61">
        <f t="shared" si="32"/>
        <v>0</v>
      </c>
      <c r="BB39" s="61">
        <f t="shared" si="33"/>
        <v>0</v>
      </c>
      <c r="BC39" s="61">
        <f t="shared" si="34"/>
        <v>0</v>
      </c>
      <c r="BE39" s="61">
        <f t="shared" si="35"/>
        <v>0</v>
      </c>
      <c r="BF39" s="61">
        <f t="shared" si="36"/>
        <v>0</v>
      </c>
      <c r="BG39" s="61">
        <f t="shared" si="37"/>
        <v>0</v>
      </c>
      <c r="BH39" s="61">
        <f t="shared" si="38"/>
        <v>0</v>
      </c>
      <c r="BJ39" s="61">
        <f t="shared" si="39"/>
        <v>0</v>
      </c>
      <c r="BK39" s="61">
        <f t="shared" si="40"/>
        <v>0</v>
      </c>
      <c r="BL39" s="61">
        <f t="shared" si="41"/>
        <v>0</v>
      </c>
      <c r="BM39" s="61">
        <f t="shared" si="42"/>
        <v>0</v>
      </c>
      <c r="BO39" s="61">
        <f t="shared" si="43"/>
        <v>0</v>
      </c>
      <c r="BP39" s="61">
        <f t="shared" si="44"/>
        <v>0</v>
      </c>
      <c r="BQ39" s="61">
        <f t="shared" si="45"/>
        <v>0</v>
      </c>
      <c r="BR39" s="61">
        <f t="shared" si="46"/>
        <v>0</v>
      </c>
      <c r="BV39" s="61">
        <f t="shared" si="57"/>
        <v>0</v>
      </c>
      <c r="BW39" s="61">
        <f t="shared" si="58"/>
        <v>0</v>
      </c>
      <c r="BX39" s="61">
        <f t="shared" si="59"/>
        <v>0</v>
      </c>
      <c r="BY39" s="61">
        <f t="shared" si="60"/>
        <v>0</v>
      </c>
    </row>
    <row r="40" spans="1:77" ht="18">
      <c r="A40" s="66"/>
      <c r="B40" s="82">
        <v>37</v>
      </c>
      <c r="C40" s="68">
        <v>37</v>
      </c>
      <c r="D40" s="48"/>
      <c r="E40" s="48"/>
      <c r="F40" s="48"/>
      <c r="G40" s="48"/>
      <c r="H40" s="79">
        <f t="shared" si="47"/>
        <v>0</v>
      </c>
      <c r="I40" s="79" t="e">
        <f t="shared" si="48"/>
        <v>#DIV/0!</v>
      </c>
      <c r="J40" s="81">
        <f t="shared" si="49"/>
        <v>0</v>
      </c>
      <c r="K40" s="65"/>
      <c r="L40" s="61"/>
      <c r="R40" s="93">
        <f t="shared" si="14"/>
        <v>0</v>
      </c>
      <c r="S40" s="93">
        <f t="shared" si="15"/>
        <v>0</v>
      </c>
      <c r="T40" s="93">
        <f t="shared" si="16"/>
        <v>0</v>
      </c>
      <c r="U40" s="93">
        <f t="shared" si="17"/>
        <v>0</v>
      </c>
      <c r="V40" s="71">
        <f t="shared" si="50"/>
        <v>0</v>
      </c>
      <c r="W40" s="95" t="e">
        <f t="shared" si="51"/>
        <v>#DIV/0!</v>
      </c>
      <c r="X40" s="96">
        <f t="shared" si="52"/>
        <v>0</v>
      </c>
      <c r="Y40" s="102"/>
      <c r="Z40" s="93" t="str">
        <f t="shared" si="53"/>
        <v> </v>
      </c>
      <c r="AA40" s="93" t="str">
        <f t="shared" si="54"/>
        <v> </v>
      </c>
      <c r="AB40" s="93" t="str">
        <f t="shared" si="55"/>
        <v> </v>
      </c>
      <c r="AC40" s="93" t="str">
        <f t="shared" si="56"/>
        <v> </v>
      </c>
      <c r="AF40" s="118">
        <f t="shared" si="18"/>
        <v>3</v>
      </c>
      <c r="AG40" s="57">
        <f t="shared" si="19"/>
        <v>1</v>
      </c>
      <c r="AH40" s="57">
        <f t="shared" si="20"/>
        <v>1</v>
      </c>
      <c r="AI40" s="57">
        <f t="shared" si="21"/>
        <v>1</v>
      </c>
      <c r="AJ40" s="120">
        <f t="shared" si="22"/>
        <v>1000000</v>
      </c>
      <c r="AK40" s="119">
        <f t="shared" si="23"/>
        <v>2</v>
      </c>
      <c r="AL40" s="57">
        <f t="shared" si="24"/>
        <v>1</v>
      </c>
      <c r="AM40" s="57">
        <f t="shared" si="25"/>
        <v>1</v>
      </c>
      <c r="AN40" s="121">
        <f t="shared" si="26"/>
        <v>100000</v>
      </c>
      <c r="AO40" s="118">
        <f t="shared" si="27"/>
        <v>1</v>
      </c>
      <c r="AP40" s="57">
        <f t="shared" si="28"/>
        <v>1</v>
      </c>
      <c r="AQ40" s="120">
        <f t="shared" si="29"/>
        <v>10000</v>
      </c>
      <c r="AR40" s="122">
        <f t="shared" si="30"/>
        <v>1110000</v>
      </c>
      <c r="AS40" s="50" t="s">
        <v>69</v>
      </c>
      <c r="AT40" s="63" t="e">
        <f>SUM('SA 2017 Gruppe 2_4_5'!#REF!-'SA 2017 Gruppe 2_4_5'!#REF!)</f>
        <v>#REF!</v>
      </c>
      <c r="AU40" s="51" t="s">
        <v>61</v>
      </c>
      <c r="AV40" s="52" t="s">
        <v>70</v>
      </c>
      <c r="AW40" s="53" t="s">
        <v>71</v>
      </c>
      <c r="AX40" s="64" t="s">
        <v>72</v>
      </c>
      <c r="AZ40" s="61">
        <f t="shared" si="31"/>
        <v>0</v>
      </c>
      <c r="BA40" s="61">
        <f t="shared" si="32"/>
        <v>0</v>
      </c>
      <c r="BB40" s="61">
        <f t="shared" si="33"/>
        <v>0</v>
      </c>
      <c r="BC40" s="61">
        <f t="shared" si="34"/>
        <v>0</v>
      </c>
      <c r="BE40" s="61">
        <f t="shared" si="35"/>
        <v>0</v>
      </c>
      <c r="BF40" s="61">
        <f t="shared" si="36"/>
        <v>0</v>
      </c>
      <c r="BG40" s="61">
        <f t="shared" si="37"/>
        <v>0</v>
      </c>
      <c r="BH40" s="61">
        <f t="shared" si="38"/>
        <v>0</v>
      </c>
      <c r="BJ40" s="61">
        <f t="shared" si="39"/>
        <v>0</v>
      </c>
      <c r="BK40" s="61">
        <f t="shared" si="40"/>
        <v>0</v>
      </c>
      <c r="BL40" s="61">
        <f t="shared" si="41"/>
        <v>0</v>
      </c>
      <c r="BM40" s="61">
        <f t="shared" si="42"/>
        <v>0</v>
      </c>
      <c r="BO40" s="61">
        <f t="shared" si="43"/>
        <v>0</v>
      </c>
      <c r="BP40" s="61">
        <f t="shared" si="44"/>
        <v>0</v>
      </c>
      <c r="BQ40" s="61">
        <f t="shared" si="45"/>
        <v>0</v>
      </c>
      <c r="BR40" s="61">
        <f t="shared" si="46"/>
        <v>0</v>
      </c>
      <c r="BV40" s="61">
        <f t="shared" si="57"/>
        <v>0</v>
      </c>
      <c r="BW40" s="61">
        <f t="shared" si="58"/>
        <v>0</v>
      </c>
      <c r="BX40" s="61">
        <f t="shared" si="59"/>
        <v>0</v>
      </c>
      <c r="BY40" s="61">
        <f t="shared" si="60"/>
        <v>0</v>
      </c>
    </row>
    <row r="41" spans="1:77" ht="18">
      <c r="A41" s="66"/>
      <c r="B41" s="82">
        <v>38</v>
      </c>
      <c r="C41" s="4">
        <v>38</v>
      </c>
      <c r="D41" s="49"/>
      <c r="E41" s="49"/>
      <c r="F41" s="49"/>
      <c r="G41" s="49"/>
      <c r="H41" s="79">
        <f t="shared" si="47"/>
        <v>0</v>
      </c>
      <c r="I41" s="79" t="e">
        <f t="shared" si="48"/>
        <v>#DIV/0!</v>
      </c>
      <c r="J41" s="81">
        <f t="shared" si="49"/>
        <v>0</v>
      </c>
      <c r="K41" s="65"/>
      <c r="L41" s="61"/>
      <c r="R41" s="93">
        <f t="shared" si="14"/>
        <v>0</v>
      </c>
      <c r="S41" s="93">
        <f t="shared" si="15"/>
        <v>0</v>
      </c>
      <c r="T41" s="93">
        <f t="shared" si="16"/>
        <v>0</v>
      </c>
      <c r="U41" s="93">
        <f t="shared" si="17"/>
        <v>0</v>
      </c>
      <c r="V41" s="71">
        <f t="shared" si="50"/>
        <v>0</v>
      </c>
      <c r="W41" s="95" t="e">
        <f t="shared" si="51"/>
        <v>#DIV/0!</v>
      </c>
      <c r="X41" s="96">
        <f t="shared" si="52"/>
        <v>0</v>
      </c>
      <c r="Y41" s="102"/>
      <c r="Z41" s="93" t="str">
        <f t="shared" si="53"/>
        <v> </v>
      </c>
      <c r="AA41" s="93" t="str">
        <f t="shared" si="54"/>
        <v> </v>
      </c>
      <c r="AB41" s="93" t="str">
        <f t="shared" si="55"/>
        <v> </v>
      </c>
      <c r="AC41" s="93" t="str">
        <f t="shared" si="56"/>
        <v> </v>
      </c>
      <c r="AF41" s="118">
        <f t="shared" si="18"/>
        <v>3</v>
      </c>
      <c r="AG41" s="57">
        <f t="shared" si="19"/>
        <v>1</v>
      </c>
      <c r="AH41" s="57">
        <f t="shared" si="20"/>
        <v>1</v>
      </c>
      <c r="AI41" s="57">
        <f t="shared" si="21"/>
        <v>1</v>
      </c>
      <c r="AJ41" s="120">
        <f t="shared" si="22"/>
        <v>1000000</v>
      </c>
      <c r="AK41" s="119">
        <f t="shared" si="23"/>
        <v>2</v>
      </c>
      <c r="AL41" s="57">
        <f t="shared" si="24"/>
        <v>1</v>
      </c>
      <c r="AM41" s="57">
        <f t="shared" si="25"/>
        <v>1</v>
      </c>
      <c r="AN41" s="121">
        <f t="shared" si="26"/>
        <v>100000</v>
      </c>
      <c r="AO41" s="118">
        <f t="shared" si="27"/>
        <v>1</v>
      </c>
      <c r="AP41" s="57">
        <f t="shared" si="28"/>
        <v>1</v>
      </c>
      <c r="AQ41" s="120">
        <f t="shared" si="29"/>
        <v>10000</v>
      </c>
      <c r="AR41" s="122">
        <f t="shared" si="30"/>
        <v>1110000</v>
      </c>
      <c r="AS41" s="50" t="s">
        <v>69</v>
      </c>
      <c r="AT41" s="63" t="e">
        <f>SUM('SA 2017 Gruppe 2_4_5'!#REF!-'SA 2017 Gruppe 2_4_5'!#REF!)</f>
        <v>#REF!</v>
      </c>
      <c r="AU41" s="51" t="s">
        <v>61</v>
      </c>
      <c r="AV41" s="52" t="s">
        <v>70</v>
      </c>
      <c r="AW41" s="53" t="s">
        <v>71</v>
      </c>
      <c r="AX41" s="64" t="s">
        <v>72</v>
      </c>
      <c r="AZ41" s="61">
        <f t="shared" si="31"/>
        <v>0</v>
      </c>
      <c r="BA41" s="61">
        <f t="shared" si="32"/>
        <v>0</v>
      </c>
      <c r="BB41" s="61">
        <f t="shared" si="33"/>
        <v>0</v>
      </c>
      <c r="BC41" s="61">
        <f t="shared" si="34"/>
        <v>0</v>
      </c>
      <c r="BE41" s="61">
        <f t="shared" si="35"/>
        <v>0</v>
      </c>
      <c r="BF41" s="61">
        <f t="shared" si="36"/>
        <v>0</v>
      </c>
      <c r="BG41" s="61">
        <f t="shared" si="37"/>
        <v>0</v>
      </c>
      <c r="BH41" s="61">
        <f t="shared" si="38"/>
        <v>0</v>
      </c>
      <c r="BJ41" s="61">
        <f t="shared" si="39"/>
        <v>0</v>
      </c>
      <c r="BK41" s="61">
        <f t="shared" si="40"/>
        <v>0</v>
      </c>
      <c r="BL41" s="61">
        <f t="shared" si="41"/>
        <v>0</v>
      </c>
      <c r="BM41" s="61">
        <f t="shared" si="42"/>
        <v>0</v>
      </c>
      <c r="BO41" s="61">
        <f t="shared" si="43"/>
        <v>0</v>
      </c>
      <c r="BP41" s="61">
        <f t="shared" si="44"/>
        <v>0</v>
      </c>
      <c r="BQ41" s="61">
        <f t="shared" si="45"/>
        <v>0</v>
      </c>
      <c r="BR41" s="61">
        <f t="shared" si="46"/>
        <v>0</v>
      </c>
      <c r="BV41" s="61">
        <f t="shared" si="57"/>
        <v>0</v>
      </c>
      <c r="BW41" s="61">
        <f t="shared" si="58"/>
        <v>0</v>
      </c>
      <c r="BX41" s="61">
        <f t="shared" si="59"/>
        <v>0</v>
      </c>
      <c r="BY41" s="61">
        <f t="shared" si="60"/>
        <v>0</v>
      </c>
    </row>
    <row r="42" spans="1:77" ht="18">
      <c r="A42" s="66"/>
      <c r="B42" s="82">
        <v>39</v>
      </c>
      <c r="C42" s="68">
        <v>39</v>
      </c>
      <c r="D42" s="48"/>
      <c r="E42" s="48"/>
      <c r="F42" s="48"/>
      <c r="G42" s="48"/>
      <c r="H42" s="79">
        <f t="shared" si="47"/>
        <v>0</v>
      </c>
      <c r="I42" s="79" t="e">
        <f t="shared" si="48"/>
        <v>#DIV/0!</v>
      </c>
      <c r="J42" s="81">
        <f t="shared" si="49"/>
        <v>0</v>
      </c>
      <c r="K42" s="65"/>
      <c r="L42" s="61"/>
      <c r="R42" s="93">
        <f t="shared" si="14"/>
        <v>0</v>
      </c>
      <c r="S42" s="93">
        <f t="shared" si="15"/>
        <v>0</v>
      </c>
      <c r="T42" s="93">
        <f t="shared" si="16"/>
        <v>0</v>
      </c>
      <c r="U42" s="93">
        <f t="shared" si="17"/>
        <v>0</v>
      </c>
      <c r="V42" s="71">
        <f t="shared" si="50"/>
        <v>0</v>
      </c>
      <c r="W42" s="95" t="e">
        <f t="shared" si="51"/>
        <v>#DIV/0!</v>
      </c>
      <c r="X42" s="96">
        <f t="shared" si="52"/>
        <v>0</v>
      </c>
      <c r="Y42" s="102"/>
      <c r="Z42" s="93" t="str">
        <f t="shared" si="53"/>
        <v> </v>
      </c>
      <c r="AA42" s="93" t="str">
        <f t="shared" si="54"/>
        <v> </v>
      </c>
      <c r="AB42" s="93" t="str">
        <f t="shared" si="55"/>
        <v> </v>
      </c>
      <c r="AC42" s="93" t="str">
        <f t="shared" si="56"/>
        <v> </v>
      </c>
      <c r="AF42" s="118">
        <f t="shared" si="18"/>
        <v>3</v>
      </c>
      <c r="AG42" s="57">
        <f t="shared" si="19"/>
        <v>1</v>
      </c>
      <c r="AH42" s="57">
        <f t="shared" si="20"/>
        <v>1</v>
      </c>
      <c r="AI42" s="57">
        <f t="shared" si="21"/>
        <v>1</v>
      </c>
      <c r="AJ42" s="120">
        <f t="shared" si="22"/>
        <v>1000000</v>
      </c>
      <c r="AK42" s="119">
        <f t="shared" si="23"/>
        <v>2</v>
      </c>
      <c r="AL42" s="57">
        <f t="shared" si="24"/>
        <v>1</v>
      </c>
      <c r="AM42" s="57">
        <f t="shared" si="25"/>
        <v>1</v>
      </c>
      <c r="AN42" s="121">
        <f t="shared" si="26"/>
        <v>100000</v>
      </c>
      <c r="AO42" s="118">
        <f t="shared" si="27"/>
        <v>1</v>
      </c>
      <c r="AP42" s="57">
        <f t="shared" si="28"/>
        <v>1</v>
      </c>
      <c r="AQ42" s="120">
        <f t="shared" si="29"/>
        <v>10000</v>
      </c>
      <c r="AR42" s="122">
        <f t="shared" si="30"/>
        <v>1110000</v>
      </c>
      <c r="AS42" s="50" t="s">
        <v>69</v>
      </c>
      <c r="AT42" s="63" t="e">
        <f>SUM('SA 2017 Gruppe 2_4_5'!#REF!-'SA 2017 Gruppe 2_4_5'!#REF!)</f>
        <v>#REF!</v>
      </c>
      <c r="AU42" s="51" t="s">
        <v>61</v>
      </c>
      <c r="AV42" s="52" t="s">
        <v>70</v>
      </c>
      <c r="AW42" s="53" t="s">
        <v>71</v>
      </c>
      <c r="AX42" s="64" t="s">
        <v>72</v>
      </c>
      <c r="AZ42" s="61">
        <f t="shared" si="31"/>
        <v>0</v>
      </c>
      <c r="BA42" s="61">
        <f t="shared" si="32"/>
        <v>0</v>
      </c>
      <c r="BB42" s="61">
        <f t="shared" si="33"/>
        <v>0</v>
      </c>
      <c r="BC42" s="61">
        <f t="shared" si="34"/>
        <v>0</v>
      </c>
      <c r="BE42" s="61">
        <f t="shared" si="35"/>
        <v>0</v>
      </c>
      <c r="BF42" s="61">
        <f t="shared" si="36"/>
        <v>0</v>
      </c>
      <c r="BG42" s="61">
        <f t="shared" si="37"/>
        <v>0</v>
      </c>
      <c r="BH42" s="61">
        <f t="shared" si="38"/>
        <v>0</v>
      </c>
      <c r="BJ42" s="61">
        <f t="shared" si="39"/>
        <v>0</v>
      </c>
      <c r="BK42" s="61">
        <f t="shared" si="40"/>
        <v>0</v>
      </c>
      <c r="BL42" s="61">
        <f t="shared" si="41"/>
        <v>0</v>
      </c>
      <c r="BM42" s="61">
        <f t="shared" si="42"/>
        <v>0</v>
      </c>
      <c r="BO42" s="61">
        <f t="shared" si="43"/>
        <v>0</v>
      </c>
      <c r="BP42" s="61">
        <f t="shared" si="44"/>
        <v>0</v>
      </c>
      <c r="BQ42" s="61">
        <f t="shared" si="45"/>
        <v>0</v>
      </c>
      <c r="BR42" s="61">
        <f t="shared" si="46"/>
        <v>0</v>
      </c>
      <c r="BV42" s="61">
        <f t="shared" si="57"/>
        <v>0</v>
      </c>
      <c r="BW42" s="61">
        <f t="shared" si="58"/>
        <v>0</v>
      </c>
      <c r="BX42" s="61">
        <f t="shared" si="59"/>
        <v>0</v>
      </c>
      <c r="BY42" s="61">
        <f t="shared" si="60"/>
        <v>0</v>
      </c>
    </row>
    <row r="43" spans="1:77" ht="18">
      <c r="A43" s="66"/>
      <c r="B43" s="82">
        <v>40</v>
      </c>
      <c r="C43" s="4">
        <v>40</v>
      </c>
      <c r="D43" s="49"/>
      <c r="E43" s="49"/>
      <c r="F43" s="49"/>
      <c r="G43" s="49"/>
      <c r="H43" s="79">
        <f t="shared" si="47"/>
        <v>0</v>
      </c>
      <c r="I43" s="79" t="e">
        <f t="shared" si="48"/>
        <v>#DIV/0!</v>
      </c>
      <c r="J43" s="81">
        <f t="shared" si="49"/>
        <v>0</v>
      </c>
      <c r="K43" s="65"/>
      <c r="L43" s="61"/>
      <c r="R43" s="93">
        <f t="shared" si="14"/>
        <v>0</v>
      </c>
      <c r="S43" s="93">
        <f t="shared" si="15"/>
        <v>0</v>
      </c>
      <c r="T43" s="93">
        <f t="shared" si="16"/>
        <v>0</v>
      </c>
      <c r="U43" s="93">
        <f t="shared" si="17"/>
        <v>0</v>
      </c>
      <c r="V43" s="71">
        <f t="shared" si="50"/>
        <v>0</v>
      </c>
      <c r="W43" s="95" t="e">
        <f t="shared" si="51"/>
        <v>#DIV/0!</v>
      </c>
      <c r="X43" s="96">
        <f t="shared" si="52"/>
        <v>0</v>
      </c>
      <c r="Y43" s="102"/>
      <c r="Z43" s="93" t="str">
        <f t="shared" si="53"/>
        <v> </v>
      </c>
      <c r="AA43" s="93" t="str">
        <f t="shared" si="54"/>
        <v> </v>
      </c>
      <c r="AB43" s="93" t="str">
        <f t="shared" si="55"/>
        <v> </v>
      </c>
      <c r="AC43" s="93" t="str">
        <f t="shared" si="56"/>
        <v> </v>
      </c>
      <c r="AF43" s="118">
        <f t="shared" si="18"/>
        <v>3</v>
      </c>
      <c r="AG43" s="57">
        <f t="shared" si="19"/>
        <v>1</v>
      </c>
      <c r="AH43" s="57">
        <f t="shared" si="20"/>
        <v>1</v>
      </c>
      <c r="AI43" s="57">
        <f t="shared" si="21"/>
        <v>1</v>
      </c>
      <c r="AJ43" s="120">
        <f t="shared" si="22"/>
        <v>1000000</v>
      </c>
      <c r="AK43" s="119">
        <f t="shared" si="23"/>
        <v>2</v>
      </c>
      <c r="AL43" s="57">
        <f t="shared" si="24"/>
        <v>1</v>
      </c>
      <c r="AM43" s="57">
        <f t="shared" si="25"/>
        <v>1</v>
      </c>
      <c r="AN43" s="121">
        <f t="shared" si="26"/>
        <v>100000</v>
      </c>
      <c r="AO43" s="118">
        <f t="shared" si="27"/>
        <v>1</v>
      </c>
      <c r="AP43" s="57">
        <f t="shared" si="28"/>
        <v>1</v>
      </c>
      <c r="AQ43" s="120">
        <f t="shared" si="29"/>
        <v>10000</v>
      </c>
      <c r="AR43" s="122">
        <f t="shared" si="30"/>
        <v>1110000</v>
      </c>
      <c r="AS43" s="50" t="s">
        <v>69</v>
      </c>
      <c r="AT43" s="63" t="e">
        <f>SUM('SA 2017 Gruppe 2_4_5'!#REF!-'SA 2017 Gruppe 2_4_5'!#REF!)</f>
        <v>#REF!</v>
      </c>
      <c r="AU43" s="51" t="s">
        <v>61</v>
      </c>
      <c r="AV43" s="52" t="s">
        <v>70</v>
      </c>
      <c r="AW43" s="53" t="s">
        <v>71</v>
      </c>
      <c r="AX43" s="64" t="s">
        <v>72</v>
      </c>
      <c r="AZ43" s="61">
        <f t="shared" si="31"/>
        <v>0</v>
      </c>
      <c r="BA43" s="61">
        <f t="shared" si="32"/>
        <v>0</v>
      </c>
      <c r="BB43" s="61">
        <f t="shared" si="33"/>
        <v>0</v>
      </c>
      <c r="BC43" s="61">
        <f t="shared" si="34"/>
        <v>0</v>
      </c>
      <c r="BE43" s="61">
        <f t="shared" si="35"/>
        <v>0</v>
      </c>
      <c r="BF43" s="61">
        <f t="shared" si="36"/>
        <v>0</v>
      </c>
      <c r="BG43" s="61">
        <f t="shared" si="37"/>
        <v>0</v>
      </c>
      <c r="BH43" s="61">
        <f t="shared" si="38"/>
        <v>0</v>
      </c>
      <c r="BJ43" s="61">
        <f t="shared" si="39"/>
        <v>0</v>
      </c>
      <c r="BK43" s="61">
        <f t="shared" si="40"/>
        <v>0</v>
      </c>
      <c r="BL43" s="61">
        <f t="shared" si="41"/>
        <v>0</v>
      </c>
      <c r="BM43" s="61">
        <f t="shared" si="42"/>
        <v>0</v>
      </c>
      <c r="BO43" s="61">
        <f t="shared" si="43"/>
        <v>0</v>
      </c>
      <c r="BP43" s="61">
        <f t="shared" si="44"/>
        <v>0</v>
      </c>
      <c r="BQ43" s="61">
        <f t="shared" si="45"/>
        <v>0</v>
      </c>
      <c r="BR43" s="61">
        <f t="shared" si="46"/>
        <v>0</v>
      </c>
      <c r="BV43" s="61">
        <f t="shared" si="57"/>
        <v>0</v>
      </c>
      <c r="BW43" s="61">
        <f t="shared" si="58"/>
        <v>0</v>
      </c>
      <c r="BX43" s="61">
        <f t="shared" si="59"/>
        <v>0</v>
      </c>
      <c r="BY43" s="61">
        <f t="shared" si="60"/>
        <v>0</v>
      </c>
    </row>
    <row r="44" spans="1:77" ht="18">
      <c r="A44" s="66"/>
      <c r="B44" s="82">
        <v>41</v>
      </c>
      <c r="C44" s="68">
        <v>41</v>
      </c>
      <c r="D44" s="48"/>
      <c r="E44" s="48"/>
      <c r="F44" s="48"/>
      <c r="G44" s="48"/>
      <c r="H44" s="79">
        <f t="shared" si="47"/>
        <v>0</v>
      </c>
      <c r="I44" s="79" t="e">
        <f t="shared" si="48"/>
        <v>#DIV/0!</v>
      </c>
      <c r="J44" s="81">
        <f t="shared" si="49"/>
        <v>0</v>
      </c>
      <c r="K44" s="65"/>
      <c r="L44" s="61"/>
      <c r="R44" s="93">
        <f t="shared" si="14"/>
        <v>0</v>
      </c>
      <c r="S44" s="93">
        <f t="shared" si="15"/>
        <v>0</v>
      </c>
      <c r="T44" s="93">
        <f t="shared" si="16"/>
        <v>0</v>
      </c>
      <c r="U44" s="93">
        <f t="shared" si="17"/>
        <v>0</v>
      </c>
      <c r="V44" s="71">
        <f t="shared" si="50"/>
        <v>0</v>
      </c>
      <c r="W44" s="95" t="e">
        <f t="shared" si="51"/>
        <v>#DIV/0!</v>
      </c>
      <c r="X44" s="96">
        <f t="shared" si="52"/>
        <v>0</v>
      </c>
      <c r="Y44" s="102"/>
      <c r="Z44" s="93" t="str">
        <f t="shared" si="53"/>
        <v> </v>
      </c>
      <c r="AA44" s="93" t="str">
        <f t="shared" si="54"/>
        <v> </v>
      </c>
      <c r="AB44" s="93" t="str">
        <f t="shared" si="55"/>
        <v> </v>
      </c>
      <c r="AC44" s="93" t="str">
        <f t="shared" si="56"/>
        <v> </v>
      </c>
      <c r="AF44" s="118">
        <f t="shared" si="18"/>
        <v>3</v>
      </c>
      <c r="AG44" s="57">
        <f t="shared" si="19"/>
        <v>1</v>
      </c>
      <c r="AH44" s="57">
        <f t="shared" si="20"/>
        <v>1</v>
      </c>
      <c r="AI44" s="57">
        <f t="shared" si="21"/>
        <v>1</v>
      </c>
      <c r="AJ44" s="120">
        <f t="shared" si="22"/>
        <v>1000000</v>
      </c>
      <c r="AK44" s="119">
        <f t="shared" si="23"/>
        <v>2</v>
      </c>
      <c r="AL44" s="57">
        <f t="shared" si="24"/>
        <v>1</v>
      </c>
      <c r="AM44" s="57">
        <f t="shared" si="25"/>
        <v>1</v>
      </c>
      <c r="AN44" s="121">
        <f t="shared" si="26"/>
        <v>100000</v>
      </c>
      <c r="AO44" s="118">
        <f t="shared" si="27"/>
        <v>1</v>
      </c>
      <c r="AP44" s="57">
        <f t="shared" si="28"/>
        <v>1</v>
      </c>
      <c r="AQ44" s="120">
        <f t="shared" si="29"/>
        <v>10000</v>
      </c>
      <c r="AR44" s="122">
        <f t="shared" si="30"/>
        <v>1110000</v>
      </c>
      <c r="AS44" s="50" t="s">
        <v>69</v>
      </c>
      <c r="AT44" s="63" t="e">
        <f>SUM('SA 2017 Gruppe 2_4_5'!#REF!-'SA 2017 Gruppe 2_4_5'!#REF!)</f>
        <v>#REF!</v>
      </c>
      <c r="AU44" s="51" t="s">
        <v>61</v>
      </c>
      <c r="AV44" s="52" t="s">
        <v>70</v>
      </c>
      <c r="AW44" s="53" t="s">
        <v>71</v>
      </c>
      <c r="AX44" s="64" t="s">
        <v>72</v>
      </c>
      <c r="AZ44" s="61">
        <f t="shared" si="31"/>
        <v>0</v>
      </c>
      <c r="BA44" s="61">
        <f t="shared" si="32"/>
        <v>0</v>
      </c>
      <c r="BB44" s="61">
        <f t="shared" si="33"/>
        <v>0</v>
      </c>
      <c r="BC44" s="61">
        <f t="shared" si="34"/>
        <v>0</v>
      </c>
      <c r="BE44" s="61">
        <f t="shared" si="35"/>
        <v>0</v>
      </c>
      <c r="BF44" s="61">
        <f t="shared" si="36"/>
        <v>0</v>
      </c>
      <c r="BG44" s="61">
        <f t="shared" si="37"/>
        <v>0</v>
      </c>
      <c r="BH44" s="61">
        <f t="shared" si="38"/>
        <v>0</v>
      </c>
      <c r="BJ44" s="61">
        <f t="shared" si="39"/>
        <v>0</v>
      </c>
      <c r="BK44" s="61">
        <f t="shared" si="40"/>
        <v>0</v>
      </c>
      <c r="BL44" s="61">
        <f t="shared" si="41"/>
        <v>0</v>
      </c>
      <c r="BM44" s="61">
        <f t="shared" si="42"/>
        <v>0</v>
      </c>
      <c r="BO44" s="61">
        <f t="shared" si="43"/>
        <v>0</v>
      </c>
      <c r="BP44" s="61">
        <f t="shared" si="44"/>
        <v>0</v>
      </c>
      <c r="BQ44" s="61">
        <f t="shared" si="45"/>
        <v>0</v>
      </c>
      <c r="BR44" s="61">
        <f t="shared" si="46"/>
        <v>0</v>
      </c>
      <c r="BV44" s="61">
        <f t="shared" si="57"/>
        <v>0</v>
      </c>
      <c r="BW44" s="61">
        <f t="shared" si="58"/>
        <v>0</v>
      </c>
      <c r="BX44" s="61">
        <f t="shared" si="59"/>
        <v>0</v>
      </c>
      <c r="BY44" s="61">
        <f t="shared" si="60"/>
        <v>0</v>
      </c>
    </row>
    <row r="45" spans="1:77" ht="18">
      <c r="A45" s="66"/>
      <c r="B45" s="82">
        <v>42</v>
      </c>
      <c r="C45" s="4">
        <v>42</v>
      </c>
      <c r="D45" s="49"/>
      <c r="E45" s="49"/>
      <c r="F45" s="49"/>
      <c r="G45" s="49"/>
      <c r="H45" s="79">
        <f t="shared" si="47"/>
        <v>0</v>
      </c>
      <c r="I45" s="79" t="e">
        <f t="shared" si="48"/>
        <v>#DIV/0!</v>
      </c>
      <c r="J45" s="81">
        <f t="shared" si="49"/>
        <v>0</v>
      </c>
      <c r="K45" s="65"/>
      <c r="L45" s="61"/>
      <c r="R45" s="93">
        <f t="shared" si="14"/>
        <v>0</v>
      </c>
      <c r="S45" s="93">
        <f t="shared" si="15"/>
        <v>0</v>
      </c>
      <c r="T45" s="93">
        <f t="shared" si="16"/>
        <v>0</v>
      </c>
      <c r="U45" s="93">
        <f t="shared" si="17"/>
        <v>0</v>
      </c>
      <c r="V45" s="71">
        <f t="shared" si="50"/>
        <v>0</v>
      </c>
      <c r="W45" s="95" t="e">
        <f t="shared" si="51"/>
        <v>#DIV/0!</v>
      </c>
      <c r="X45" s="96">
        <f t="shared" si="52"/>
        <v>0</v>
      </c>
      <c r="Y45" s="102"/>
      <c r="Z45" s="93" t="str">
        <f t="shared" si="53"/>
        <v> </v>
      </c>
      <c r="AA45" s="93" t="str">
        <f t="shared" si="54"/>
        <v> </v>
      </c>
      <c r="AB45" s="93" t="str">
        <f t="shared" si="55"/>
        <v> </v>
      </c>
      <c r="AC45" s="93" t="str">
        <f t="shared" si="56"/>
        <v> </v>
      </c>
      <c r="AF45" s="118">
        <f t="shared" si="18"/>
        <v>3</v>
      </c>
      <c r="AG45" s="57">
        <f t="shared" si="19"/>
        <v>1</v>
      </c>
      <c r="AH45" s="57">
        <f t="shared" si="20"/>
        <v>1</v>
      </c>
      <c r="AI45" s="57">
        <f t="shared" si="21"/>
        <v>1</v>
      </c>
      <c r="AJ45" s="120">
        <f t="shared" si="22"/>
        <v>1000000</v>
      </c>
      <c r="AK45" s="119">
        <f t="shared" si="23"/>
        <v>2</v>
      </c>
      <c r="AL45" s="57">
        <f t="shared" si="24"/>
        <v>1</v>
      </c>
      <c r="AM45" s="57">
        <f t="shared" si="25"/>
        <v>1</v>
      </c>
      <c r="AN45" s="121">
        <f t="shared" si="26"/>
        <v>100000</v>
      </c>
      <c r="AO45" s="118">
        <f t="shared" si="27"/>
        <v>1</v>
      </c>
      <c r="AP45" s="57">
        <f t="shared" si="28"/>
        <v>1</v>
      </c>
      <c r="AQ45" s="120">
        <f t="shared" si="29"/>
        <v>10000</v>
      </c>
      <c r="AR45" s="122">
        <f t="shared" si="30"/>
        <v>1110000</v>
      </c>
      <c r="AS45" s="50" t="s">
        <v>69</v>
      </c>
      <c r="AT45" s="63" t="e">
        <f>SUM('SA 2017 Gruppe 2_4_5'!#REF!-'SA 2017 Gruppe 2_4_5'!#REF!)</f>
        <v>#REF!</v>
      </c>
      <c r="AU45" s="51" t="s">
        <v>61</v>
      </c>
      <c r="AV45" s="52" t="s">
        <v>70</v>
      </c>
      <c r="AW45" s="53" t="s">
        <v>71</v>
      </c>
      <c r="AX45" s="64" t="s">
        <v>72</v>
      </c>
      <c r="AZ45" s="61">
        <f t="shared" si="31"/>
        <v>0</v>
      </c>
      <c r="BA45" s="61">
        <f t="shared" si="32"/>
        <v>0</v>
      </c>
      <c r="BB45" s="61">
        <f t="shared" si="33"/>
        <v>0</v>
      </c>
      <c r="BC45" s="61">
        <f t="shared" si="34"/>
        <v>0</v>
      </c>
      <c r="BE45" s="61">
        <f t="shared" si="35"/>
        <v>0</v>
      </c>
      <c r="BF45" s="61">
        <f t="shared" si="36"/>
        <v>0</v>
      </c>
      <c r="BG45" s="61">
        <f t="shared" si="37"/>
        <v>0</v>
      </c>
      <c r="BH45" s="61">
        <f t="shared" si="38"/>
        <v>0</v>
      </c>
      <c r="BJ45" s="61">
        <f t="shared" si="39"/>
        <v>0</v>
      </c>
      <c r="BK45" s="61">
        <f t="shared" si="40"/>
        <v>0</v>
      </c>
      <c r="BL45" s="61">
        <f t="shared" si="41"/>
        <v>0</v>
      </c>
      <c r="BM45" s="61">
        <f t="shared" si="42"/>
        <v>0</v>
      </c>
      <c r="BO45" s="61">
        <f t="shared" si="43"/>
        <v>0</v>
      </c>
      <c r="BP45" s="61">
        <f t="shared" si="44"/>
        <v>0</v>
      </c>
      <c r="BQ45" s="61">
        <f t="shared" si="45"/>
        <v>0</v>
      </c>
      <c r="BR45" s="61">
        <f t="shared" si="46"/>
        <v>0</v>
      </c>
      <c r="BV45" s="61">
        <f t="shared" si="57"/>
        <v>0</v>
      </c>
      <c r="BW45" s="61">
        <f t="shared" si="58"/>
        <v>0</v>
      </c>
      <c r="BX45" s="61">
        <f t="shared" si="59"/>
        <v>0</v>
      </c>
      <c r="BY45" s="61">
        <f t="shared" si="60"/>
        <v>0</v>
      </c>
    </row>
    <row r="46" spans="1:77" ht="18">
      <c r="A46" s="66"/>
      <c r="B46" s="82">
        <v>43</v>
      </c>
      <c r="C46" s="68">
        <v>43</v>
      </c>
      <c r="D46" s="48"/>
      <c r="E46" s="48"/>
      <c r="F46" s="48"/>
      <c r="G46" s="48"/>
      <c r="H46" s="79">
        <f t="shared" si="47"/>
        <v>0</v>
      </c>
      <c r="I46" s="79" t="e">
        <f t="shared" si="48"/>
        <v>#DIV/0!</v>
      </c>
      <c r="J46" s="81">
        <f t="shared" si="49"/>
        <v>0</v>
      </c>
      <c r="K46" s="65"/>
      <c r="L46" s="61"/>
      <c r="R46" s="93">
        <f t="shared" si="14"/>
        <v>0</v>
      </c>
      <c r="S46" s="93">
        <f t="shared" si="15"/>
        <v>0</v>
      </c>
      <c r="T46" s="93">
        <f t="shared" si="16"/>
        <v>0</v>
      </c>
      <c r="U46" s="93">
        <f t="shared" si="17"/>
        <v>0</v>
      </c>
      <c r="V46" s="71">
        <f t="shared" si="50"/>
        <v>0</v>
      </c>
      <c r="W46" s="95" t="e">
        <f t="shared" si="51"/>
        <v>#DIV/0!</v>
      </c>
      <c r="X46" s="96">
        <f t="shared" si="52"/>
        <v>0</v>
      </c>
      <c r="Y46" s="102"/>
      <c r="Z46" s="93" t="str">
        <f t="shared" si="53"/>
        <v> </v>
      </c>
      <c r="AA46" s="93" t="str">
        <f t="shared" si="54"/>
        <v> </v>
      </c>
      <c r="AB46" s="93" t="str">
        <f t="shared" si="55"/>
        <v> </v>
      </c>
      <c r="AC46" s="93" t="str">
        <f t="shared" si="56"/>
        <v> </v>
      </c>
      <c r="AF46" s="118">
        <f t="shared" si="18"/>
        <v>3</v>
      </c>
      <c r="AG46" s="57">
        <f t="shared" si="19"/>
        <v>1</v>
      </c>
      <c r="AH46" s="57">
        <f t="shared" si="20"/>
        <v>1</v>
      </c>
      <c r="AI46" s="57">
        <f t="shared" si="21"/>
        <v>1</v>
      </c>
      <c r="AJ46" s="120">
        <f t="shared" si="22"/>
        <v>1000000</v>
      </c>
      <c r="AK46" s="119">
        <f t="shared" si="23"/>
        <v>2</v>
      </c>
      <c r="AL46" s="57">
        <f t="shared" si="24"/>
        <v>1</v>
      </c>
      <c r="AM46" s="57">
        <f t="shared" si="25"/>
        <v>1</v>
      </c>
      <c r="AN46" s="121">
        <f t="shared" si="26"/>
        <v>100000</v>
      </c>
      <c r="AO46" s="118">
        <f t="shared" si="27"/>
        <v>1</v>
      </c>
      <c r="AP46" s="57">
        <f t="shared" si="28"/>
        <v>1</v>
      </c>
      <c r="AQ46" s="120">
        <f t="shared" si="29"/>
        <v>10000</v>
      </c>
      <c r="AR46" s="122">
        <f t="shared" si="30"/>
        <v>1110000</v>
      </c>
      <c r="AS46" s="50" t="s">
        <v>69</v>
      </c>
      <c r="AT46" s="63" t="e">
        <f>SUM('SA 2017 Gruppe 2_4_5'!#REF!-'SA 2017 Gruppe 2_4_5'!#REF!)</f>
        <v>#REF!</v>
      </c>
      <c r="AU46" s="51" t="s">
        <v>61</v>
      </c>
      <c r="AV46" s="52" t="s">
        <v>70</v>
      </c>
      <c r="AW46" s="53" t="s">
        <v>71</v>
      </c>
      <c r="AX46" s="64" t="s">
        <v>72</v>
      </c>
      <c r="AZ46" s="61">
        <f t="shared" si="31"/>
        <v>0</v>
      </c>
      <c r="BA46" s="61">
        <f t="shared" si="32"/>
        <v>0</v>
      </c>
      <c r="BB46" s="61">
        <f t="shared" si="33"/>
        <v>0</v>
      </c>
      <c r="BC46" s="61">
        <f t="shared" si="34"/>
        <v>0</v>
      </c>
      <c r="BE46" s="61">
        <f t="shared" si="35"/>
        <v>0</v>
      </c>
      <c r="BF46" s="61">
        <f t="shared" si="36"/>
        <v>0</v>
      </c>
      <c r="BG46" s="61">
        <f t="shared" si="37"/>
        <v>0</v>
      </c>
      <c r="BH46" s="61">
        <f t="shared" si="38"/>
        <v>0</v>
      </c>
      <c r="BJ46" s="61">
        <f t="shared" si="39"/>
        <v>0</v>
      </c>
      <c r="BK46" s="61">
        <f t="shared" si="40"/>
        <v>0</v>
      </c>
      <c r="BL46" s="61">
        <f t="shared" si="41"/>
        <v>0</v>
      </c>
      <c r="BM46" s="61">
        <f t="shared" si="42"/>
        <v>0</v>
      </c>
      <c r="BO46" s="61">
        <f t="shared" si="43"/>
        <v>0</v>
      </c>
      <c r="BP46" s="61">
        <f t="shared" si="44"/>
        <v>0</v>
      </c>
      <c r="BQ46" s="61">
        <f t="shared" si="45"/>
        <v>0</v>
      </c>
      <c r="BR46" s="61">
        <f t="shared" si="46"/>
        <v>0</v>
      </c>
      <c r="BV46" s="61">
        <f t="shared" si="57"/>
        <v>0</v>
      </c>
      <c r="BW46" s="61">
        <f t="shared" si="58"/>
        <v>0</v>
      </c>
      <c r="BX46" s="61">
        <f t="shared" si="59"/>
        <v>0</v>
      </c>
      <c r="BY46" s="61">
        <f t="shared" si="60"/>
        <v>0</v>
      </c>
    </row>
    <row r="47" spans="1:77" ht="18">
      <c r="A47" s="66"/>
      <c r="B47" s="82">
        <v>44</v>
      </c>
      <c r="C47" s="4">
        <v>44</v>
      </c>
      <c r="D47" s="49"/>
      <c r="E47" s="49"/>
      <c r="F47" s="49"/>
      <c r="G47" s="49"/>
      <c r="H47" s="79">
        <f t="shared" si="47"/>
        <v>0</v>
      </c>
      <c r="I47" s="79" t="e">
        <f t="shared" si="48"/>
        <v>#DIV/0!</v>
      </c>
      <c r="J47" s="81">
        <f t="shared" si="49"/>
        <v>0</v>
      </c>
      <c r="K47" s="65"/>
      <c r="L47" s="61"/>
      <c r="R47" s="93">
        <f t="shared" si="14"/>
        <v>0</v>
      </c>
      <c r="S47" s="93">
        <f t="shared" si="15"/>
        <v>0</v>
      </c>
      <c r="T47" s="93">
        <f t="shared" si="16"/>
        <v>0</v>
      </c>
      <c r="U47" s="93">
        <f t="shared" si="17"/>
        <v>0</v>
      </c>
      <c r="V47" s="71">
        <f t="shared" si="50"/>
        <v>0</v>
      </c>
      <c r="W47" s="95" t="e">
        <f t="shared" si="51"/>
        <v>#DIV/0!</v>
      </c>
      <c r="X47" s="96">
        <f t="shared" si="52"/>
        <v>0</v>
      </c>
      <c r="Y47" s="102"/>
      <c r="Z47" s="93" t="str">
        <f t="shared" si="53"/>
        <v> </v>
      </c>
      <c r="AA47" s="93" t="str">
        <f t="shared" si="54"/>
        <v> </v>
      </c>
      <c r="AB47" s="93" t="str">
        <f t="shared" si="55"/>
        <v> </v>
      </c>
      <c r="AC47" s="93" t="str">
        <f t="shared" si="56"/>
        <v> </v>
      </c>
      <c r="AF47" s="118">
        <f t="shared" si="18"/>
        <v>3</v>
      </c>
      <c r="AG47" s="57">
        <f t="shared" si="19"/>
        <v>1</v>
      </c>
      <c r="AH47" s="57">
        <f t="shared" si="20"/>
        <v>1</v>
      </c>
      <c r="AI47" s="57">
        <f t="shared" si="21"/>
        <v>1</v>
      </c>
      <c r="AJ47" s="120">
        <f t="shared" si="22"/>
        <v>1000000</v>
      </c>
      <c r="AK47" s="119">
        <f t="shared" si="23"/>
        <v>2</v>
      </c>
      <c r="AL47" s="57">
        <f t="shared" si="24"/>
        <v>1</v>
      </c>
      <c r="AM47" s="57">
        <f t="shared" si="25"/>
        <v>1</v>
      </c>
      <c r="AN47" s="121">
        <f t="shared" si="26"/>
        <v>100000</v>
      </c>
      <c r="AO47" s="118">
        <f t="shared" si="27"/>
        <v>1</v>
      </c>
      <c r="AP47" s="57">
        <f t="shared" si="28"/>
        <v>1</v>
      </c>
      <c r="AQ47" s="120">
        <f t="shared" si="29"/>
        <v>10000</v>
      </c>
      <c r="AR47" s="122">
        <f t="shared" si="30"/>
        <v>1110000</v>
      </c>
      <c r="AS47" s="50" t="s">
        <v>69</v>
      </c>
      <c r="AT47" s="63" t="e">
        <f>SUM('SA 2017 Gruppe 2_4_5'!#REF!-'SA 2017 Gruppe 2_4_5'!#REF!)</f>
        <v>#REF!</v>
      </c>
      <c r="AU47" s="51" t="s">
        <v>61</v>
      </c>
      <c r="AV47" s="52" t="s">
        <v>70</v>
      </c>
      <c r="AW47" s="53" t="s">
        <v>71</v>
      </c>
      <c r="AX47" s="64" t="s">
        <v>72</v>
      </c>
      <c r="AZ47" s="61">
        <f t="shared" si="31"/>
        <v>0</v>
      </c>
      <c r="BA47" s="61">
        <f t="shared" si="32"/>
        <v>0</v>
      </c>
      <c r="BB47" s="61">
        <f t="shared" si="33"/>
        <v>0</v>
      </c>
      <c r="BC47" s="61">
        <f t="shared" si="34"/>
        <v>0</v>
      </c>
      <c r="BE47" s="61">
        <f t="shared" si="35"/>
        <v>0</v>
      </c>
      <c r="BF47" s="61">
        <f t="shared" si="36"/>
        <v>0</v>
      </c>
      <c r="BG47" s="61">
        <f t="shared" si="37"/>
        <v>0</v>
      </c>
      <c r="BH47" s="61">
        <f t="shared" si="38"/>
        <v>0</v>
      </c>
      <c r="BJ47" s="61">
        <f t="shared" si="39"/>
        <v>0</v>
      </c>
      <c r="BK47" s="61">
        <f t="shared" si="40"/>
        <v>0</v>
      </c>
      <c r="BL47" s="61">
        <f t="shared" si="41"/>
        <v>0</v>
      </c>
      <c r="BM47" s="61">
        <f t="shared" si="42"/>
        <v>0</v>
      </c>
      <c r="BO47" s="61">
        <f t="shared" si="43"/>
        <v>0</v>
      </c>
      <c r="BP47" s="61">
        <f t="shared" si="44"/>
        <v>0</v>
      </c>
      <c r="BQ47" s="61">
        <f t="shared" si="45"/>
        <v>0</v>
      </c>
      <c r="BR47" s="61">
        <f t="shared" si="46"/>
        <v>0</v>
      </c>
      <c r="BV47" s="61">
        <f t="shared" si="57"/>
        <v>0</v>
      </c>
      <c r="BW47" s="61">
        <f t="shared" si="58"/>
        <v>0</v>
      </c>
      <c r="BX47" s="61">
        <f t="shared" si="59"/>
        <v>0</v>
      </c>
      <c r="BY47" s="61">
        <f t="shared" si="60"/>
        <v>0</v>
      </c>
    </row>
    <row r="48" spans="1:77" ht="18">
      <c r="A48" s="66"/>
      <c r="B48" s="82">
        <v>45</v>
      </c>
      <c r="C48" s="68">
        <v>45</v>
      </c>
      <c r="D48" s="48"/>
      <c r="E48" s="48"/>
      <c r="F48" s="48"/>
      <c r="G48" s="48"/>
      <c r="H48" s="79">
        <f t="shared" si="47"/>
        <v>0</v>
      </c>
      <c r="I48" s="79" t="e">
        <f t="shared" si="48"/>
        <v>#DIV/0!</v>
      </c>
      <c r="J48" s="81">
        <f t="shared" si="49"/>
        <v>0</v>
      </c>
      <c r="K48" s="65"/>
      <c r="L48" s="61"/>
      <c r="R48" s="93">
        <f t="shared" si="14"/>
        <v>0</v>
      </c>
      <c r="S48" s="93">
        <f t="shared" si="15"/>
        <v>0</v>
      </c>
      <c r="T48" s="93">
        <f t="shared" si="16"/>
        <v>0</v>
      </c>
      <c r="U48" s="93">
        <f t="shared" si="17"/>
        <v>0</v>
      </c>
      <c r="V48" s="71">
        <f t="shared" si="50"/>
        <v>0</v>
      </c>
      <c r="W48" s="95" t="e">
        <f t="shared" si="51"/>
        <v>#DIV/0!</v>
      </c>
      <c r="X48" s="96">
        <f t="shared" si="52"/>
        <v>0</v>
      </c>
      <c r="Y48" s="102"/>
      <c r="Z48" s="93" t="str">
        <f t="shared" si="53"/>
        <v> </v>
      </c>
      <c r="AA48" s="93" t="str">
        <f t="shared" si="54"/>
        <v> </v>
      </c>
      <c r="AB48" s="93" t="str">
        <f t="shared" si="55"/>
        <v> </v>
      </c>
      <c r="AC48" s="93" t="str">
        <f t="shared" si="56"/>
        <v> </v>
      </c>
      <c r="AF48" s="118">
        <f t="shared" si="18"/>
        <v>3</v>
      </c>
      <c r="AG48" s="57">
        <f t="shared" si="19"/>
        <v>1</v>
      </c>
      <c r="AH48" s="57">
        <f t="shared" si="20"/>
        <v>1</v>
      </c>
      <c r="AI48" s="57">
        <f t="shared" si="21"/>
        <v>1</v>
      </c>
      <c r="AJ48" s="120">
        <f t="shared" si="22"/>
        <v>1000000</v>
      </c>
      <c r="AK48" s="119">
        <f t="shared" si="23"/>
        <v>2</v>
      </c>
      <c r="AL48" s="57">
        <f t="shared" si="24"/>
        <v>1</v>
      </c>
      <c r="AM48" s="57">
        <f t="shared" si="25"/>
        <v>1</v>
      </c>
      <c r="AN48" s="121">
        <f t="shared" si="26"/>
        <v>100000</v>
      </c>
      <c r="AO48" s="118">
        <f t="shared" si="27"/>
        <v>1</v>
      </c>
      <c r="AP48" s="57">
        <f t="shared" si="28"/>
        <v>1</v>
      </c>
      <c r="AQ48" s="120">
        <f t="shared" si="29"/>
        <v>10000</v>
      </c>
      <c r="AR48" s="122">
        <f t="shared" si="30"/>
        <v>1110000</v>
      </c>
      <c r="AS48" s="50" t="s">
        <v>69</v>
      </c>
      <c r="AT48" s="63" t="e">
        <f>SUM('SA 2017 Gruppe 2_4_5'!#REF!-'SA 2017 Gruppe 2_4_5'!#REF!)</f>
        <v>#REF!</v>
      </c>
      <c r="AU48" s="51" t="s">
        <v>61</v>
      </c>
      <c r="AV48" s="52" t="s">
        <v>70</v>
      </c>
      <c r="AW48" s="53" t="s">
        <v>71</v>
      </c>
      <c r="AX48" s="64" t="s">
        <v>72</v>
      </c>
      <c r="AZ48" s="61">
        <f t="shared" si="31"/>
        <v>0</v>
      </c>
      <c r="BA48" s="61">
        <f t="shared" si="32"/>
        <v>0</v>
      </c>
      <c r="BB48" s="61">
        <f t="shared" si="33"/>
        <v>0</v>
      </c>
      <c r="BC48" s="61">
        <f t="shared" si="34"/>
        <v>0</v>
      </c>
      <c r="BE48" s="61">
        <f t="shared" si="35"/>
        <v>0</v>
      </c>
      <c r="BF48" s="61">
        <f t="shared" si="36"/>
        <v>0</v>
      </c>
      <c r="BG48" s="61">
        <f t="shared" si="37"/>
        <v>0</v>
      </c>
      <c r="BH48" s="61">
        <f t="shared" si="38"/>
        <v>0</v>
      </c>
      <c r="BJ48" s="61">
        <f t="shared" si="39"/>
        <v>0</v>
      </c>
      <c r="BK48" s="61">
        <f t="shared" si="40"/>
        <v>0</v>
      </c>
      <c r="BL48" s="61">
        <f t="shared" si="41"/>
        <v>0</v>
      </c>
      <c r="BM48" s="61">
        <f t="shared" si="42"/>
        <v>0</v>
      </c>
      <c r="BO48" s="61">
        <f t="shared" si="43"/>
        <v>0</v>
      </c>
      <c r="BP48" s="61">
        <f t="shared" si="44"/>
        <v>0</v>
      </c>
      <c r="BQ48" s="61">
        <f t="shared" si="45"/>
        <v>0</v>
      </c>
      <c r="BR48" s="61">
        <f t="shared" si="46"/>
        <v>0</v>
      </c>
      <c r="BV48" s="61">
        <f t="shared" si="57"/>
        <v>0</v>
      </c>
      <c r="BW48" s="61">
        <f t="shared" si="58"/>
        <v>0</v>
      </c>
      <c r="BX48" s="61">
        <f t="shared" si="59"/>
        <v>0</v>
      </c>
      <c r="BY48" s="61">
        <f t="shared" si="60"/>
        <v>0</v>
      </c>
    </row>
    <row r="49" spans="1:77" ht="18">
      <c r="A49" s="66"/>
      <c r="B49" s="82">
        <v>46</v>
      </c>
      <c r="C49" s="4">
        <v>46</v>
      </c>
      <c r="D49" s="49"/>
      <c r="E49" s="49"/>
      <c r="F49" s="49"/>
      <c r="G49" s="49"/>
      <c r="H49" s="79">
        <f t="shared" si="47"/>
        <v>0</v>
      </c>
      <c r="I49" s="79" t="e">
        <f t="shared" si="48"/>
        <v>#DIV/0!</v>
      </c>
      <c r="J49" s="81">
        <f t="shared" si="49"/>
        <v>0</v>
      </c>
      <c r="K49" s="65"/>
      <c r="L49" s="61"/>
      <c r="R49" s="93">
        <f t="shared" si="14"/>
        <v>0</v>
      </c>
      <c r="S49" s="93">
        <f t="shared" si="15"/>
        <v>0</v>
      </c>
      <c r="T49" s="93">
        <f t="shared" si="16"/>
        <v>0</v>
      </c>
      <c r="U49" s="93">
        <f t="shared" si="17"/>
        <v>0</v>
      </c>
      <c r="V49" s="71">
        <f t="shared" si="50"/>
        <v>0</v>
      </c>
      <c r="W49" s="95" t="e">
        <f t="shared" si="51"/>
        <v>#DIV/0!</v>
      </c>
      <c r="X49" s="96">
        <f t="shared" si="52"/>
        <v>0</v>
      </c>
      <c r="Y49" s="102"/>
      <c r="Z49" s="93" t="str">
        <f t="shared" si="53"/>
        <v> </v>
      </c>
      <c r="AA49" s="93" t="str">
        <f t="shared" si="54"/>
        <v> </v>
      </c>
      <c r="AB49" s="93" t="str">
        <f t="shared" si="55"/>
        <v> </v>
      </c>
      <c r="AC49" s="93" t="str">
        <f t="shared" si="56"/>
        <v> </v>
      </c>
      <c r="AF49" s="118">
        <f t="shared" si="18"/>
        <v>3</v>
      </c>
      <c r="AG49" s="57">
        <f t="shared" si="19"/>
        <v>1</v>
      </c>
      <c r="AH49" s="57">
        <f t="shared" si="20"/>
        <v>1</v>
      </c>
      <c r="AI49" s="57">
        <f t="shared" si="21"/>
        <v>1</v>
      </c>
      <c r="AJ49" s="120">
        <f t="shared" si="22"/>
        <v>1000000</v>
      </c>
      <c r="AK49" s="119">
        <f t="shared" si="23"/>
        <v>2</v>
      </c>
      <c r="AL49" s="57">
        <f t="shared" si="24"/>
        <v>1</v>
      </c>
      <c r="AM49" s="57">
        <f t="shared" si="25"/>
        <v>1</v>
      </c>
      <c r="AN49" s="121">
        <f t="shared" si="26"/>
        <v>100000</v>
      </c>
      <c r="AO49" s="118">
        <f t="shared" si="27"/>
        <v>1</v>
      </c>
      <c r="AP49" s="57">
        <f t="shared" si="28"/>
        <v>1</v>
      </c>
      <c r="AQ49" s="120">
        <f t="shared" si="29"/>
        <v>10000</v>
      </c>
      <c r="AR49" s="122">
        <f t="shared" si="30"/>
        <v>1110000</v>
      </c>
      <c r="AS49" s="50" t="s">
        <v>69</v>
      </c>
      <c r="AT49" s="63" t="e">
        <f>SUM('SA 2017 Gruppe 2_4_5'!#REF!-'SA 2017 Gruppe 2_4_5'!#REF!)</f>
        <v>#REF!</v>
      </c>
      <c r="AU49" s="51" t="s">
        <v>61</v>
      </c>
      <c r="AV49" s="52" t="s">
        <v>70</v>
      </c>
      <c r="AW49" s="53" t="s">
        <v>71</v>
      </c>
      <c r="AX49" s="64" t="s">
        <v>72</v>
      </c>
      <c r="AZ49" s="61">
        <f t="shared" si="31"/>
        <v>0</v>
      </c>
      <c r="BA49" s="61">
        <f t="shared" si="32"/>
        <v>0</v>
      </c>
      <c r="BB49" s="61">
        <f t="shared" si="33"/>
        <v>0</v>
      </c>
      <c r="BC49" s="61">
        <f t="shared" si="34"/>
        <v>0</v>
      </c>
      <c r="BE49" s="61">
        <f t="shared" si="35"/>
        <v>0</v>
      </c>
      <c r="BF49" s="61">
        <f t="shared" si="36"/>
        <v>0</v>
      </c>
      <c r="BG49" s="61">
        <f t="shared" si="37"/>
        <v>0</v>
      </c>
      <c r="BH49" s="61">
        <f t="shared" si="38"/>
        <v>0</v>
      </c>
      <c r="BJ49" s="61">
        <f t="shared" si="39"/>
        <v>0</v>
      </c>
      <c r="BK49" s="61">
        <f t="shared" si="40"/>
        <v>0</v>
      </c>
      <c r="BL49" s="61">
        <f t="shared" si="41"/>
        <v>0</v>
      </c>
      <c r="BM49" s="61">
        <f t="shared" si="42"/>
        <v>0</v>
      </c>
      <c r="BO49" s="61">
        <f t="shared" si="43"/>
        <v>0</v>
      </c>
      <c r="BP49" s="61">
        <f t="shared" si="44"/>
        <v>0</v>
      </c>
      <c r="BQ49" s="61">
        <f t="shared" si="45"/>
        <v>0</v>
      </c>
      <c r="BR49" s="61">
        <f t="shared" si="46"/>
        <v>0</v>
      </c>
      <c r="BV49" s="61">
        <f t="shared" si="57"/>
        <v>0</v>
      </c>
      <c r="BW49" s="61">
        <f t="shared" si="58"/>
        <v>0</v>
      </c>
      <c r="BX49" s="61">
        <f t="shared" si="59"/>
        <v>0</v>
      </c>
      <c r="BY49" s="61">
        <f t="shared" si="60"/>
        <v>0</v>
      </c>
    </row>
    <row r="50" spans="1:77" ht="18">
      <c r="A50" s="66"/>
      <c r="B50" s="82">
        <v>47</v>
      </c>
      <c r="C50" s="68">
        <v>47</v>
      </c>
      <c r="D50" s="48"/>
      <c r="E50" s="48"/>
      <c r="F50" s="48"/>
      <c r="G50" s="48"/>
      <c r="H50" s="79">
        <f t="shared" si="47"/>
        <v>0</v>
      </c>
      <c r="I50" s="79" t="e">
        <f t="shared" si="48"/>
        <v>#DIV/0!</v>
      </c>
      <c r="J50" s="81">
        <f t="shared" si="49"/>
        <v>0</v>
      </c>
      <c r="K50" s="65"/>
      <c r="L50" s="61"/>
      <c r="R50" s="93">
        <f t="shared" si="14"/>
        <v>0</v>
      </c>
      <c r="S50" s="93">
        <f t="shared" si="15"/>
        <v>0</v>
      </c>
      <c r="T50" s="93">
        <f t="shared" si="16"/>
        <v>0</v>
      </c>
      <c r="U50" s="93">
        <f t="shared" si="17"/>
        <v>0</v>
      </c>
      <c r="V50" s="71">
        <f t="shared" si="50"/>
        <v>0</v>
      </c>
      <c r="W50" s="95" t="e">
        <f t="shared" si="51"/>
        <v>#DIV/0!</v>
      </c>
      <c r="X50" s="96">
        <f t="shared" si="52"/>
        <v>0</v>
      </c>
      <c r="Y50" s="102"/>
      <c r="Z50" s="93" t="str">
        <f t="shared" si="53"/>
        <v> </v>
      </c>
      <c r="AA50" s="93" t="str">
        <f t="shared" si="54"/>
        <v> </v>
      </c>
      <c r="AB50" s="93" t="str">
        <f t="shared" si="55"/>
        <v> </v>
      </c>
      <c r="AC50" s="93" t="str">
        <f t="shared" si="56"/>
        <v> </v>
      </c>
      <c r="AF50" s="118">
        <f t="shared" si="18"/>
        <v>3</v>
      </c>
      <c r="AG50" s="57">
        <f t="shared" si="19"/>
        <v>1</v>
      </c>
      <c r="AH50" s="57">
        <f t="shared" si="20"/>
        <v>1</v>
      </c>
      <c r="AI50" s="57">
        <f t="shared" si="21"/>
        <v>1</v>
      </c>
      <c r="AJ50" s="120">
        <f t="shared" si="22"/>
        <v>1000000</v>
      </c>
      <c r="AK50" s="119">
        <f t="shared" si="23"/>
        <v>2</v>
      </c>
      <c r="AL50" s="57">
        <f t="shared" si="24"/>
        <v>1</v>
      </c>
      <c r="AM50" s="57">
        <f t="shared" si="25"/>
        <v>1</v>
      </c>
      <c r="AN50" s="121">
        <f t="shared" si="26"/>
        <v>100000</v>
      </c>
      <c r="AO50" s="118">
        <f t="shared" si="27"/>
        <v>1</v>
      </c>
      <c r="AP50" s="57">
        <f t="shared" si="28"/>
        <v>1</v>
      </c>
      <c r="AQ50" s="120">
        <f t="shared" si="29"/>
        <v>10000</v>
      </c>
      <c r="AR50" s="122">
        <f t="shared" si="30"/>
        <v>1110000</v>
      </c>
      <c r="AS50" s="50" t="s">
        <v>69</v>
      </c>
      <c r="AT50" s="63" t="e">
        <f>SUM('SA 2017 Gruppe 2_4_5'!#REF!-'SA 2017 Gruppe 2_4_5'!#REF!)</f>
        <v>#REF!</v>
      </c>
      <c r="AU50" s="51" t="s">
        <v>61</v>
      </c>
      <c r="AV50" s="52" t="s">
        <v>70</v>
      </c>
      <c r="AW50" s="53" t="s">
        <v>71</v>
      </c>
      <c r="AX50" s="64" t="s">
        <v>72</v>
      </c>
      <c r="AZ50" s="61">
        <f t="shared" si="31"/>
        <v>0</v>
      </c>
      <c r="BA50" s="61">
        <f t="shared" si="32"/>
        <v>0</v>
      </c>
      <c r="BB50" s="61">
        <f t="shared" si="33"/>
        <v>0</v>
      </c>
      <c r="BC50" s="61">
        <f t="shared" si="34"/>
        <v>0</v>
      </c>
      <c r="BE50" s="61">
        <f t="shared" si="35"/>
        <v>0</v>
      </c>
      <c r="BF50" s="61">
        <f t="shared" si="36"/>
        <v>0</v>
      </c>
      <c r="BG50" s="61">
        <f t="shared" si="37"/>
        <v>0</v>
      </c>
      <c r="BH50" s="61">
        <f t="shared" si="38"/>
        <v>0</v>
      </c>
      <c r="BJ50" s="61">
        <f t="shared" si="39"/>
        <v>0</v>
      </c>
      <c r="BK50" s="61">
        <f t="shared" si="40"/>
        <v>0</v>
      </c>
      <c r="BL50" s="61">
        <f t="shared" si="41"/>
        <v>0</v>
      </c>
      <c r="BM50" s="61">
        <f t="shared" si="42"/>
        <v>0</v>
      </c>
      <c r="BO50" s="61">
        <f t="shared" si="43"/>
        <v>0</v>
      </c>
      <c r="BP50" s="61">
        <f t="shared" si="44"/>
        <v>0</v>
      </c>
      <c r="BQ50" s="61">
        <f t="shared" si="45"/>
        <v>0</v>
      </c>
      <c r="BR50" s="61">
        <f t="shared" si="46"/>
        <v>0</v>
      </c>
      <c r="BV50" s="61">
        <f t="shared" si="57"/>
        <v>0</v>
      </c>
      <c r="BW50" s="61">
        <f t="shared" si="58"/>
        <v>0</v>
      </c>
      <c r="BX50" s="61">
        <f t="shared" si="59"/>
        <v>0</v>
      </c>
      <c r="BY50" s="61">
        <f t="shared" si="60"/>
        <v>0</v>
      </c>
    </row>
    <row r="51" spans="1:77" ht="18">
      <c r="A51" s="66"/>
      <c r="B51" s="82">
        <v>48</v>
      </c>
      <c r="C51" s="4">
        <v>48</v>
      </c>
      <c r="D51" s="49"/>
      <c r="E51" s="49"/>
      <c r="F51" s="49"/>
      <c r="G51" s="49"/>
      <c r="H51" s="79">
        <f t="shared" si="47"/>
        <v>0</v>
      </c>
      <c r="I51" s="79" t="e">
        <f t="shared" si="48"/>
        <v>#DIV/0!</v>
      </c>
      <c r="J51" s="81">
        <f t="shared" si="49"/>
        <v>0</v>
      </c>
      <c r="K51" s="65"/>
      <c r="L51" s="61"/>
      <c r="R51" s="93">
        <f t="shared" si="14"/>
        <v>0</v>
      </c>
      <c r="S51" s="93">
        <f t="shared" si="15"/>
        <v>0</v>
      </c>
      <c r="T51" s="93">
        <f t="shared" si="16"/>
        <v>0</v>
      </c>
      <c r="U51" s="93">
        <f t="shared" si="17"/>
        <v>0</v>
      </c>
      <c r="V51" s="71">
        <f t="shared" si="50"/>
        <v>0</v>
      </c>
      <c r="W51" s="95" t="e">
        <f t="shared" si="51"/>
        <v>#DIV/0!</v>
      </c>
      <c r="X51" s="96">
        <f t="shared" si="52"/>
        <v>0</v>
      </c>
      <c r="Y51" s="102"/>
      <c r="Z51" s="93" t="str">
        <f t="shared" si="53"/>
        <v> </v>
      </c>
      <c r="AA51" s="93" t="str">
        <f t="shared" si="54"/>
        <v> </v>
      </c>
      <c r="AB51" s="93" t="str">
        <f t="shared" si="55"/>
        <v> </v>
      </c>
      <c r="AC51" s="93" t="str">
        <f t="shared" si="56"/>
        <v> </v>
      </c>
      <c r="AF51" s="118">
        <f t="shared" si="18"/>
        <v>3</v>
      </c>
      <c r="AG51" s="57">
        <f t="shared" si="19"/>
        <v>1</v>
      </c>
      <c r="AH51" s="57">
        <f t="shared" si="20"/>
        <v>1</v>
      </c>
      <c r="AI51" s="57">
        <f t="shared" si="21"/>
        <v>1</v>
      </c>
      <c r="AJ51" s="120">
        <f t="shared" si="22"/>
        <v>1000000</v>
      </c>
      <c r="AK51" s="119">
        <f t="shared" si="23"/>
        <v>2</v>
      </c>
      <c r="AL51" s="57">
        <f t="shared" si="24"/>
        <v>1</v>
      </c>
      <c r="AM51" s="57">
        <f t="shared" si="25"/>
        <v>1</v>
      </c>
      <c r="AN51" s="121">
        <f t="shared" si="26"/>
        <v>100000</v>
      </c>
      <c r="AO51" s="118">
        <f t="shared" si="27"/>
        <v>1</v>
      </c>
      <c r="AP51" s="57">
        <f t="shared" si="28"/>
        <v>1</v>
      </c>
      <c r="AQ51" s="120">
        <f t="shared" si="29"/>
        <v>10000</v>
      </c>
      <c r="AR51" s="122">
        <f t="shared" si="30"/>
        <v>1110000</v>
      </c>
      <c r="AS51" s="50" t="s">
        <v>69</v>
      </c>
      <c r="AT51" s="63" t="e">
        <f>SUM('SA 2017 Gruppe 2_4_5'!#REF!-'SA 2017 Gruppe 2_4_5'!#REF!)</f>
        <v>#REF!</v>
      </c>
      <c r="AU51" s="51" t="s">
        <v>61</v>
      </c>
      <c r="AV51" s="52" t="s">
        <v>70</v>
      </c>
      <c r="AW51" s="53" t="s">
        <v>71</v>
      </c>
      <c r="AX51" s="64" t="s">
        <v>72</v>
      </c>
      <c r="AZ51" s="61">
        <f t="shared" si="31"/>
        <v>0</v>
      </c>
      <c r="BA51" s="61">
        <f t="shared" si="32"/>
        <v>0</v>
      </c>
      <c r="BB51" s="61">
        <f t="shared" si="33"/>
        <v>0</v>
      </c>
      <c r="BC51" s="61">
        <f t="shared" si="34"/>
        <v>0</v>
      </c>
      <c r="BE51" s="61">
        <f t="shared" si="35"/>
        <v>0</v>
      </c>
      <c r="BF51" s="61">
        <f t="shared" si="36"/>
        <v>0</v>
      </c>
      <c r="BG51" s="61">
        <f t="shared" si="37"/>
        <v>0</v>
      </c>
      <c r="BH51" s="61">
        <f t="shared" si="38"/>
        <v>0</v>
      </c>
      <c r="BJ51" s="61">
        <f t="shared" si="39"/>
        <v>0</v>
      </c>
      <c r="BK51" s="61">
        <f t="shared" si="40"/>
        <v>0</v>
      </c>
      <c r="BL51" s="61">
        <f t="shared" si="41"/>
        <v>0</v>
      </c>
      <c r="BM51" s="61">
        <f t="shared" si="42"/>
        <v>0</v>
      </c>
      <c r="BO51" s="61">
        <f t="shared" si="43"/>
        <v>0</v>
      </c>
      <c r="BP51" s="61">
        <f t="shared" si="44"/>
        <v>0</v>
      </c>
      <c r="BQ51" s="61">
        <f t="shared" si="45"/>
        <v>0</v>
      </c>
      <c r="BR51" s="61">
        <f t="shared" si="46"/>
        <v>0</v>
      </c>
      <c r="BV51" s="61">
        <f t="shared" si="57"/>
        <v>0</v>
      </c>
      <c r="BW51" s="61">
        <f t="shared" si="58"/>
        <v>0</v>
      </c>
      <c r="BX51" s="61">
        <f t="shared" si="59"/>
        <v>0</v>
      </c>
      <c r="BY51" s="61">
        <f t="shared" si="60"/>
        <v>0</v>
      </c>
    </row>
    <row r="52" spans="1:77" ht="18">
      <c r="A52" s="66"/>
      <c r="B52" s="82">
        <v>49</v>
      </c>
      <c r="C52" s="68">
        <v>49</v>
      </c>
      <c r="D52" s="48"/>
      <c r="E52" s="48"/>
      <c r="F52" s="48"/>
      <c r="G52" s="48"/>
      <c r="H52" s="79">
        <f t="shared" si="47"/>
        <v>0</v>
      </c>
      <c r="I52" s="79" t="e">
        <f t="shared" si="48"/>
        <v>#DIV/0!</v>
      </c>
      <c r="J52" s="81">
        <f t="shared" si="49"/>
        <v>0</v>
      </c>
      <c r="K52" s="65"/>
      <c r="L52" s="61"/>
      <c r="R52" s="93">
        <f t="shared" si="14"/>
        <v>0</v>
      </c>
      <c r="S52" s="93">
        <f t="shared" si="15"/>
        <v>0</v>
      </c>
      <c r="T52" s="93">
        <f t="shared" si="16"/>
        <v>0</v>
      </c>
      <c r="U52" s="93">
        <f t="shared" si="17"/>
        <v>0</v>
      </c>
      <c r="V52" s="71">
        <f t="shared" si="50"/>
        <v>0</v>
      </c>
      <c r="W52" s="95" t="e">
        <f t="shared" si="51"/>
        <v>#DIV/0!</v>
      </c>
      <c r="X52" s="96">
        <f t="shared" si="52"/>
        <v>0</v>
      </c>
      <c r="Y52" s="102"/>
      <c r="Z52" s="93" t="str">
        <f t="shared" si="53"/>
        <v> </v>
      </c>
      <c r="AA52" s="93" t="str">
        <f t="shared" si="54"/>
        <v> </v>
      </c>
      <c r="AB52" s="93" t="str">
        <f t="shared" si="55"/>
        <v> </v>
      </c>
      <c r="AC52" s="93" t="str">
        <f t="shared" si="56"/>
        <v> </v>
      </c>
      <c r="AF52" s="118">
        <f t="shared" si="18"/>
        <v>3</v>
      </c>
      <c r="AG52" s="57">
        <f t="shared" si="19"/>
        <v>1</v>
      </c>
      <c r="AH52" s="57">
        <f t="shared" si="20"/>
        <v>1</v>
      </c>
      <c r="AI52" s="57">
        <f t="shared" si="21"/>
        <v>1</v>
      </c>
      <c r="AJ52" s="120">
        <f t="shared" si="22"/>
        <v>1000000</v>
      </c>
      <c r="AK52" s="119">
        <f t="shared" si="23"/>
        <v>2</v>
      </c>
      <c r="AL52" s="57">
        <f t="shared" si="24"/>
        <v>1</v>
      </c>
      <c r="AM52" s="57">
        <f t="shared" si="25"/>
        <v>1</v>
      </c>
      <c r="AN52" s="121">
        <f t="shared" si="26"/>
        <v>100000</v>
      </c>
      <c r="AO52" s="118">
        <f t="shared" si="27"/>
        <v>1</v>
      </c>
      <c r="AP52" s="57">
        <f t="shared" si="28"/>
        <v>1</v>
      </c>
      <c r="AQ52" s="120">
        <f t="shared" si="29"/>
        <v>10000</v>
      </c>
      <c r="AR52" s="122">
        <f t="shared" si="30"/>
        <v>1110000</v>
      </c>
      <c r="AS52" s="50" t="s">
        <v>69</v>
      </c>
      <c r="AT52" s="63" t="e">
        <f>SUM('SA 2017 Gruppe 2_4_5'!#REF!-'SA 2017 Gruppe 2_4_5'!#REF!)</f>
        <v>#REF!</v>
      </c>
      <c r="AU52" s="51" t="s">
        <v>61</v>
      </c>
      <c r="AV52" s="52" t="s">
        <v>70</v>
      </c>
      <c r="AW52" s="53" t="s">
        <v>71</v>
      </c>
      <c r="AX52" s="64" t="s">
        <v>72</v>
      </c>
      <c r="AZ52" s="61">
        <f t="shared" si="31"/>
        <v>0</v>
      </c>
      <c r="BA52" s="61">
        <f t="shared" si="32"/>
        <v>0</v>
      </c>
      <c r="BB52" s="61">
        <f t="shared" si="33"/>
        <v>0</v>
      </c>
      <c r="BC52" s="61">
        <f t="shared" si="34"/>
        <v>0</v>
      </c>
      <c r="BE52" s="61">
        <f t="shared" si="35"/>
        <v>0</v>
      </c>
      <c r="BF52" s="61">
        <f t="shared" si="36"/>
        <v>0</v>
      </c>
      <c r="BG52" s="61">
        <f t="shared" si="37"/>
        <v>0</v>
      </c>
      <c r="BH52" s="61">
        <f t="shared" si="38"/>
        <v>0</v>
      </c>
      <c r="BJ52" s="61">
        <f t="shared" si="39"/>
        <v>0</v>
      </c>
      <c r="BK52" s="61">
        <f t="shared" si="40"/>
        <v>0</v>
      </c>
      <c r="BL52" s="61">
        <f t="shared" si="41"/>
        <v>0</v>
      </c>
      <c r="BM52" s="61">
        <f t="shared" si="42"/>
        <v>0</v>
      </c>
      <c r="BO52" s="61">
        <f t="shared" si="43"/>
        <v>0</v>
      </c>
      <c r="BP52" s="61">
        <f t="shared" si="44"/>
        <v>0</v>
      </c>
      <c r="BQ52" s="61">
        <f t="shared" si="45"/>
        <v>0</v>
      </c>
      <c r="BR52" s="61">
        <f t="shared" si="46"/>
        <v>0</v>
      </c>
      <c r="BV52" s="61">
        <f t="shared" si="57"/>
        <v>0</v>
      </c>
      <c r="BW52" s="61">
        <f t="shared" si="58"/>
        <v>0</v>
      </c>
      <c r="BX52" s="61">
        <f t="shared" si="59"/>
        <v>0</v>
      </c>
      <c r="BY52" s="61">
        <f t="shared" si="60"/>
        <v>0</v>
      </c>
    </row>
    <row r="53" spans="1:77" ht="18.75" thickBot="1">
      <c r="A53" s="66"/>
      <c r="B53" s="83">
        <v>50</v>
      </c>
      <c r="C53" s="75">
        <v>50</v>
      </c>
      <c r="D53" s="76"/>
      <c r="E53" s="76"/>
      <c r="F53" s="76"/>
      <c r="G53" s="76"/>
      <c r="H53" s="84">
        <f t="shared" si="47"/>
        <v>0</v>
      </c>
      <c r="I53" s="84" t="e">
        <f t="shared" si="48"/>
        <v>#DIV/0!</v>
      </c>
      <c r="J53" s="85">
        <f t="shared" si="49"/>
        <v>0</v>
      </c>
      <c r="K53" s="65"/>
      <c r="L53" s="61"/>
      <c r="R53" s="93">
        <f t="shared" si="14"/>
        <v>0</v>
      </c>
      <c r="S53" s="93">
        <f t="shared" si="15"/>
        <v>0</v>
      </c>
      <c r="T53" s="93">
        <f t="shared" si="16"/>
        <v>0</v>
      </c>
      <c r="U53" s="93">
        <f t="shared" si="17"/>
        <v>0</v>
      </c>
      <c r="V53" s="77">
        <f t="shared" si="50"/>
        <v>0</v>
      </c>
      <c r="W53" s="95" t="e">
        <f t="shared" si="51"/>
        <v>#DIV/0!</v>
      </c>
      <c r="X53" s="96">
        <f t="shared" si="52"/>
        <v>0</v>
      </c>
      <c r="Y53" s="102"/>
      <c r="Z53" s="93" t="str">
        <f t="shared" si="53"/>
        <v> </v>
      </c>
      <c r="AA53" s="93" t="str">
        <f t="shared" si="54"/>
        <v> </v>
      </c>
      <c r="AB53" s="93" t="str">
        <f t="shared" si="55"/>
        <v> </v>
      </c>
      <c r="AC53" s="93" t="str">
        <f t="shared" si="56"/>
        <v> </v>
      </c>
      <c r="AF53" s="118">
        <f t="shared" si="18"/>
        <v>3</v>
      </c>
      <c r="AG53" s="57">
        <f t="shared" si="19"/>
        <v>1</v>
      </c>
      <c r="AH53" s="57">
        <f t="shared" si="20"/>
        <v>1</v>
      </c>
      <c r="AI53" s="57">
        <f t="shared" si="21"/>
        <v>1</v>
      </c>
      <c r="AJ53" s="120">
        <f t="shared" si="22"/>
        <v>1000000</v>
      </c>
      <c r="AK53" s="119">
        <f t="shared" si="23"/>
        <v>2</v>
      </c>
      <c r="AL53" s="57">
        <f t="shared" si="24"/>
        <v>1</v>
      </c>
      <c r="AM53" s="57">
        <f t="shared" si="25"/>
        <v>1</v>
      </c>
      <c r="AN53" s="121">
        <f t="shared" si="26"/>
        <v>100000</v>
      </c>
      <c r="AO53" s="118">
        <f t="shared" si="27"/>
        <v>1</v>
      </c>
      <c r="AP53" s="57">
        <f t="shared" si="28"/>
        <v>1</v>
      </c>
      <c r="AQ53" s="120">
        <f t="shared" si="29"/>
        <v>10000</v>
      </c>
      <c r="AR53" s="122">
        <f t="shared" si="30"/>
        <v>1110000</v>
      </c>
      <c r="AS53" s="50" t="s">
        <v>69</v>
      </c>
      <c r="AT53" s="63" t="e">
        <f>SUM('SA 2017 Gruppe 2_4_5'!#REF!-'SA 2017 Gruppe 2_4_5'!#REF!)</f>
        <v>#REF!</v>
      </c>
      <c r="AU53" s="51" t="s">
        <v>61</v>
      </c>
      <c r="AV53" s="52" t="s">
        <v>70</v>
      </c>
      <c r="AW53" s="53" t="s">
        <v>71</v>
      </c>
      <c r="AX53" s="64" t="s">
        <v>72</v>
      </c>
      <c r="AZ53" s="61">
        <f t="shared" si="31"/>
        <v>0</v>
      </c>
      <c r="BA53" s="61">
        <f t="shared" si="32"/>
        <v>0</v>
      </c>
      <c r="BB53" s="61">
        <f t="shared" si="33"/>
        <v>0</v>
      </c>
      <c r="BC53" s="61">
        <f t="shared" si="34"/>
        <v>0</v>
      </c>
      <c r="BE53" s="61">
        <f t="shared" si="35"/>
        <v>0</v>
      </c>
      <c r="BF53" s="61">
        <f t="shared" si="36"/>
        <v>0</v>
      </c>
      <c r="BG53" s="61">
        <f t="shared" si="37"/>
        <v>0</v>
      </c>
      <c r="BH53" s="61">
        <f t="shared" si="38"/>
        <v>0</v>
      </c>
      <c r="BJ53" s="61">
        <f t="shared" si="39"/>
        <v>0</v>
      </c>
      <c r="BK53" s="61">
        <f t="shared" si="40"/>
        <v>0</v>
      </c>
      <c r="BL53" s="61">
        <f t="shared" si="41"/>
        <v>0</v>
      </c>
      <c r="BM53" s="61">
        <f t="shared" si="42"/>
        <v>0</v>
      </c>
      <c r="BO53" s="61">
        <f t="shared" si="43"/>
        <v>0</v>
      </c>
      <c r="BP53" s="61">
        <f t="shared" si="44"/>
        <v>0</v>
      </c>
      <c r="BQ53" s="61">
        <f t="shared" si="45"/>
        <v>0</v>
      </c>
      <c r="BR53" s="61">
        <f t="shared" si="46"/>
        <v>0</v>
      </c>
      <c r="BV53" s="61">
        <f t="shared" si="57"/>
        <v>0</v>
      </c>
      <c r="BW53" s="61">
        <f t="shared" si="58"/>
        <v>0</v>
      </c>
      <c r="BX53" s="61">
        <f t="shared" si="59"/>
        <v>0</v>
      </c>
      <c r="BY53" s="61">
        <f t="shared" si="60"/>
        <v>0</v>
      </c>
    </row>
    <row r="54" spans="1:12" ht="15.75" thickBot="1">
      <c r="A54" s="66"/>
      <c r="B54" s="273" t="s">
        <v>138</v>
      </c>
      <c r="C54" s="274"/>
      <c r="D54" s="274"/>
      <c r="E54" s="274"/>
      <c r="F54" s="274"/>
      <c r="G54" s="274"/>
      <c r="H54" s="274"/>
      <c r="I54" s="274"/>
      <c r="J54" s="275"/>
      <c r="K54" s="65"/>
      <c r="L54" s="61"/>
    </row>
    <row r="55" spans="1:44" ht="18">
      <c r="A55" s="66"/>
      <c r="B55" s="110">
        <v>1</v>
      </c>
      <c r="C55" s="111" t="s">
        <v>94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ht="18">
      <c r="A56" s="66"/>
      <c r="B56" s="112">
        <v>2</v>
      </c>
      <c r="C56" s="113" t="s">
        <v>131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ht="18">
      <c r="A57" s="66"/>
      <c r="B57" s="112">
        <v>3</v>
      </c>
      <c r="C57" s="114" t="s">
        <v>88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ht="18">
      <c r="A58" s="66"/>
      <c r="B58" s="112">
        <v>4</v>
      </c>
      <c r="C58" s="115" t="s">
        <v>135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</row>
    <row r="59" spans="1:44" ht="18">
      <c r="A59" s="66"/>
      <c r="B59" s="112">
        <v>5</v>
      </c>
      <c r="C59" s="114" t="s">
        <v>90</v>
      </c>
      <c r="D59" s="108"/>
      <c r="E59" s="66"/>
      <c r="F59" s="66"/>
      <c r="G59" s="66"/>
      <c r="H59" s="66"/>
      <c r="I59" s="66"/>
      <c r="J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</row>
    <row r="60" spans="1:44" ht="18">
      <c r="A60" s="66"/>
      <c r="B60" s="112">
        <v>6</v>
      </c>
      <c r="C60" s="113" t="s">
        <v>95</v>
      </c>
      <c r="D60" s="108"/>
      <c r="E60" s="66"/>
      <c r="F60" s="66"/>
      <c r="G60" s="66"/>
      <c r="H60" s="66"/>
      <c r="I60" s="66"/>
      <c r="J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ht="18">
      <c r="A61" s="66"/>
      <c r="B61" s="112">
        <v>7</v>
      </c>
      <c r="C61" s="114" t="s">
        <v>132</v>
      </c>
      <c r="D61" s="108"/>
      <c r="E61" s="66"/>
      <c r="F61" s="66"/>
      <c r="G61" s="66"/>
      <c r="H61" s="66"/>
      <c r="I61" s="66"/>
      <c r="J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ht="18">
      <c r="A62" s="66"/>
      <c r="B62" s="112">
        <v>8</v>
      </c>
      <c r="C62" s="113" t="s">
        <v>89</v>
      </c>
      <c r="D62" s="108"/>
      <c r="E62" s="66"/>
      <c r="F62" s="66"/>
      <c r="G62" s="66"/>
      <c r="H62" s="66"/>
      <c r="I62" s="66"/>
      <c r="J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ht="18">
      <c r="A63" s="66"/>
      <c r="B63" s="112">
        <v>9</v>
      </c>
      <c r="C63" s="114" t="s">
        <v>83</v>
      </c>
      <c r="D63" s="108"/>
      <c r="E63" s="66"/>
      <c r="F63" s="66"/>
      <c r="G63" s="66"/>
      <c r="H63" s="66"/>
      <c r="I63" s="66"/>
      <c r="J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ht="18">
      <c r="A64" s="66"/>
      <c r="B64" s="112">
        <v>10</v>
      </c>
      <c r="C64" s="113" t="s">
        <v>80</v>
      </c>
      <c r="D64" s="108"/>
      <c r="E64" s="66"/>
      <c r="F64" s="66"/>
      <c r="G64" s="66"/>
      <c r="H64" s="66"/>
      <c r="I64" s="66"/>
      <c r="J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1:44" ht="18">
      <c r="A65" s="66"/>
      <c r="B65" s="112">
        <v>11</v>
      </c>
      <c r="C65" s="114" t="s">
        <v>85</v>
      </c>
      <c r="D65" s="109"/>
      <c r="E65" s="66"/>
      <c r="F65" s="66"/>
      <c r="G65" s="66"/>
      <c r="H65" s="66"/>
      <c r="I65" s="66"/>
      <c r="J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1:44" ht="18">
      <c r="A66" s="66"/>
      <c r="B66" s="112">
        <v>12</v>
      </c>
      <c r="C66" s="113" t="s">
        <v>84</v>
      </c>
      <c r="D66" s="108"/>
      <c r="E66" s="66"/>
      <c r="F66" s="66"/>
      <c r="G66" s="66"/>
      <c r="H66" s="66"/>
      <c r="I66" s="66"/>
      <c r="J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ht="18">
      <c r="A67" s="66"/>
      <c r="B67" s="112">
        <v>13</v>
      </c>
      <c r="C67" s="114" t="s">
        <v>104</v>
      </c>
      <c r="D67" s="108"/>
      <c r="E67" s="66"/>
      <c r="F67" s="66"/>
      <c r="G67" s="66"/>
      <c r="H67" s="66"/>
      <c r="I67" s="66"/>
      <c r="J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ht="18">
      <c r="A68" s="66"/>
      <c r="B68" s="112">
        <v>14</v>
      </c>
      <c r="C68" s="113" t="s">
        <v>81</v>
      </c>
      <c r="D68" s="108"/>
      <c r="E68" s="66"/>
      <c r="F68" s="66"/>
      <c r="G68" s="66"/>
      <c r="H68" s="66"/>
      <c r="I68" s="66"/>
      <c r="J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</row>
    <row r="69" spans="1:44" ht="18">
      <c r="A69" s="66"/>
      <c r="B69" s="112">
        <v>15</v>
      </c>
      <c r="C69" s="114" t="s">
        <v>107</v>
      </c>
      <c r="D69" s="108"/>
      <c r="E69" s="66"/>
      <c r="F69" s="66"/>
      <c r="G69" s="66"/>
      <c r="H69" s="66"/>
      <c r="I69" s="66"/>
      <c r="J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</row>
    <row r="70" spans="1:44" ht="18">
      <c r="A70" s="66"/>
      <c r="B70" s="112">
        <v>16</v>
      </c>
      <c r="C70" s="113" t="s">
        <v>86</v>
      </c>
      <c r="D70" s="108"/>
      <c r="E70" s="66"/>
      <c r="F70" s="66"/>
      <c r="G70" s="66"/>
      <c r="H70" s="66"/>
      <c r="I70" s="66"/>
      <c r="J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</row>
    <row r="71" spans="1:44" ht="18">
      <c r="A71" s="66"/>
      <c r="B71" s="112">
        <v>17</v>
      </c>
      <c r="C71" s="114" t="s">
        <v>98</v>
      </c>
      <c r="D71" s="108"/>
      <c r="E71" s="66"/>
      <c r="F71" s="66"/>
      <c r="G71" s="66"/>
      <c r="H71" s="66"/>
      <c r="I71" s="66"/>
      <c r="J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ht="18">
      <c r="A72" s="66"/>
      <c r="B72" s="112">
        <v>18</v>
      </c>
      <c r="C72" s="113" t="s">
        <v>91</v>
      </c>
      <c r="D72" s="108"/>
      <c r="E72" s="66"/>
      <c r="F72" s="66"/>
      <c r="G72" s="66"/>
      <c r="H72" s="66"/>
      <c r="I72" s="66"/>
      <c r="J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ht="18">
      <c r="A73" s="66"/>
      <c r="B73" s="112">
        <v>19</v>
      </c>
      <c r="C73" s="114" t="s">
        <v>87</v>
      </c>
      <c r="D73" s="108"/>
      <c r="E73" s="66"/>
      <c r="F73" s="66"/>
      <c r="G73" s="66"/>
      <c r="H73" s="66"/>
      <c r="I73" s="66"/>
      <c r="J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ht="18">
      <c r="A74" s="66"/>
      <c r="B74" s="112">
        <v>20</v>
      </c>
      <c r="C74" s="113" t="s">
        <v>109</v>
      </c>
      <c r="D74" s="108"/>
      <c r="E74" s="66"/>
      <c r="F74" s="66"/>
      <c r="G74" s="66"/>
      <c r="H74" s="66"/>
      <c r="I74" s="66"/>
      <c r="J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ht="18">
      <c r="A75" s="66"/>
      <c r="B75" s="112">
        <v>21</v>
      </c>
      <c r="C75" s="114" t="s">
        <v>108</v>
      </c>
      <c r="D75" s="108"/>
      <c r="E75" s="66"/>
      <c r="F75" s="66"/>
      <c r="G75" s="66"/>
      <c r="H75" s="66"/>
      <c r="I75" s="66"/>
      <c r="J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76" spans="1:44" ht="18">
      <c r="A76" s="66"/>
      <c r="B76" s="112">
        <v>22</v>
      </c>
      <c r="C76" s="113" t="s">
        <v>93</v>
      </c>
      <c r="D76" s="108"/>
      <c r="E76" s="66"/>
      <c r="F76" s="66"/>
      <c r="G76" s="66"/>
      <c r="H76" s="66"/>
      <c r="I76" s="66"/>
      <c r="J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77" spans="1:44" ht="18">
      <c r="A77" s="66"/>
      <c r="B77" s="112">
        <v>23</v>
      </c>
      <c r="C77" s="114" t="s">
        <v>97</v>
      </c>
      <c r="D77" s="108"/>
      <c r="E77" s="66"/>
      <c r="F77" s="66"/>
      <c r="G77" s="66"/>
      <c r="H77" s="66"/>
      <c r="I77" s="66"/>
      <c r="J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ht="18">
      <c r="A78" s="66"/>
      <c r="B78" s="112">
        <v>24</v>
      </c>
      <c r="C78" s="115" t="s">
        <v>134</v>
      </c>
      <c r="D78" s="108"/>
      <c r="E78" s="66"/>
      <c r="F78" s="66"/>
      <c r="G78" s="66"/>
      <c r="H78" s="66"/>
      <c r="I78" s="66"/>
      <c r="J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</row>
    <row r="79" spans="1:44" ht="18">
      <c r="A79" s="66"/>
      <c r="B79" s="112">
        <v>25</v>
      </c>
      <c r="C79" s="114" t="s">
        <v>96</v>
      </c>
      <c r="D79" s="108"/>
      <c r="E79" s="66"/>
      <c r="F79" s="66"/>
      <c r="G79" s="66"/>
      <c r="H79" s="66"/>
      <c r="I79" s="66"/>
      <c r="J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</row>
    <row r="80" spans="1:44" ht="18">
      <c r="A80" s="66"/>
      <c r="B80" s="112">
        <v>26</v>
      </c>
      <c r="C80" s="113" t="s">
        <v>110</v>
      </c>
      <c r="D80" s="108"/>
      <c r="E80" s="66"/>
      <c r="F80" s="66"/>
      <c r="G80" s="66"/>
      <c r="H80" s="66"/>
      <c r="I80" s="66"/>
      <c r="J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</row>
    <row r="81" spans="1:44" ht="18">
      <c r="A81" s="66"/>
      <c r="B81" s="112">
        <v>27</v>
      </c>
      <c r="C81" s="115" t="s">
        <v>137</v>
      </c>
      <c r="D81" s="108"/>
      <c r="E81" s="66"/>
      <c r="F81" s="66"/>
      <c r="G81" s="66"/>
      <c r="H81" s="66"/>
      <c r="I81" s="66"/>
      <c r="J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</row>
    <row r="82" spans="1:44" ht="18">
      <c r="A82" s="66"/>
      <c r="B82" s="112">
        <v>28</v>
      </c>
      <c r="C82" s="114" t="s">
        <v>79</v>
      </c>
      <c r="D82" s="108"/>
      <c r="E82" s="66"/>
      <c r="F82" s="66"/>
      <c r="G82" s="66"/>
      <c r="H82" s="66"/>
      <c r="I82" s="66"/>
      <c r="J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</row>
    <row r="83" spans="1:44" ht="18">
      <c r="A83" s="66"/>
      <c r="B83" s="112">
        <v>29</v>
      </c>
      <c r="C83" s="115" t="s">
        <v>133</v>
      </c>
      <c r="D83" s="108"/>
      <c r="E83" s="66"/>
      <c r="F83" s="66"/>
      <c r="G83" s="66"/>
      <c r="H83" s="66"/>
      <c r="I83" s="66"/>
      <c r="J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</row>
    <row r="84" spans="1:44" ht="18">
      <c r="A84" s="66"/>
      <c r="B84" s="112">
        <v>30</v>
      </c>
      <c r="C84" s="114" t="s">
        <v>82</v>
      </c>
      <c r="D84" s="108"/>
      <c r="E84" s="66"/>
      <c r="F84" s="66"/>
      <c r="G84" s="66"/>
      <c r="H84" s="66"/>
      <c r="I84" s="66"/>
      <c r="J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ht="18">
      <c r="A85" s="66"/>
      <c r="B85" s="112">
        <v>31</v>
      </c>
      <c r="C85" s="113" t="s">
        <v>77</v>
      </c>
      <c r="D85" s="108"/>
      <c r="E85" s="66"/>
      <c r="F85" s="66"/>
      <c r="G85" s="66"/>
      <c r="H85" s="66"/>
      <c r="I85" s="66"/>
      <c r="J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ht="18">
      <c r="A86" s="66"/>
      <c r="B86" s="112">
        <v>32</v>
      </c>
      <c r="C86" s="114" t="s">
        <v>92</v>
      </c>
      <c r="D86" s="108"/>
      <c r="E86" s="66"/>
      <c r="F86" s="66"/>
      <c r="G86" s="66"/>
      <c r="H86" s="66"/>
      <c r="I86" s="66"/>
      <c r="J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</row>
    <row r="87" spans="1:44" ht="18">
      <c r="A87" s="66"/>
      <c r="B87" s="112">
        <v>33</v>
      </c>
      <c r="C87" s="113" t="s">
        <v>76</v>
      </c>
      <c r="D87" s="108"/>
      <c r="E87" s="66"/>
      <c r="F87" s="66"/>
      <c r="G87" s="66"/>
      <c r="H87" s="66"/>
      <c r="I87" s="66"/>
      <c r="J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ht="18">
      <c r="A88" s="66"/>
      <c r="B88" s="112">
        <v>34</v>
      </c>
      <c r="C88" s="114" t="s">
        <v>99</v>
      </c>
      <c r="D88" s="108"/>
      <c r="E88" s="66"/>
      <c r="F88" s="66"/>
      <c r="G88" s="66"/>
      <c r="H88" s="66"/>
      <c r="I88" s="66"/>
      <c r="J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ht="18">
      <c r="A89" s="66"/>
      <c r="B89" s="112">
        <v>35</v>
      </c>
      <c r="C89" s="113" t="s">
        <v>73</v>
      </c>
      <c r="D89" s="108"/>
      <c r="E89" s="66"/>
      <c r="F89" s="66"/>
      <c r="G89" s="66"/>
      <c r="H89" s="66"/>
      <c r="I89" s="66"/>
      <c r="J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</row>
    <row r="90" spans="1:44" ht="18">
      <c r="A90" s="66"/>
      <c r="B90" s="112">
        <v>36</v>
      </c>
      <c r="C90" s="114" t="s">
        <v>75</v>
      </c>
      <c r="D90" s="108"/>
      <c r="E90" s="66"/>
      <c r="F90" s="66"/>
      <c r="G90" s="66"/>
      <c r="H90" s="66"/>
      <c r="I90" s="66"/>
      <c r="J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</row>
    <row r="91" spans="1:44" ht="18">
      <c r="A91" s="66"/>
      <c r="B91" s="112">
        <v>37</v>
      </c>
      <c r="C91" s="113" t="s">
        <v>74</v>
      </c>
      <c r="D91" s="108"/>
      <c r="E91" s="66"/>
      <c r="F91" s="66"/>
      <c r="G91" s="66"/>
      <c r="H91" s="66"/>
      <c r="I91" s="66"/>
      <c r="J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</row>
    <row r="92" spans="1:44" ht="18">
      <c r="A92" s="66"/>
      <c r="B92" s="112">
        <v>38</v>
      </c>
      <c r="C92" s="114" t="s">
        <v>78</v>
      </c>
      <c r="D92" s="108"/>
      <c r="E92" s="66"/>
      <c r="F92" s="66"/>
      <c r="G92" s="66"/>
      <c r="H92" s="66"/>
      <c r="I92" s="66"/>
      <c r="J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</row>
    <row r="93" spans="1:44" ht="18.75" thickBot="1">
      <c r="A93" s="66"/>
      <c r="B93" s="116">
        <v>39</v>
      </c>
      <c r="C93" s="117" t="s">
        <v>136</v>
      </c>
      <c r="D93" s="108"/>
      <c r="E93" s="66"/>
      <c r="F93" s="66"/>
      <c r="G93" s="66"/>
      <c r="H93" s="66"/>
      <c r="I93" s="66"/>
      <c r="J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</row>
    <row r="94" spans="1:44" ht="18">
      <c r="A94" s="66"/>
      <c r="B94" s="66"/>
      <c r="D94" s="108"/>
      <c r="E94" s="66"/>
      <c r="F94" s="66"/>
      <c r="G94" s="66"/>
      <c r="H94" s="66"/>
      <c r="I94" s="66"/>
      <c r="J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</row>
    <row r="95" spans="1:44" ht="18">
      <c r="A95" s="66"/>
      <c r="B95" s="66"/>
      <c r="D95" s="108"/>
      <c r="E95" s="66"/>
      <c r="F95" s="66"/>
      <c r="G95" s="66"/>
      <c r="H95" s="66"/>
      <c r="I95" s="66"/>
      <c r="J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</row>
    <row r="96" spans="1:44" ht="18">
      <c r="A96" s="66"/>
      <c r="B96" s="66"/>
      <c r="D96" s="108"/>
      <c r="E96" s="66"/>
      <c r="F96" s="66"/>
      <c r="G96" s="66"/>
      <c r="H96" s="66"/>
      <c r="I96" s="66"/>
      <c r="J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</row>
    <row r="97" spans="1:44" ht="18">
      <c r="A97" s="66"/>
      <c r="B97" s="66"/>
      <c r="D97" s="108"/>
      <c r="E97" s="66"/>
      <c r="F97" s="66"/>
      <c r="G97" s="66"/>
      <c r="H97" s="66"/>
      <c r="I97" s="66"/>
      <c r="J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1:44" ht="18">
      <c r="A98" s="66"/>
      <c r="B98" s="66"/>
      <c r="D98" s="108"/>
      <c r="E98" s="66"/>
      <c r="F98" s="66"/>
      <c r="G98" s="66"/>
      <c r="H98" s="66"/>
      <c r="I98" s="66"/>
      <c r="J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1:44" ht="18">
      <c r="A99" s="66"/>
      <c r="B99" s="66"/>
      <c r="D99" s="109"/>
      <c r="E99" s="66"/>
      <c r="F99" s="66"/>
      <c r="G99" s="66"/>
      <c r="H99" s="66"/>
      <c r="I99" s="66"/>
      <c r="J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ht="18">
      <c r="A100" s="66"/>
      <c r="B100" s="66"/>
      <c r="D100" s="108"/>
      <c r="E100" s="66"/>
      <c r="F100" s="66"/>
      <c r="G100" s="66"/>
      <c r="H100" s="66"/>
      <c r="I100" s="66"/>
      <c r="J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1:44" ht="18">
      <c r="A101" s="66"/>
      <c r="B101" s="66"/>
      <c r="D101" s="108"/>
      <c r="E101" s="66"/>
      <c r="F101" s="66"/>
      <c r="G101" s="66"/>
      <c r="H101" s="66"/>
      <c r="I101" s="66"/>
      <c r="J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1:44" ht="18">
      <c r="A102" s="66"/>
      <c r="B102" s="66"/>
      <c r="D102" s="108"/>
      <c r="E102" s="66"/>
      <c r="F102" s="66"/>
      <c r="G102" s="66"/>
      <c r="H102" s="66"/>
      <c r="I102" s="66"/>
      <c r="J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1:44" ht="18">
      <c r="A103" s="66"/>
      <c r="B103" s="66"/>
      <c r="D103" s="109"/>
      <c r="E103" s="66"/>
      <c r="F103" s="66"/>
      <c r="G103" s="66"/>
      <c r="H103" s="66"/>
      <c r="I103" s="66"/>
      <c r="J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1:44" ht="18">
      <c r="A104" s="66"/>
      <c r="B104" s="66"/>
      <c r="D104" s="108"/>
      <c r="E104" s="66"/>
      <c r="F104" s="66"/>
      <c r="G104" s="66"/>
      <c r="H104" s="66"/>
      <c r="I104" s="66"/>
      <c r="J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8">
      <c r="A105" s="66"/>
      <c r="B105" s="66"/>
      <c r="D105" s="108"/>
      <c r="E105" s="66"/>
      <c r="F105" s="66"/>
      <c r="G105" s="66"/>
      <c r="H105" s="66"/>
      <c r="I105" s="66"/>
      <c r="J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4" ht="18">
      <c r="A106" s="66"/>
      <c r="B106" s="66"/>
      <c r="D106" s="108"/>
      <c r="E106" s="66"/>
      <c r="F106" s="66"/>
      <c r="G106" s="66"/>
      <c r="H106" s="66"/>
      <c r="I106" s="66"/>
      <c r="J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1:44" ht="18">
      <c r="A107" s="66"/>
      <c r="B107" s="66"/>
      <c r="D107" s="109"/>
      <c r="E107" s="66"/>
      <c r="F107" s="66"/>
      <c r="G107" s="66"/>
      <c r="H107" s="66"/>
      <c r="I107" s="66"/>
      <c r="J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1:44" ht="18">
      <c r="A108" s="66"/>
      <c r="B108" s="66"/>
      <c r="D108" s="108"/>
      <c r="E108" s="66"/>
      <c r="F108" s="66"/>
      <c r="G108" s="66"/>
      <c r="H108" s="66"/>
      <c r="I108" s="66"/>
      <c r="J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1:44" ht="18">
      <c r="A109" s="66"/>
      <c r="B109" s="66"/>
      <c r="D109" s="108"/>
      <c r="E109" s="66"/>
      <c r="F109" s="66"/>
      <c r="G109" s="66"/>
      <c r="H109" s="66"/>
      <c r="I109" s="66"/>
      <c r="J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1:44" ht="18">
      <c r="A110" s="66"/>
      <c r="B110" s="66"/>
      <c r="D110" s="108"/>
      <c r="E110" s="66"/>
      <c r="F110" s="66"/>
      <c r="G110" s="66"/>
      <c r="H110" s="66"/>
      <c r="I110" s="66"/>
      <c r="J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</row>
    <row r="111" spans="1:44" ht="18">
      <c r="A111" s="66"/>
      <c r="B111" s="66"/>
      <c r="D111" s="109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</row>
    <row r="112" spans="1:44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</row>
    <row r="113" spans="1:44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</row>
    <row r="114" spans="1:44" ht="18">
      <c r="A114" s="66"/>
      <c r="B114" s="66"/>
      <c r="D114" s="108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</row>
    <row r="115" spans="1:44" ht="18">
      <c r="A115" s="66"/>
      <c r="B115" s="66"/>
      <c r="D115" s="109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</row>
    <row r="116" spans="1:44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</row>
    <row r="117" spans="1:44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</row>
    <row r="118" spans="1:44" ht="18">
      <c r="A118" s="66"/>
      <c r="B118" s="66"/>
      <c r="D118" s="108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</row>
    <row r="119" spans="1:44" ht="18">
      <c r="A119" s="66"/>
      <c r="B119" s="66"/>
      <c r="D119" s="109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</row>
    <row r="120" spans="1:44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</row>
    <row r="121" spans="1:44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</row>
    <row r="122" spans="1:44" ht="18">
      <c r="A122" s="66"/>
      <c r="B122" s="66"/>
      <c r="D122" s="108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</row>
    <row r="123" spans="1:44" ht="18">
      <c r="A123" s="66"/>
      <c r="B123" s="66"/>
      <c r="D123" s="109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</row>
    <row r="124" spans="1:44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</row>
    <row r="125" spans="1:44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</row>
    <row r="126" spans="1:44" ht="18">
      <c r="A126" s="66"/>
      <c r="B126" s="66"/>
      <c r="D126" s="108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</row>
    <row r="127" spans="1:44" ht="18">
      <c r="A127" s="66"/>
      <c r="B127" s="66"/>
      <c r="D127" s="109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</row>
    <row r="128" spans="1:44" ht="18">
      <c r="A128" s="66"/>
      <c r="B128" s="66"/>
      <c r="D128" s="108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</row>
    <row r="129" spans="1:44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</row>
    <row r="130" spans="1:44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</row>
    <row r="131" spans="1:44" ht="18">
      <c r="A131" s="66"/>
      <c r="B131" s="66"/>
      <c r="D131" s="109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</row>
    <row r="132" spans="1:44" ht="18">
      <c r="A132" s="66"/>
      <c r="B132" s="66"/>
      <c r="D132" s="108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</row>
    <row r="133" spans="1:44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</row>
    <row r="134" spans="1:44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</row>
    <row r="135" spans="1:44" ht="18">
      <c r="A135" s="66"/>
      <c r="B135" s="66"/>
      <c r="D135" s="109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</row>
    <row r="136" spans="1:44" ht="18">
      <c r="A136" s="66"/>
      <c r="B136" s="66"/>
      <c r="D136" s="108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</row>
    <row r="137" spans="1:44" ht="18">
      <c r="A137" s="66"/>
      <c r="B137" s="66"/>
      <c r="D137" s="108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</row>
    <row r="138" spans="1:44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</row>
    <row r="139" spans="1:44" ht="18">
      <c r="A139" s="66"/>
      <c r="B139" s="66"/>
      <c r="D139" s="109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</row>
    <row r="140" spans="1:44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</row>
    <row r="141" spans="1:44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</row>
    <row r="142" spans="1:44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ht="18">
      <c r="A143" s="66"/>
      <c r="B143" s="66"/>
      <c r="D143" s="108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ht="18">
      <c r="A145" s="66"/>
      <c r="B145" s="66"/>
      <c r="D145" s="109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</row>
    <row r="147" spans="1:44" ht="18">
      <c r="A147" s="66"/>
      <c r="B147" s="66"/>
      <c r="D147" s="108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</row>
    <row r="148" spans="1:44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</row>
    <row r="149" spans="1:44" ht="18">
      <c r="A149" s="66"/>
      <c r="B149" s="66"/>
      <c r="D149" s="109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</row>
    <row r="150" spans="1:44" ht="18">
      <c r="A150" s="66"/>
      <c r="B150" s="66"/>
      <c r="D150" s="109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</row>
    <row r="151" spans="1:44" ht="18">
      <c r="A151" s="66"/>
      <c r="B151" s="66"/>
      <c r="D151" s="108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</row>
    <row r="152" spans="1:44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</row>
    <row r="153" spans="1:44" ht="18">
      <c r="A153" s="66"/>
      <c r="B153" s="66"/>
      <c r="D153" s="108"/>
      <c r="E153" s="66"/>
      <c r="F153" s="66"/>
      <c r="G153" s="66"/>
      <c r="H153" s="66"/>
      <c r="I153" s="66"/>
      <c r="J153" s="66"/>
      <c r="K153" s="66"/>
      <c r="L153" s="67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</row>
    <row r="154" spans="1:44" ht="18">
      <c r="A154" s="66"/>
      <c r="B154" s="66"/>
      <c r="D154" s="109"/>
      <c r="E154" s="66"/>
      <c r="F154" s="66"/>
      <c r="G154" s="66"/>
      <c r="H154" s="66"/>
      <c r="I154" s="66"/>
      <c r="J154" s="66"/>
      <c r="K154" s="66"/>
      <c r="L154" s="67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</row>
    <row r="155" spans="1:44" ht="18">
      <c r="A155" s="66"/>
      <c r="B155" s="66"/>
      <c r="D155" s="108"/>
      <c r="E155" s="66"/>
      <c r="F155" s="66"/>
      <c r="G155" s="66"/>
      <c r="H155" s="66"/>
      <c r="I155" s="66"/>
      <c r="J155" s="66"/>
      <c r="K155" s="66"/>
      <c r="L155" s="67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</row>
    <row r="156" spans="1:44" ht="18">
      <c r="A156" s="66"/>
      <c r="B156" s="66"/>
      <c r="D156" s="109"/>
      <c r="E156" s="66"/>
      <c r="F156" s="66"/>
      <c r="G156" s="66"/>
      <c r="H156" s="66"/>
      <c r="I156" s="66"/>
      <c r="J156" s="66"/>
      <c r="K156" s="66"/>
      <c r="L156" s="67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</row>
    <row r="157" spans="1:44" ht="18">
      <c r="A157" s="66"/>
      <c r="B157" s="66"/>
      <c r="D157" s="108"/>
      <c r="E157" s="66"/>
      <c r="F157" s="66"/>
      <c r="G157" s="66"/>
      <c r="H157" s="66"/>
      <c r="I157" s="66"/>
      <c r="J157" s="66"/>
      <c r="K157" s="66"/>
      <c r="L157" s="67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</row>
    <row r="158" spans="1:44" ht="18">
      <c r="A158" s="66"/>
      <c r="B158" s="66"/>
      <c r="D158" s="108"/>
      <c r="E158" s="66"/>
      <c r="F158" s="66"/>
      <c r="G158" s="66"/>
      <c r="H158" s="66"/>
      <c r="I158" s="66"/>
      <c r="J158" s="66"/>
      <c r="K158" s="66"/>
      <c r="L158" s="67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</row>
    <row r="159" spans="1:44" ht="18">
      <c r="A159" s="66"/>
      <c r="B159" s="66"/>
      <c r="D159" s="108"/>
      <c r="E159" s="66"/>
      <c r="F159" s="66"/>
      <c r="G159" s="66"/>
      <c r="H159" s="66"/>
      <c r="I159" s="66"/>
      <c r="J159" s="66"/>
      <c r="K159" s="66"/>
      <c r="L159" s="67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</row>
    <row r="160" spans="1:44" ht="18">
      <c r="A160" s="66"/>
      <c r="B160" s="66"/>
      <c r="D160" s="109"/>
      <c r="E160" s="66"/>
      <c r="F160" s="66"/>
      <c r="G160" s="66"/>
      <c r="H160" s="66"/>
      <c r="I160" s="66"/>
      <c r="J160" s="66"/>
      <c r="K160" s="66"/>
      <c r="L160" s="67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</row>
    <row r="161" spans="1:44" ht="18">
      <c r="A161" s="66"/>
      <c r="B161" s="66"/>
      <c r="D161" s="108"/>
      <c r="E161" s="66"/>
      <c r="F161" s="66"/>
      <c r="G161" s="66"/>
      <c r="H161" s="66"/>
      <c r="I161" s="66"/>
      <c r="J161" s="66"/>
      <c r="K161" s="66"/>
      <c r="L161" s="67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</row>
    <row r="162" spans="1:44" ht="18">
      <c r="A162" s="66"/>
      <c r="B162" s="66"/>
      <c r="D162" s="108"/>
      <c r="E162" s="66"/>
      <c r="F162" s="66"/>
      <c r="G162" s="66"/>
      <c r="H162" s="66"/>
      <c r="I162" s="66"/>
      <c r="J162" s="66"/>
      <c r="K162" s="66"/>
      <c r="L162" s="67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</row>
    <row r="163" spans="1:44" ht="18">
      <c r="A163" s="66"/>
      <c r="B163" s="66"/>
      <c r="D163" s="108"/>
      <c r="E163" s="66"/>
      <c r="F163" s="66"/>
      <c r="G163" s="66"/>
      <c r="H163" s="66"/>
      <c r="I163" s="66"/>
      <c r="J163" s="66"/>
      <c r="K163" s="66"/>
      <c r="L163" s="67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</row>
    <row r="164" spans="1:44" ht="18">
      <c r="A164" s="66"/>
      <c r="B164" s="66"/>
      <c r="D164" s="109"/>
      <c r="E164" s="66"/>
      <c r="F164" s="66"/>
      <c r="G164" s="66"/>
      <c r="H164" s="66"/>
      <c r="I164" s="66"/>
      <c r="J164" s="66"/>
      <c r="K164" s="66"/>
      <c r="L164" s="67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</row>
    <row r="165" spans="1:44" ht="18">
      <c r="A165" s="66"/>
      <c r="B165" s="66"/>
      <c r="D165" s="108"/>
      <c r="E165" s="66"/>
      <c r="F165" s="66"/>
      <c r="G165" s="66"/>
      <c r="H165" s="66"/>
      <c r="I165" s="66"/>
      <c r="J165" s="66"/>
      <c r="K165" s="66"/>
      <c r="L165" s="67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</row>
    <row r="166" ht="18">
      <c r="D166" s="108"/>
    </row>
    <row r="167" ht="18">
      <c r="D167" s="108"/>
    </row>
    <row r="168" ht="18">
      <c r="D168" s="109"/>
    </row>
    <row r="169" ht="18">
      <c r="D169" s="108"/>
    </row>
    <row r="170" ht="18">
      <c r="D170" s="108"/>
    </row>
    <row r="171" ht="18">
      <c r="D171" s="108"/>
    </row>
    <row r="172" ht="18">
      <c r="D172" s="109"/>
    </row>
    <row r="173" ht="18">
      <c r="D173" s="108"/>
    </row>
    <row r="174" ht="18">
      <c r="D174" s="108"/>
    </row>
    <row r="175" ht="18">
      <c r="D175" s="108"/>
    </row>
    <row r="176" ht="18">
      <c r="D176" s="109"/>
    </row>
    <row r="177" ht="18">
      <c r="D177" s="108"/>
    </row>
    <row r="178" ht="18">
      <c r="D178" s="108"/>
    </row>
    <row r="179" ht="18">
      <c r="D179" s="108"/>
    </row>
    <row r="180" ht="18">
      <c r="D180" s="109"/>
    </row>
    <row r="181" ht="18">
      <c r="D181" s="108"/>
    </row>
    <row r="182" ht="18">
      <c r="D182" s="108"/>
    </row>
    <row r="183" ht="18">
      <c r="D183" s="108"/>
    </row>
    <row r="184" ht="18">
      <c r="D184" s="109"/>
    </row>
    <row r="185" ht="18">
      <c r="D185" s="108"/>
    </row>
    <row r="186" ht="18">
      <c r="D186" s="108"/>
    </row>
    <row r="187" ht="18">
      <c r="D187" s="108"/>
    </row>
    <row r="188" ht="18">
      <c r="D188" s="109"/>
    </row>
    <row r="189" ht="18">
      <c r="D189" s="108"/>
    </row>
    <row r="190" ht="18">
      <c r="D190" s="108"/>
    </row>
    <row r="191" ht="18">
      <c r="D191" s="108"/>
    </row>
    <row r="192" ht="18">
      <c r="D192" s="109"/>
    </row>
    <row r="193" ht="18">
      <c r="D193" s="109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2017-09-06T23:11:38Z</dcterms:modified>
  <cp:category/>
  <cp:version/>
  <cp:contentType/>
  <cp:contentStatus/>
</cp:coreProperties>
</file>