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5" activeTab="0"/>
  </bookViews>
  <sheets>
    <sheet name="SA 2017 FIA GT" sheetId="1" r:id="rId1"/>
    <sheet name="Eingabe" sheetId="2" r:id="rId2"/>
  </sheets>
  <definedNames>
    <definedName name="_xlnm.Print_Area" localSheetId="1">'Eingabe'!$A$1:$O$56</definedName>
    <definedName name="_xlnm.Print_Area" localSheetId="0">'SA 2017 FIA GT'!$A$1:$R$357</definedName>
    <definedName name="kdsv">#REF!</definedName>
    <definedName name="neu_1">'SA 2017 FIA GT'!$N$33</definedName>
    <definedName name="pgle">'SA 2017 FIA GT'!$M$32</definedName>
    <definedName name="pneg">'SA 2017 FIA GT'!$L$33</definedName>
    <definedName name="pneu">'SA 2017 FIA GT'!$M$33</definedName>
    <definedName name="ppos">'SA 2017 FIA GT'!$L$32</definedName>
  </definedNames>
  <calcPr fullCalcOnLoad="1"/>
</workbook>
</file>

<file path=xl/sharedStrings.xml><?xml version="1.0" encoding="utf-8"?>
<sst xmlns="http://schemas.openxmlformats.org/spreadsheetml/2006/main" count="878" uniqueCount="184">
  <si>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</si>
  <si>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</si>
  <si>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</si>
  <si>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</si>
  <si>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</si>
  <si>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</si>
  <si>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</si>
  <si>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</si>
  <si>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</si>
  <si>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</si>
  <si>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</si>
  <si>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</si>
  <si>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</si>
  <si>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</si>
  <si>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</si>
  <si>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</si>
  <si>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</si>
  <si>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</si>
  <si>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</si>
  <si>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</si>
  <si>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</si>
  <si>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</si>
  <si>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</si>
  <si>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</si>
  <si>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</si>
  <si>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</si>
  <si>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</si>
  <si>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</si>
  <si>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</si>
  <si>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</si>
  <si>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</si>
  <si>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</si>
  <si>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</si>
  <si>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</si>
  <si>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</si>
  <si>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</si>
  <si>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</si>
  <si>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</si>
  <si>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</si>
  <si>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</si>
  <si>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</si>
  <si>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</si>
  <si>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</si>
  <si>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</si>
  <si>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</si>
  <si>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</si>
  <si>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</si>
  <si>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</si>
  <si>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</si>
  <si>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</si>
  <si>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</si>
  <si>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</si>
  <si>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</si>
  <si>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</si>
  <si>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</si>
  <si>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</si>
  <si>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</si>
  <si>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</si>
  <si>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</si>
  <si>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</si>
  <si>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</si>
  <si>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</si>
  <si>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</si>
  <si>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</si>
  <si>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</si>
  <si>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</si>
  <si>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</si>
  <si>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</si>
  <si>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</si>
  <si>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</si>
  <si>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</si>
  <si>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</si>
  <si>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</si>
  <si>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</si>
  <si>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</si>
  <si>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</si>
  <si>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</si>
  <si>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</si>
  <si>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</si>
  <si>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</si>
  <si>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</si>
  <si>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</si>
  <si>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</si>
  <si>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</si>
  <si>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</si>
  <si>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</si>
  <si>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</si>
  <si>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</si>
  <si>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</si>
  <si>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</si>
  <si>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</si>
  <si>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</si>
  <si>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</si>
  <si>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</si>
  <si>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</si>
  <si>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</si>
  <si>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</si>
  <si>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</si>
  <si>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</si>
  <si>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</si>
  <si>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E</t>
  </si>
  <si>
    <t>F</t>
  </si>
  <si>
    <t>G</t>
  </si>
  <si>
    <t>H</t>
  </si>
  <si>
    <t>I</t>
  </si>
  <si>
    <t>J</t>
  </si>
  <si>
    <t>D</t>
  </si>
  <si>
    <t>k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</si>
  <si>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</si>
  <si>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</si>
  <si>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</si>
  <si>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</si>
  <si>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</si>
  <si>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</si>
  <si>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</si>
  <si>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</si>
  <si>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</si>
  <si>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</si>
  <si>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</si>
  <si>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</si>
  <si>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</si>
  <si>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7.1</t>
  </si>
  <si>
    <t>8.1</t>
  </si>
  <si>
    <t>1.2</t>
  </si>
  <si>
    <t>2.2</t>
  </si>
  <si>
    <t>3.2</t>
  </si>
  <si>
    <t>4.2</t>
  </si>
  <si>
    <t>5.2</t>
  </si>
  <si>
    <t>6.2</t>
  </si>
  <si>
    <t>7.2</t>
  </si>
  <si>
    <t>8.2</t>
  </si>
  <si>
    <t>1.3</t>
  </si>
  <si>
    <t>2.3</t>
  </si>
  <si>
    <t>3.3</t>
  </si>
  <si>
    <t>4.3</t>
  </si>
  <si>
    <t>5.3</t>
  </si>
  <si>
    <t>6.3</t>
  </si>
  <si>
    <t>7.3</t>
  </si>
  <si>
    <t>8.3</t>
  </si>
  <si>
    <t>1.4</t>
  </si>
  <si>
    <t>2.4</t>
  </si>
  <si>
    <t>3.4</t>
  </si>
  <si>
    <t>4.4</t>
  </si>
  <si>
    <t>5.4</t>
  </si>
  <si>
    <t>6.4</t>
  </si>
  <si>
    <t>7.4</t>
  </si>
  <si>
    <t>8.4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</si>
  <si>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</si>
  <si>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</si>
  <si>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</si>
  <si>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</si>
  <si>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</si>
  <si>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</si>
  <si>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</si>
  <si>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</si>
  <si>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</si>
  <si>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</si>
  <si>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</si>
  <si>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Michael Liebe</t>
  </si>
  <si>
    <t xml:space="preserve">SA 2017 FIA GT </t>
  </si>
  <si>
    <t>Peter Siding</t>
  </si>
  <si>
    <t>Punktevergabe: 30,29,28,27,26,25,24,23,22,21,20,19,18,17,16,15,14,13,12,11,10,9,8,7,6,5,4,3,2,1</t>
  </si>
  <si>
    <t>23,4°</t>
  </si>
  <si>
    <t>Corvette C6</t>
  </si>
  <si>
    <t>Maseratti MC12</t>
  </si>
  <si>
    <t>Mosler MT 900</t>
  </si>
  <si>
    <t>Pagani Zonda</t>
  </si>
  <si>
    <t>Pagani Zonda GT1</t>
  </si>
  <si>
    <t>23,7°</t>
  </si>
  <si>
    <t>24,2°</t>
  </si>
  <si>
    <t>Walter Müllner</t>
  </si>
  <si>
    <t>Pagani Zonta</t>
  </si>
  <si>
    <t>Ford GT</t>
  </si>
  <si>
    <t>Porsche 997</t>
  </si>
  <si>
    <t>26,5°</t>
  </si>
  <si>
    <t>26,6°</t>
  </si>
  <si>
    <t>Maserati MC12</t>
  </si>
  <si>
    <t>DNF</t>
  </si>
  <si>
    <t>Walter Lemböck</t>
  </si>
  <si>
    <t>Franz Wessely</t>
  </si>
  <si>
    <t>28,1°</t>
  </si>
  <si>
    <t>Mosler</t>
  </si>
  <si>
    <t>Audi R8</t>
  </si>
  <si>
    <t>Panoz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</si>
</sst>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$-407]dddd\,\ d\.\ mmmm\ yyyy"/>
    <numFmt numFmtId="180" formatCode="[Green]0;[Red]0;[Black]#"/>
    <numFmt numFmtId="181" formatCode="[Red]General"/>
    <numFmt numFmtId="182" formatCode="[Black]General"/>
    <numFmt numFmtId="183" formatCode="[Green]0.00;[Red]0.00;[Black]0.00"/>
  </numFmts>
  <fonts count="8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4"/>
      <color indexed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6"/>
      <color indexed="12"/>
      <name val="Verdana"/>
      <family val="2"/>
    </font>
    <font>
      <b/>
      <sz val="16"/>
      <color indexed="11"/>
      <name val="Verdana"/>
      <family val="2"/>
    </font>
    <font>
      <b/>
      <sz val="16"/>
      <color indexed="10"/>
      <name val="Verdana"/>
      <family val="2"/>
    </font>
    <font>
      <b/>
      <u val="single"/>
      <sz val="14"/>
      <color indexed="14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4"/>
      <color rgb="FF0000F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6"/>
      <color rgb="FF0000FF"/>
      <name val="Verdana"/>
      <family val="2"/>
    </font>
    <font>
      <b/>
      <sz val="16"/>
      <color rgb="FF36EB1D"/>
      <name val="Verdana"/>
      <family val="2"/>
    </font>
    <font>
      <b/>
      <sz val="16"/>
      <color rgb="FFFF0000"/>
      <name val="Verdana"/>
      <family val="2"/>
    </font>
    <font>
      <b/>
      <u val="single"/>
      <sz val="14"/>
      <color rgb="FFFF0066"/>
      <name val="Verdana"/>
      <family val="2"/>
    </font>
    <font>
      <sz val="14"/>
      <color theme="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bgColor rgb="FFCC6600"/>
      </patternFill>
    </fill>
    <fill>
      <patternFill patternType="gray0625">
        <bgColor rgb="FFC0C0C0"/>
      </patternFill>
    </fill>
    <fill>
      <patternFill patternType="gray0625">
        <bgColor rgb="FFFFFF00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6" borderId="2" applyNumberFormat="0" applyAlignment="0" applyProtection="0"/>
    <xf numFmtId="41" fontId="0" fillId="0" borderId="0" applyFont="0" applyFill="0" applyBorder="0" applyAlignment="0" applyProtection="0"/>
    <xf numFmtId="0" fontId="64" fillId="27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67" fillId="28" borderId="0" applyNumberFormat="0" applyBorder="0" applyAlignment="0" applyProtection="0"/>
    <xf numFmtId="43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2" fontId="70" fillId="32" borderId="5">
      <alignment horizontal="right" vertical="center"/>
      <protection/>
    </xf>
    <xf numFmtId="2" fontId="70" fillId="32" borderId="5">
      <alignment horizontal="right" vertical="center"/>
      <protection/>
    </xf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33" borderId="10" applyNumberFormat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2" borderId="11" xfId="0" applyFont="1" applyFill="1" applyBorder="1" applyAlignment="1">
      <alignment horizontal="left" vertical="center"/>
    </xf>
    <xf numFmtId="2" fontId="14" fillId="34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2" borderId="12" xfId="0" applyNumberFormat="1" applyFont="1" applyFill="1" applyBorder="1" applyAlignment="1">
      <alignment horizontal="center" vertical="center"/>
    </xf>
    <xf numFmtId="49" fontId="14" fillId="35" borderId="12" xfId="0" applyNumberFormat="1" applyFont="1" applyFill="1" applyBorder="1" applyAlignment="1">
      <alignment horizontal="center" vertical="center"/>
    </xf>
    <xf numFmtId="49" fontId="14" fillId="36" borderId="12" xfId="0" applyNumberFormat="1" applyFont="1" applyFill="1" applyBorder="1" applyAlignment="1">
      <alignment horizontal="center" vertical="center"/>
    </xf>
    <xf numFmtId="49" fontId="14" fillId="37" borderId="12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2" borderId="11" xfId="0" applyFont="1" applyFill="1" applyBorder="1" applyAlignment="1">
      <alignment horizontal="center" vertical="center"/>
    </xf>
    <xf numFmtId="49" fontId="14" fillId="32" borderId="13" xfId="0" applyNumberFormat="1" applyFont="1" applyFill="1" applyBorder="1" applyAlignment="1">
      <alignment horizontal="center" vertical="center"/>
    </xf>
    <xf numFmtId="0" fontId="14" fillId="32" borderId="14" xfId="0" applyFont="1" applyFill="1" applyBorder="1" applyAlignment="1">
      <alignment horizontal="left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13" fillId="32" borderId="0" xfId="0" applyFont="1" applyFill="1" applyAlignment="1">
      <alignment vertical="center"/>
    </xf>
    <xf numFmtId="0" fontId="13" fillId="32" borderId="0" xfId="0" applyFont="1" applyFill="1" applyAlignment="1">
      <alignment horizontal="left" vertical="center"/>
    </xf>
    <xf numFmtId="0" fontId="22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vertical="center"/>
    </xf>
    <xf numFmtId="0" fontId="10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19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8" fillId="32" borderId="0" xfId="0" applyFont="1" applyFill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173" fontId="17" fillId="0" borderId="15" xfId="45" applyNumberFormat="1" applyFont="1" applyBorder="1" applyAlignment="1">
      <alignment horizontal="center" vertical="center" wrapText="1"/>
      <protection/>
    </xf>
    <xf numFmtId="173" fontId="17" fillId="0" borderId="16" xfId="45" applyNumberFormat="1" applyFont="1" applyBorder="1" applyAlignment="1">
      <alignment horizontal="center" vertical="center" wrapText="1"/>
      <protection/>
    </xf>
    <xf numFmtId="0" fontId="14" fillId="36" borderId="17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14" fillId="32" borderId="17" xfId="0" applyFont="1" applyFill="1" applyBorder="1" applyAlignment="1">
      <alignment horizontal="center" vertical="center"/>
    </xf>
    <xf numFmtId="173" fontId="9" fillId="32" borderId="0" xfId="0" applyNumberFormat="1" applyFont="1" applyFill="1" applyBorder="1" applyAlignment="1">
      <alignment horizontal="center" vertical="center"/>
    </xf>
    <xf numFmtId="173" fontId="9" fillId="32" borderId="0" xfId="0" applyNumberFormat="1" applyFont="1" applyFill="1" applyBorder="1" applyAlignment="1">
      <alignment vertical="center"/>
    </xf>
    <xf numFmtId="0" fontId="9" fillId="32" borderId="0" xfId="0" applyFont="1" applyFill="1" applyBorder="1" applyAlignment="1">
      <alignment horizontal="center" vertical="center"/>
    </xf>
    <xf numFmtId="2" fontId="14" fillId="40" borderId="18" xfId="0" applyNumberFormat="1" applyFont="1" applyFill="1" applyBorder="1" applyAlignment="1">
      <alignment horizontal="center" vertical="center"/>
    </xf>
    <xf numFmtId="0" fontId="13" fillId="32" borderId="0" xfId="0" applyFont="1" applyFill="1" applyAlignment="1">
      <alignment horizontal="center" vertical="center"/>
    </xf>
    <xf numFmtId="0" fontId="14" fillId="32" borderId="0" xfId="0" applyFont="1" applyFill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2" borderId="18" xfId="0" applyFont="1" applyFill="1" applyBorder="1" applyAlignment="1">
      <alignment horizontal="left" vertical="center"/>
    </xf>
    <xf numFmtId="0" fontId="14" fillId="32" borderId="0" xfId="0" applyFont="1" applyFill="1" applyBorder="1" applyAlignment="1">
      <alignment horizontal="left" vertical="center"/>
    </xf>
    <xf numFmtId="173" fontId="17" fillId="0" borderId="19" xfId="45" applyNumberFormat="1" applyFont="1" applyBorder="1" applyAlignment="1">
      <alignment horizontal="center" vertical="center" wrapText="1"/>
      <protection/>
    </xf>
    <xf numFmtId="173" fontId="17" fillId="0" borderId="20" xfId="45" applyNumberFormat="1" applyFont="1" applyBorder="1" applyAlignment="1">
      <alignment horizontal="center" vertical="center" wrapText="1"/>
      <protection/>
    </xf>
    <xf numFmtId="49" fontId="14" fillId="35" borderId="21" xfId="0" applyNumberFormat="1" applyFont="1" applyFill="1" applyBorder="1" applyAlignment="1">
      <alignment horizontal="center" vertical="center"/>
    </xf>
    <xf numFmtId="0" fontId="4" fillId="41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2" fontId="21" fillId="42" borderId="11" xfId="45" applyNumberFormat="1" applyFont="1" applyFill="1" applyBorder="1" applyAlignment="1">
      <alignment horizontal="center" vertical="center"/>
      <protection/>
    </xf>
    <xf numFmtId="2" fontId="18" fillId="42" borderId="11" xfId="45" applyNumberFormat="1" applyFont="1" applyFill="1" applyBorder="1" applyAlignment="1">
      <alignment horizontal="center" vertical="center"/>
      <protection/>
    </xf>
    <xf numFmtId="2" fontId="20" fillId="42" borderId="11" xfId="45" applyNumberFormat="1" applyFont="1" applyFill="1" applyBorder="1" applyAlignment="1">
      <alignment horizontal="center" vertical="center"/>
      <protection/>
    </xf>
    <xf numFmtId="2" fontId="19" fillId="42" borderId="11" xfId="45" applyNumberFormat="1" applyFont="1" applyFill="1" applyBorder="1" applyAlignment="1">
      <alignment horizontal="center" vertical="center"/>
      <protection/>
    </xf>
    <xf numFmtId="2" fontId="78" fillId="42" borderId="11" xfId="45" applyNumberFormat="1" applyFont="1" applyFill="1" applyBorder="1" applyAlignment="1">
      <alignment horizontal="center" vertical="center"/>
      <protection/>
    </xf>
    <xf numFmtId="0" fontId="17" fillId="32" borderId="0" xfId="0" applyFont="1" applyFill="1" applyAlignment="1">
      <alignment horizontal="center" vertical="center"/>
    </xf>
    <xf numFmtId="49" fontId="14" fillId="35" borderId="22" xfId="0" applyNumberFormat="1" applyFont="1" applyFill="1" applyBorder="1" applyAlignment="1">
      <alignment horizontal="center" vertical="center"/>
    </xf>
    <xf numFmtId="2" fontId="14" fillId="34" borderId="18" xfId="0" applyNumberFormat="1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horizontal="center" vertical="center"/>
    </xf>
    <xf numFmtId="0" fontId="4" fillId="42" borderId="11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1" xfId="0" applyFont="1" applyFill="1" applyBorder="1" applyAlignment="1">
      <alignment horizontal="center" vertical="center"/>
    </xf>
    <xf numFmtId="0" fontId="17" fillId="4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14" fillId="41" borderId="11" xfId="0" applyFont="1" applyFill="1" applyBorder="1" applyAlignment="1">
      <alignment horizontal="left" vertical="center"/>
    </xf>
    <xf numFmtId="0" fontId="33" fillId="32" borderId="0" xfId="0" applyFont="1" applyFill="1" applyBorder="1" applyAlignment="1">
      <alignment horizontal="center" vertical="center"/>
    </xf>
    <xf numFmtId="172" fontId="12" fillId="42" borderId="23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172" fontId="12" fillId="42" borderId="24" xfId="0" applyNumberFormat="1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14" fillId="32" borderId="19" xfId="0" applyFont="1" applyFill="1" applyBorder="1" applyAlignment="1">
      <alignment horizontal="left" vertical="center"/>
    </xf>
    <xf numFmtId="0" fontId="4" fillId="32" borderId="19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172" fontId="12" fillId="42" borderId="1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42" borderId="12" xfId="0" applyFont="1" applyFill="1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49" fontId="0" fillId="42" borderId="11" xfId="0" applyNumberFormat="1" applyFill="1" applyBorder="1" applyAlignment="1">
      <alignment horizontal="center" vertical="center" wrapText="1"/>
    </xf>
    <xf numFmtId="0" fontId="0" fillId="42" borderId="32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8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0" fillId="32" borderId="34" xfId="0" applyFont="1" applyFill="1" applyBorder="1" applyAlignment="1">
      <alignment horizontal="center" vertical="center"/>
    </xf>
    <xf numFmtId="172" fontId="12" fillId="42" borderId="35" xfId="0" applyNumberFormat="1" applyFont="1" applyFill="1" applyBorder="1" applyAlignment="1">
      <alignment horizontal="center" vertical="center" wrapText="1"/>
    </xf>
    <xf numFmtId="0" fontId="79" fillId="39" borderId="32" xfId="0" applyFont="1" applyFill="1" applyBorder="1" applyAlignment="1">
      <alignment horizontal="center" vertical="center"/>
    </xf>
    <xf numFmtId="0" fontId="19" fillId="32" borderId="11" xfId="0" applyFont="1" applyFill="1" applyBorder="1" applyAlignment="1">
      <alignment horizontal="center" vertical="center"/>
    </xf>
    <xf numFmtId="0" fontId="15" fillId="32" borderId="0" xfId="0" applyFont="1" applyFill="1" applyAlignment="1">
      <alignment vertical="center"/>
    </xf>
    <xf numFmtId="177" fontId="19" fillId="32" borderId="11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35" borderId="36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32" borderId="18" xfId="0" applyFont="1" applyFill="1" applyBorder="1" applyAlignment="1">
      <alignment horizontal="center" vertical="center"/>
    </xf>
    <xf numFmtId="0" fontId="14" fillId="39" borderId="18" xfId="0" applyFont="1" applyFill="1" applyBorder="1" applyAlignment="1">
      <alignment horizontal="center" vertical="center"/>
    </xf>
    <xf numFmtId="0" fontId="79" fillId="39" borderId="34" xfId="0" applyFont="1" applyFill="1" applyBorder="1" applyAlignment="1">
      <alignment horizontal="center" vertical="center"/>
    </xf>
    <xf numFmtId="0" fontId="15" fillId="3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17" fillId="43" borderId="16" xfId="0" applyFont="1" applyFill="1" applyBorder="1" applyAlignment="1">
      <alignment horizontal="left" vertical="center"/>
    </xf>
    <xf numFmtId="0" fontId="0" fillId="32" borderId="12" xfId="0" applyFill="1" applyBorder="1" applyAlignment="1">
      <alignment horizontal="center" vertical="center"/>
    </xf>
    <xf numFmtId="0" fontId="17" fillId="42" borderId="32" xfId="0" applyFont="1" applyFill="1" applyBorder="1" applyAlignment="1">
      <alignment horizontal="left" vertical="center"/>
    </xf>
    <xf numFmtId="0" fontId="17" fillId="43" borderId="32" xfId="0" applyFont="1" applyFill="1" applyBorder="1" applyAlignment="1">
      <alignment horizontal="left" vertical="center"/>
    </xf>
    <xf numFmtId="0" fontId="17" fillId="32" borderId="32" xfId="0" applyFont="1" applyFill="1" applyBorder="1" applyAlignment="1">
      <alignment horizontal="left" vertical="center"/>
    </xf>
    <xf numFmtId="0" fontId="0" fillId="32" borderId="33" xfId="0" applyFill="1" applyBorder="1" applyAlignment="1">
      <alignment horizontal="center" vertical="center"/>
    </xf>
    <xf numFmtId="0" fontId="17" fillId="32" borderId="20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center" vertical="center"/>
    </xf>
    <xf numFmtId="0" fontId="0" fillId="44" borderId="11" xfId="0" applyFont="1" applyFill="1" applyBorder="1" applyAlignment="1">
      <alignment horizontal="center" vertical="center"/>
    </xf>
    <xf numFmtId="178" fontId="0" fillId="35" borderId="11" xfId="47" applyNumberFormat="1" applyFont="1" applyFill="1" applyBorder="1" applyAlignment="1">
      <alignment horizontal="center" vertical="center"/>
    </xf>
    <xf numFmtId="178" fontId="0" fillId="44" borderId="11" xfId="47" applyNumberFormat="1" applyFont="1" applyFill="1" applyBorder="1" applyAlignment="1">
      <alignment horizontal="center" vertical="center"/>
    </xf>
    <xf numFmtId="0" fontId="8" fillId="45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44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46" borderId="11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2" fontId="14" fillId="47" borderId="11" xfId="0" applyNumberFormat="1" applyFont="1" applyFill="1" applyBorder="1" applyAlignment="1">
      <alignment horizontal="center" vertical="center"/>
    </xf>
    <xf numFmtId="2" fontId="14" fillId="48" borderId="11" xfId="0" applyNumberFormat="1" applyFont="1" applyFill="1" applyBorder="1" applyAlignment="1">
      <alignment horizontal="center" vertical="center"/>
    </xf>
    <xf numFmtId="2" fontId="14" fillId="49" borderId="15" xfId="0" applyNumberFormat="1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left" vertical="center"/>
    </xf>
    <xf numFmtId="0" fontId="14" fillId="35" borderId="26" xfId="0" applyFont="1" applyFill="1" applyBorder="1" applyAlignment="1">
      <alignment horizontal="left" vertical="center"/>
    </xf>
    <xf numFmtId="0" fontId="14" fillId="35" borderId="27" xfId="0" applyFont="1" applyFill="1" applyBorder="1" applyAlignment="1">
      <alignment horizontal="left" vertical="center"/>
    </xf>
    <xf numFmtId="0" fontId="14" fillId="36" borderId="11" xfId="0" applyFont="1" applyFill="1" applyBorder="1" applyAlignment="1">
      <alignment horizontal="left" vertical="center"/>
    </xf>
    <xf numFmtId="0" fontId="14" fillId="36" borderId="28" xfId="0" applyFont="1" applyFill="1" applyBorder="1" applyAlignment="1">
      <alignment horizontal="left" vertical="center"/>
    </xf>
    <xf numFmtId="0" fontId="14" fillId="36" borderId="29" xfId="0" applyFont="1" applyFill="1" applyBorder="1" applyAlignment="1">
      <alignment horizontal="left" vertical="center"/>
    </xf>
    <xf numFmtId="0" fontId="14" fillId="37" borderId="11" xfId="0" applyFont="1" applyFill="1" applyBorder="1" applyAlignment="1">
      <alignment horizontal="left" vertical="center"/>
    </xf>
    <xf numFmtId="0" fontId="14" fillId="37" borderId="28" xfId="0" applyFont="1" applyFill="1" applyBorder="1" applyAlignment="1">
      <alignment horizontal="left" vertical="center"/>
    </xf>
    <xf numFmtId="0" fontId="14" fillId="37" borderId="29" xfId="0" applyFont="1" applyFill="1" applyBorder="1" applyAlignment="1">
      <alignment horizontal="left" vertical="center"/>
    </xf>
    <xf numFmtId="0" fontId="14" fillId="35" borderId="15" xfId="0" applyFont="1" applyFill="1" applyBorder="1" applyAlignment="1">
      <alignment horizontal="center" vertical="center"/>
    </xf>
    <xf numFmtId="0" fontId="9" fillId="44" borderId="11" xfId="0" applyFont="1" applyFill="1" applyBorder="1" applyAlignment="1">
      <alignment horizontal="center" vertical="center"/>
    </xf>
    <xf numFmtId="0" fontId="16" fillId="44" borderId="28" xfId="0" applyFont="1" applyFill="1" applyBorder="1" applyAlignment="1">
      <alignment horizontal="left" vertical="center"/>
    </xf>
    <xf numFmtId="0" fontId="14" fillId="32" borderId="28" xfId="0" applyFont="1" applyFill="1" applyBorder="1" applyAlignment="1">
      <alignment horizontal="left" vertical="center"/>
    </xf>
    <xf numFmtId="173" fontId="9" fillId="44" borderId="11" xfId="0" applyNumberFormat="1" applyFont="1" applyFill="1" applyBorder="1" applyAlignment="1">
      <alignment horizontal="center" vertical="center"/>
    </xf>
    <xf numFmtId="173" fontId="9" fillId="32" borderId="11" xfId="0" applyNumberFormat="1" applyFont="1" applyFill="1" applyBorder="1" applyAlignment="1">
      <alignment horizontal="center" vertical="center"/>
    </xf>
    <xf numFmtId="2" fontId="14" fillId="48" borderId="15" xfId="0" applyNumberFormat="1" applyFont="1" applyFill="1" applyBorder="1" applyAlignment="1">
      <alignment horizontal="center" vertical="center"/>
    </xf>
    <xf numFmtId="2" fontId="14" fillId="49" borderId="11" xfId="0" applyNumberFormat="1" applyFont="1" applyFill="1" applyBorder="1" applyAlignment="1">
      <alignment horizontal="center" vertical="center"/>
    </xf>
    <xf numFmtId="9" fontId="19" fillId="32" borderId="11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32" borderId="14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2" fontId="14" fillId="49" borderId="18" xfId="0" applyNumberFormat="1" applyFont="1" applyFill="1" applyBorder="1" applyAlignment="1">
      <alignment horizontal="center" vertical="center"/>
    </xf>
    <xf numFmtId="0" fontId="16" fillId="35" borderId="28" xfId="0" applyFont="1" applyFill="1" applyBorder="1" applyAlignment="1">
      <alignment horizontal="left" vertical="center"/>
    </xf>
    <xf numFmtId="173" fontId="9" fillId="35" borderId="11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16" fillId="46" borderId="28" xfId="0" applyFont="1" applyFill="1" applyBorder="1" applyAlignment="1">
      <alignment horizontal="left" vertical="center"/>
    </xf>
    <xf numFmtId="173" fontId="9" fillId="46" borderId="11" xfId="0" applyNumberFormat="1" applyFont="1" applyFill="1" applyBorder="1" applyAlignment="1">
      <alignment horizontal="center" vertical="center"/>
    </xf>
    <xf numFmtId="0" fontId="9" fillId="46" borderId="11" xfId="0" applyFont="1" applyFill="1" applyBorder="1" applyAlignment="1">
      <alignment horizontal="center" vertical="center"/>
    </xf>
    <xf numFmtId="2" fontId="14" fillId="35" borderId="15" xfId="0" applyNumberFormat="1" applyFont="1" applyFill="1" applyBorder="1" applyAlignment="1">
      <alignment horizontal="center" vertical="center"/>
    </xf>
    <xf numFmtId="2" fontId="14" fillId="36" borderId="11" xfId="0" applyNumberFormat="1" applyFont="1" applyFill="1" applyBorder="1" applyAlignment="1">
      <alignment horizontal="center" vertical="center"/>
    </xf>
    <xf numFmtId="2" fontId="14" fillId="37" borderId="11" xfId="0" applyNumberFormat="1" applyFont="1" applyFill="1" applyBorder="1" applyAlignment="1">
      <alignment horizontal="center" vertical="center"/>
    </xf>
    <xf numFmtId="2" fontId="14" fillId="32" borderId="11" xfId="0" applyNumberFormat="1" applyFont="1" applyFill="1" applyBorder="1" applyAlignment="1">
      <alignment horizontal="center" vertical="center"/>
    </xf>
    <xf numFmtId="2" fontId="14" fillId="32" borderId="14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2" fontId="80" fillId="32" borderId="11" xfId="45" applyNumberFormat="1" applyFont="1" applyFill="1" applyBorder="1" applyAlignment="1">
      <alignment horizontal="center" vertical="center"/>
      <protection/>
    </xf>
    <xf numFmtId="2" fontId="70" fillId="32" borderId="11" xfId="45" applyNumberFormat="1" applyFont="1" applyFill="1" applyBorder="1" applyAlignment="1">
      <alignment horizontal="center" vertical="center"/>
      <protection/>
    </xf>
    <xf numFmtId="181" fontId="20" fillId="32" borderId="11" xfId="45" applyNumberFormat="1" applyFont="1" applyFill="1" applyBorder="1" applyAlignment="1">
      <alignment horizontal="center" vertical="center"/>
      <protection/>
    </xf>
    <xf numFmtId="182" fontId="19" fillId="32" borderId="11" xfId="45" applyNumberFormat="1" applyFont="1" applyFill="1" applyBorder="1" applyAlignment="1">
      <alignment horizontal="center" vertical="center"/>
      <protection/>
    </xf>
    <xf numFmtId="182" fontId="17" fillId="32" borderId="11" xfId="0" applyNumberFormat="1" applyFont="1" applyFill="1" applyBorder="1" applyAlignment="1">
      <alignment horizontal="center" vertical="center"/>
    </xf>
    <xf numFmtId="2" fontId="14" fillId="35" borderId="18" xfId="0" applyNumberFormat="1" applyFont="1" applyFill="1" applyBorder="1" applyAlignment="1">
      <alignment horizontal="center" vertical="center"/>
    </xf>
    <xf numFmtId="0" fontId="14" fillId="35" borderId="0" xfId="0" applyFont="1" applyFill="1" applyAlignment="1">
      <alignment horizontal="left" vertical="center"/>
    </xf>
    <xf numFmtId="0" fontId="14" fillId="32" borderId="15" xfId="0" applyFont="1" applyFill="1" applyBorder="1" applyAlignment="1">
      <alignment horizontal="center" vertical="center"/>
    </xf>
    <xf numFmtId="2" fontId="81" fillId="32" borderId="5" xfId="45" applyNumberFormat="1" applyFont="1" applyFill="1" applyBorder="1" applyAlignment="1">
      <alignment horizontal="right" vertical="center"/>
      <protection/>
    </xf>
    <xf numFmtId="180" fontId="9" fillId="32" borderId="39" xfId="45" applyNumberFormat="1" applyFont="1" applyFill="1" applyBorder="1" applyAlignment="1">
      <alignment horizontal="left" vertical="center"/>
      <protection/>
    </xf>
    <xf numFmtId="2" fontId="82" fillId="32" borderId="5" xfId="45" applyNumberFormat="1" applyFont="1" applyFill="1" applyBorder="1" applyAlignment="1">
      <alignment horizontal="right" vertical="center"/>
      <protection/>
    </xf>
    <xf numFmtId="2" fontId="83" fillId="32" borderId="5" xfId="45" applyNumberFormat="1" applyFont="1" applyFill="1" applyBorder="1" applyAlignment="1">
      <alignment horizontal="right" vertical="center"/>
      <protection/>
    </xf>
    <xf numFmtId="2" fontId="9" fillId="32" borderId="5" xfId="45" applyNumberFormat="1" applyFont="1" applyFill="1" applyBorder="1" applyAlignment="1">
      <alignment horizontal="right" vertical="center"/>
      <protection/>
    </xf>
    <xf numFmtId="0" fontId="14" fillId="35" borderId="34" xfId="0" applyFont="1" applyFill="1" applyBorder="1" applyAlignment="1">
      <alignment horizontal="center" vertical="center"/>
    </xf>
    <xf numFmtId="2" fontId="14" fillId="36" borderId="32" xfId="0" applyNumberFormat="1" applyFont="1" applyFill="1" applyBorder="1" applyAlignment="1">
      <alignment horizontal="center" vertical="center"/>
    </xf>
    <xf numFmtId="2" fontId="14" fillId="37" borderId="32" xfId="0" applyNumberFormat="1" applyFont="1" applyFill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4" fillId="0" borderId="32" xfId="0" applyNumberFormat="1" applyFont="1" applyBorder="1" applyAlignment="1">
      <alignment horizontal="center" vertical="center"/>
    </xf>
    <xf numFmtId="1" fontId="14" fillId="35" borderId="18" xfId="0" applyNumberFormat="1" applyFont="1" applyFill="1" applyBorder="1" applyAlignment="1">
      <alignment horizontal="center" vertical="center"/>
    </xf>
    <xf numFmtId="1" fontId="14" fillId="36" borderId="11" xfId="0" applyNumberFormat="1" applyFont="1" applyFill="1" applyBorder="1" applyAlignment="1">
      <alignment horizontal="center" vertical="center"/>
    </xf>
    <xf numFmtId="1" fontId="14" fillId="37" borderId="11" xfId="0" applyNumberFormat="1" applyFont="1" applyFill="1" applyBorder="1" applyAlignment="1">
      <alignment horizontal="center" vertical="center"/>
    </xf>
    <xf numFmtId="1" fontId="14" fillId="32" borderId="11" xfId="0" applyNumberFormat="1" applyFont="1" applyFill="1" applyBorder="1" applyAlignment="1">
      <alignment horizontal="center" vertical="center"/>
    </xf>
    <xf numFmtId="1" fontId="14" fillId="32" borderId="14" xfId="0" applyNumberFormat="1" applyFont="1" applyFill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2" fontId="14" fillId="0" borderId="40" xfId="0" applyNumberFormat="1" applyFont="1" applyBorder="1" applyAlignment="1">
      <alignment horizontal="center" vertical="center"/>
    </xf>
    <xf numFmtId="1" fontId="14" fillId="35" borderId="15" xfId="0" applyNumberFormat="1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32" xfId="0" applyFont="1" applyFill="1" applyBorder="1" applyAlignment="1">
      <alignment horizontal="center" vertical="center"/>
    </xf>
    <xf numFmtId="0" fontId="4" fillId="46" borderId="11" xfId="0" applyFont="1" applyFill="1" applyBorder="1" applyAlignment="1">
      <alignment horizontal="center" vertical="center"/>
    </xf>
    <xf numFmtId="175" fontId="0" fillId="0" borderId="11" xfId="0" applyNumberFormat="1" applyBorder="1" applyAlignment="1">
      <alignment horizontal="center" vertical="center"/>
    </xf>
    <xf numFmtId="0" fontId="14" fillId="37" borderId="18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2" fontId="14" fillId="48" borderId="18" xfId="0" applyNumberFormat="1" applyFont="1" applyFill="1" applyBorder="1" applyAlignment="1">
      <alignment horizontal="center" vertical="center"/>
    </xf>
    <xf numFmtId="2" fontId="14" fillId="47" borderId="18" xfId="0" applyNumberFormat="1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left" vertical="center"/>
    </xf>
    <xf numFmtId="0" fontId="14" fillId="36" borderId="18" xfId="0" applyFont="1" applyFill="1" applyBorder="1" applyAlignment="1">
      <alignment horizontal="center" vertical="center"/>
    </xf>
    <xf numFmtId="180" fontId="82" fillId="32" borderId="39" xfId="45" applyNumberFormat="1" applyFont="1" applyFill="1" applyBorder="1" applyAlignment="1">
      <alignment horizontal="left" vertical="center"/>
      <protection/>
    </xf>
    <xf numFmtId="0" fontId="84" fillId="39" borderId="32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31" fillId="50" borderId="15" xfId="0" applyFont="1" applyFill="1" applyBorder="1" applyAlignment="1">
      <alignment horizontal="center" vertical="center"/>
    </xf>
    <xf numFmtId="0" fontId="31" fillId="50" borderId="19" xfId="0" applyFont="1" applyFill="1" applyBorder="1" applyAlignment="1">
      <alignment horizontal="center" vertical="center"/>
    </xf>
    <xf numFmtId="0" fontId="11" fillId="41" borderId="41" xfId="0" applyFont="1" applyFill="1" applyBorder="1" applyAlignment="1">
      <alignment horizontal="center" vertical="center" wrapText="1"/>
    </xf>
    <xf numFmtId="0" fontId="11" fillId="41" borderId="42" xfId="0" applyFont="1" applyFill="1" applyBorder="1" applyAlignment="1">
      <alignment horizontal="center" vertical="center" wrapText="1"/>
    </xf>
    <xf numFmtId="49" fontId="9" fillId="50" borderId="15" xfId="0" applyNumberFormat="1" applyFont="1" applyFill="1" applyBorder="1" applyAlignment="1">
      <alignment horizontal="center" vertical="center" wrapText="1"/>
    </xf>
    <xf numFmtId="49" fontId="9" fillId="50" borderId="19" xfId="0" applyNumberFormat="1" applyFont="1" applyFill="1" applyBorder="1" applyAlignment="1">
      <alignment horizontal="center" vertical="center" wrapText="1"/>
    </xf>
    <xf numFmtId="0" fontId="11" fillId="32" borderId="21" xfId="0" applyFont="1" applyFill="1" applyBorder="1" applyAlignment="1">
      <alignment horizontal="center" vertical="center"/>
    </xf>
    <xf numFmtId="0" fontId="11" fillId="32" borderId="33" xfId="0" applyFont="1" applyFill="1" applyBorder="1" applyAlignment="1">
      <alignment horizontal="center" vertical="center"/>
    </xf>
    <xf numFmtId="0" fontId="31" fillId="39" borderId="41" xfId="0" applyFont="1" applyFill="1" applyBorder="1" applyAlignment="1">
      <alignment horizontal="center" vertical="center"/>
    </xf>
    <xf numFmtId="0" fontId="31" fillId="39" borderId="42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11" fillId="39" borderId="41" xfId="0" applyNumberFormat="1" applyFont="1" applyFill="1" applyBorder="1" applyAlignment="1">
      <alignment horizontal="center" vertical="center" wrapText="1"/>
    </xf>
    <xf numFmtId="49" fontId="11" fillId="39" borderId="42" xfId="0" applyNumberFormat="1" applyFont="1" applyFill="1" applyBorder="1" applyAlignment="1">
      <alignment horizontal="center" vertical="center" wrapText="1"/>
    </xf>
    <xf numFmtId="172" fontId="12" fillId="39" borderId="41" xfId="0" applyNumberFormat="1" applyFont="1" applyFill="1" applyBorder="1" applyAlignment="1">
      <alignment horizontal="center" vertical="center" wrapText="1"/>
    </xf>
    <xf numFmtId="172" fontId="12" fillId="39" borderId="42" xfId="0" applyNumberFormat="1" applyFont="1" applyFill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39" borderId="43" xfId="0" applyFont="1" applyFill="1" applyBorder="1" applyAlignment="1">
      <alignment horizontal="center" vertical="center"/>
    </xf>
    <xf numFmtId="0" fontId="11" fillId="39" borderId="44" xfId="0" applyFont="1" applyFill="1" applyBorder="1" applyAlignment="1">
      <alignment horizontal="center" vertical="center"/>
    </xf>
    <xf numFmtId="0" fontId="11" fillId="39" borderId="41" xfId="0" applyFont="1" applyFill="1" applyBorder="1" applyAlignment="1">
      <alignment horizontal="center" vertical="center" wrapText="1"/>
    </xf>
    <xf numFmtId="0" fontId="11" fillId="39" borderId="42" xfId="0" applyFont="1" applyFill="1" applyBorder="1" applyAlignment="1">
      <alignment horizontal="center" vertical="center" wrapText="1"/>
    </xf>
    <xf numFmtId="0" fontId="32" fillId="32" borderId="45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14" fontId="7" fillId="32" borderId="45" xfId="0" applyNumberFormat="1" applyFont="1" applyFill="1" applyBorder="1" applyAlignment="1">
      <alignment horizontal="center" vertical="center"/>
    </xf>
    <xf numFmtId="14" fontId="7" fillId="32" borderId="46" xfId="0" applyNumberFormat="1" applyFont="1" applyFill="1" applyBorder="1" applyAlignment="1">
      <alignment horizontal="center" vertical="center"/>
    </xf>
    <xf numFmtId="14" fontId="7" fillId="32" borderId="47" xfId="0" applyNumberFormat="1" applyFont="1" applyFill="1" applyBorder="1" applyAlignment="1">
      <alignment horizontal="center" vertical="center"/>
    </xf>
    <xf numFmtId="0" fontId="32" fillId="32" borderId="46" xfId="0" applyFont="1" applyFill="1" applyBorder="1" applyAlignment="1">
      <alignment horizontal="center" vertical="center"/>
    </xf>
    <xf numFmtId="0" fontId="32" fillId="32" borderId="47" xfId="0" applyFont="1" applyFill="1" applyBorder="1" applyAlignment="1">
      <alignment horizontal="center" vertical="center"/>
    </xf>
    <xf numFmtId="0" fontId="28" fillId="35" borderId="48" xfId="0" applyFont="1" applyFill="1" applyBorder="1" applyAlignment="1">
      <alignment horizontal="center" vertical="center"/>
    </xf>
    <xf numFmtId="0" fontId="28" fillId="35" borderId="49" xfId="0" applyFont="1" applyFill="1" applyBorder="1" applyAlignment="1">
      <alignment horizontal="center" vertical="center"/>
    </xf>
    <xf numFmtId="0" fontId="28" fillId="35" borderId="50" xfId="0" applyFont="1" applyFill="1" applyBorder="1" applyAlignment="1">
      <alignment horizontal="center" vertical="center"/>
    </xf>
    <xf numFmtId="0" fontId="33" fillId="39" borderId="45" xfId="0" applyFont="1" applyFill="1" applyBorder="1" applyAlignment="1">
      <alignment horizontal="center" vertical="center"/>
    </xf>
    <xf numFmtId="0" fontId="33" fillId="39" borderId="46" xfId="0" applyFont="1" applyFill="1" applyBorder="1" applyAlignment="1">
      <alignment horizontal="center" vertical="center"/>
    </xf>
    <xf numFmtId="0" fontId="33" fillId="39" borderId="47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25" fillId="35" borderId="52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25" fillId="35" borderId="54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5" xfId="0" applyFont="1" applyFill="1" applyBorder="1" applyAlignment="1">
      <alignment horizontal="center" vertical="center"/>
    </xf>
    <xf numFmtId="0" fontId="25" fillId="35" borderId="56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5" fillId="35" borderId="58" xfId="0" applyFont="1" applyFill="1" applyBorder="1" applyAlignment="1">
      <alignment horizontal="center" vertical="center"/>
    </xf>
    <xf numFmtId="0" fontId="26" fillId="36" borderId="51" xfId="0" applyFont="1" applyFill="1" applyBorder="1" applyAlignment="1">
      <alignment horizontal="center" vertical="center"/>
    </xf>
    <xf numFmtId="0" fontId="26" fillId="36" borderId="53" xfId="0" applyFont="1" applyFill="1" applyBorder="1" applyAlignment="1">
      <alignment horizontal="center" vertical="center"/>
    </xf>
    <xf numFmtId="0" fontId="26" fillId="36" borderId="54" xfId="0" applyFont="1" applyFill="1" applyBorder="1" applyAlignment="1">
      <alignment horizontal="center" vertical="center"/>
    </xf>
    <xf numFmtId="0" fontId="26" fillId="36" borderId="55" xfId="0" applyFont="1" applyFill="1" applyBorder="1" applyAlignment="1">
      <alignment horizontal="center" vertical="center"/>
    </xf>
    <xf numFmtId="0" fontId="26" fillId="36" borderId="56" xfId="0" applyFont="1" applyFill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0" fontId="27" fillId="37" borderId="51" xfId="0" applyFont="1" applyFill="1" applyBorder="1" applyAlignment="1">
      <alignment horizontal="center" vertical="center"/>
    </xf>
    <xf numFmtId="0" fontId="27" fillId="37" borderId="53" xfId="0" applyFont="1" applyFill="1" applyBorder="1" applyAlignment="1">
      <alignment horizontal="center" vertical="center"/>
    </xf>
    <xf numFmtId="0" fontId="27" fillId="37" borderId="56" xfId="0" applyFont="1" applyFill="1" applyBorder="1" applyAlignment="1">
      <alignment horizontal="center" vertical="center"/>
    </xf>
    <xf numFmtId="0" fontId="27" fillId="37" borderId="58" xfId="0" applyFont="1" applyFill="1" applyBorder="1" applyAlignment="1">
      <alignment horizontal="center" vertical="center"/>
    </xf>
    <xf numFmtId="0" fontId="35" fillId="32" borderId="45" xfId="0" applyFont="1" applyFill="1" applyBorder="1" applyAlignment="1">
      <alignment horizontal="center" vertical="center"/>
    </xf>
    <xf numFmtId="0" fontId="35" fillId="32" borderId="46" xfId="0" applyFont="1" applyFill="1" applyBorder="1" applyAlignment="1">
      <alignment horizontal="center" vertical="center"/>
    </xf>
    <xf numFmtId="0" fontId="35" fillId="32" borderId="47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24" fillId="37" borderId="59" xfId="0" applyFont="1" applyFill="1" applyBorder="1" applyAlignment="1">
      <alignment horizontal="center" vertical="center"/>
    </xf>
    <xf numFmtId="0" fontId="30" fillId="35" borderId="17" xfId="0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59" xfId="0" applyBorder="1" applyAlignment="1">
      <alignment vertical="center"/>
    </xf>
    <xf numFmtId="0" fontId="29" fillId="36" borderId="17" xfId="0" applyFont="1" applyFill="1" applyBorder="1" applyAlignment="1">
      <alignment horizontal="center" vertical="center"/>
    </xf>
    <xf numFmtId="0" fontId="29" fillId="36" borderId="59" xfId="0" applyFont="1" applyFill="1" applyBorder="1" applyAlignment="1">
      <alignment horizontal="center" vertical="center"/>
    </xf>
    <xf numFmtId="0" fontId="23" fillId="37" borderId="48" xfId="0" applyFont="1" applyFill="1" applyBorder="1" applyAlignment="1">
      <alignment horizontal="center" vertical="center"/>
    </xf>
    <xf numFmtId="0" fontId="23" fillId="37" borderId="50" xfId="0" applyFont="1" applyFill="1" applyBorder="1" applyAlignment="1">
      <alignment horizontal="center" vertical="center"/>
    </xf>
    <xf numFmtId="0" fontId="24" fillId="36" borderId="48" xfId="0" applyFont="1" applyFill="1" applyBorder="1" applyAlignment="1">
      <alignment horizontal="center" vertical="center"/>
    </xf>
    <xf numFmtId="0" fontId="24" fillId="36" borderId="50" xfId="0" applyFont="1" applyFill="1" applyBorder="1" applyAlignment="1">
      <alignment horizontal="center" vertical="center"/>
    </xf>
    <xf numFmtId="0" fontId="9" fillId="41" borderId="61" xfId="0" applyFont="1" applyFill="1" applyBorder="1" applyAlignment="1">
      <alignment horizontal="center" vertical="center"/>
    </xf>
    <xf numFmtId="0" fontId="9" fillId="41" borderId="62" xfId="0" applyFont="1" applyFill="1" applyBorder="1" applyAlignment="1">
      <alignment horizontal="center" vertical="center"/>
    </xf>
    <xf numFmtId="0" fontId="9" fillId="41" borderId="63" xfId="0" applyFont="1" applyFill="1" applyBorder="1" applyAlignment="1">
      <alignment horizontal="center" vertical="center"/>
    </xf>
    <xf numFmtId="0" fontId="9" fillId="41" borderId="64" xfId="0" applyFont="1" applyFill="1" applyBorder="1" applyAlignment="1">
      <alignment horizontal="center" vertical="center"/>
    </xf>
    <xf numFmtId="0" fontId="9" fillId="41" borderId="57" xfId="0" applyFont="1" applyFill="1" applyBorder="1" applyAlignment="1">
      <alignment horizontal="center" vertical="center"/>
    </xf>
    <xf numFmtId="0" fontId="9" fillId="41" borderId="65" xfId="0" applyFont="1" applyFill="1" applyBorder="1" applyAlignment="1">
      <alignment horizontal="center" vertical="center"/>
    </xf>
    <xf numFmtId="0" fontId="34" fillId="42" borderId="21" xfId="0" applyFont="1" applyFill="1" applyBorder="1" applyAlignment="1">
      <alignment horizontal="center" vertical="center"/>
    </xf>
    <xf numFmtId="0" fontId="34" fillId="42" borderId="15" xfId="0" applyFont="1" applyFill="1" applyBorder="1" applyAlignment="1">
      <alignment horizontal="center" vertical="center"/>
    </xf>
    <xf numFmtId="0" fontId="34" fillId="42" borderId="16" xfId="0" applyFont="1" applyFill="1" applyBorder="1" applyAlignment="1">
      <alignment horizontal="center" vertical="center"/>
    </xf>
    <xf numFmtId="0" fontId="14" fillId="42" borderId="54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57" xfId="0" applyFont="1" applyFill="1" applyBorder="1" applyAlignment="1">
      <alignment horizontal="center" vertical="center"/>
    </xf>
    <xf numFmtId="0" fontId="14" fillId="42" borderId="58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vertical="center"/>
    </xf>
    <xf numFmtId="2" fontId="14" fillId="35" borderId="11" xfId="0" applyNumberFormat="1" applyFont="1" applyFill="1" applyBorder="1" applyAlignment="1">
      <alignment horizontal="center" vertical="center"/>
    </xf>
    <xf numFmtId="1" fontId="14" fillId="35" borderId="11" xfId="0" applyNumberFormat="1" applyFont="1" applyFill="1" applyBorder="1" applyAlignment="1">
      <alignment horizontal="center" vertical="center"/>
    </xf>
    <xf numFmtId="0" fontId="85" fillId="32" borderId="0" xfId="0" applyFont="1" applyFill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Stil 1" xfId="53"/>
    <cellStyle name="Stil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362"/>
  <sheetViews>
    <sheetView tabSelected="1" zoomScale="83" zoomScaleNormal="83" zoomScalePageLayoutView="0" workbookViewId="0" topLeftCell="A1">
      <selection activeCell="N3" sqref="N3"/>
    </sheetView>
  </sheetViews>
  <sheetFormatPr defaultColWidth="11.421875" defaultRowHeight="26.25" customHeight="1"/>
  <cols>
    <col min="1" max="1" width="2.57421875" style="22" customWidth="1"/>
    <col min="2" max="2" width="10.28125" style="16" customWidth="1"/>
    <col min="3" max="4" width="8.57421875" style="16" customWidth="1"/>
    <col min="5" max="5" width="29.8515625" style="45" customWidth="1"/>
    <col min="6" max="6" width="13.421875" style="16" customWidth="1"/>
    <col min="7" max="14" width="13.8515625" style="16" customWidth="1"/>
    <col min="15" max="15" width="13.7109375" style="16" customWidth="1"/>
    <col min="16" max="16" width="14.421875" style="16" customWidth="1"/>
    <col min="17" max="17" width="13.140625" style="28" customWidth="1"/>
    <col min="18" max="18" width="2.57421875" style="28" customWidth="1"/>
    <col min="19" max="19" width="5.421875" style="3" customWidth="1"/>
    <col min="20" max="20" width="4.00390625" style="14" customWidth="1"/>
    <col min="21" max="21" width="4.57421875" style="14" customWidth="1"/>
    <col min="22" max="22" width="4.00390625" style="14" customWidth="1"/>
    <col min="23" max="24" width="4.00390625" style="3" customWidth="1"/>
    <col min="25" max="25" width="5.421875" style="14" customWidth="1"/>
    <col min="26" max="26" width="13.421875" style="3" customWidth="1"/>
    <col min="27" max="27" width="11.28125" style="15" customWidth="1"/>
    <col min="28" max="28" width="11.00390625" style="15" customWidth="1"/>
    <col min="29" max="29" width="1.1484375" style="28" customWidth="1"/>
    <col min="30" max="30" width="2.57421875" style="22" customWidth="1"/>
    <col min="31" max="31" width="10.00390625" style="2" customWidth="1"/>
    <col min="32" max="16384" width="11.421875" style="16" customWidth="1"/>
  </cols>
  <sheetData>
    <row r="1" spans="1:31" s="13" customFormat="1" ht="26.25" customHeight="1" thickBot="1">
      <c r="A1" s="22"/>
      <c r="E1" s="43"/>
      <c r="T1" s="22"/>
      <c r="U1" s="22"/>
      <c r="V1" s="22"/>
      <c r="W1" s="22"/>
      <c r="X1" s="22"/>
      <c r="Y1" s="22"/>
      <c r="Z1" s="22"/>
      <c r="AD1" s="22"/>
      <c r="AE1" s="12"/>
    </row>
    <row r="2" spans="2:31" ht="27" customHeight="1">
      <c r="B2" s="23"/>
      <c r="C2" s="23"/>
      <c r="D2" s="23"/>
      <c r="E2" s="43"/>
      <c r="F2" s="22"/>
      <c r="G2" s="42"/>
      <c r="H2" s="42"/>
      <c r="I2" s="249" t="str">
        <f>E14</f>
        <v>Walter Lemböck </v>
      </c>
      <c r="J2" s="250"/>
      <c r="K2" s="251"/>
      <c r="L2" s="42"/>
      <c r="M2" s="42"/>
      <c r="N2" s="22"/>
      <c r="O2" s="23"/>
      <c r="P2" s="22"/>
      <c r="S2" s="30"/>
      <c r="T2" s="31"/>
      <c r="U2" s="31"/>
      <c r="V2" s="31"/>
      <c r="W2" s="30"/>
      <c r="X2" s="30"/>
      <c r="Y2" s="31"/>
      <c r="Z2" s="30"/>
      <c r="AA2" s="16"/>
      <c r="AB2" s="16"/>
      <c r="AC2" s="16"/>
      <c r="AD2" s="16"/>
      <c r="AE2" s="16"/>
    </row>
    <row r="3" spans="1:26" s="7" customFormat="1" ht="27" customHeight="1" thickBot="1">
      <c r="A3" s="23"/>
      <c r="B3" s="23"/>
      <c r="C3" s="23"/>
      <c r="D3" s="23"/>
      <c r="E3" s="43"/>
      <c r="F3" s="23"/>
      <c r="G3" s="23"/>
      <c r="H3" s="23"/>
      <c r="I3" s="279">
        <f>P14</f>
        <v>114</v>
      </c>
      <c r="J3" s="280"/>
      <c r="K3" s="281"/>
      <c r="L3" s="25"/>
      <c r="M3" s="25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s="7" customFormat="1" ht="27" customHeight="1">
      <c r="A4" s="23"/>
      <c r="B4" s="24"/>
      <c r="C4" s="24"/>
      <c r="D4" s="24"/>
      <c r="E4" s="43"/>
      <c r="F4" s="23"/>
      <c r="G4" s="286" t="str">
        <f>E15</f>
        <v>Gerhard Fischer </v>
      </c>
      <c r="H4" s="287"/>
      <c r="I4" s="255">
        <v>1</v>
      </c>
      <c r="J4" s="256"/>
      <c r="K4" s="257"/>
      <c r="L4" s="23"/>
      <c r="M4" s="23"/>
      <c r="N4" s="23"/>
      <c r="O4" s="24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s="6" customFormat="1" ht="27" customHeight="1" thickBot="1">
      <c r="A5" s="24"/>
      <c r="B5" s="24"/>
      <c r="C5" s="24"/>
      <c r="D5" s="24"/>
      <c r="E5" s="43"/>
      <c r="F5" s="24"/>
      <c r="G5" s="282">
        <f>P15</f>
        <v>101</v>
      </c>
      <c r="H5" s="283"/>
      <c r="I5" s="258"/>
      <c r="J5" s="259"/>
      <c r="K5" s="260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s="6" customFormat="1" ht="27" customHeight="1">
      <c r="A6" s="24"/>
      <c r="B6" s="24"/>
      <c r="C6" s="24"/>
      <c r="D6" s="24"/>
      <c r="E6" s="43"/>
      <c r="F6" s="24"/>
      <c r="G6" s="264">
        <v>2</v>
      </c>
      <c r="H6" s="265"/>
      <c r="I6" s="258"/>
      <c r="J6" s="259"/>
      <c r="K6" s="260"/>
      <c r="L6" s="284" t="str">
        <f>E16</f>
        <v>Leo Rebler</v>
      </c>
      <c r="M6" s="285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s="6" customFormat="1" ht="27" customHeight="1">
      <c r="A7" s="24"/>
      <c r="B7" s="24"/>
      <c r="C7" s="24"/>
      <c r="D7" s="24"/>
      <c r="E7" s="43"/>
      <c r="F7" s="24"/>
      <c r="G7" s="266"/>
      <c r="H7" s="267"/>
      <c r="I7" s="258"/>
      <c r="J7" s="259"/>
      <c r="K7" s="260"/>
      <c r="L7" s="277">
        <f>P16</f>
        <v>95</v>
      </c>
      <c r="M7" s="278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s="6" customFormat="1" ht="27" customHeight="1">
      <c r="A8" s="24"/>
      <c r="B8" s="23"/>
      <c r="C8" s="23"/>
      <c r="D8" s="23"/>
      <c r="E8" s="43"/>
      <c r="F8" s="24"/>
      <c r="G8" s="266"/>
      <c r="H8" s="267"/>
      <c r="I8" s="258"/>
      <c r="J8" s="259"/>
      <c r="K8" s="260"/>
      <c r="L8" s="270">
        <v>3</v>
      </c>
      <c r="M8" s="271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s="7" customFormat="1" ht="27" customHeight="1" thickBot="1">
      <c r="A9" s="23"/>
      <c r="B9" s="23"/>
      <c r="C9" s="23"/>
      <c r="D9" s="23"/>
      <c r="E9" s="43"/>
      <c r="F9" s="23"/>
      <c r="G9" s="268"/>
      <c r="H9" s="269"/>
      <c r="I9" s="261"/>
      <c r="J9" s="262"/>
      <c r="K9" s="263"/>
      <c r="L9" s="272"/>
      <c r="M9" s="273"/>
      <c r="N9" s="23"/>
      <c r="O9" s="23"/>
      <c r="P9" s="69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9" s="7" customFormat="1" ht="26.25" customHeight="1" thickBot="1">
      <c r="A10" s="23"/>
      <c r="B10" s="23"/>
      <c r="C10" s="23"/>
      <c r="D10" s="23"/>
      <c r="E10" s="4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6"/>
      <c r="R10" s="26"/>
      <c r="S10" s="23"/>
      <c r="T10" s="23"/>
      <c r="U10" s="23"/>
      <c r="V10" s="23"/>
      <c r="W10" s="23"/>
      <c r="X10" s="23"/>
      <c r="Y10" s="23"/>
      <c r="Z10" s="23"/>
      <c r="AC10" s="26"/>
    </row>
    <row r="11" spans="1:29" s="7" customFormat="1" ht="35.25" customHeight="1" thickBot="1">
      <c r="A11" s="23"/>
      <c r="B11" s="274" t="str">
        <f>Eingabe!$B$2</f>
        <v>SA 2017 FIA GT 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6"/>
      <c r="R11" s="26"/>
      <c r="S11" s="23"/>
      <c r="T11" s="23"/>
      <c r="U11" s="23"/>
      <c r="V11" s="23"/>
      <c r="W11" s="23"/>
      <c r="X11" s="23"/>
      <c r="Y11" s="23"/>
      <c r="Z11" s="23"/>
      <c r="AC11" s="26"/>
    </row>
    <row r="12" spans="1:25" s="6" customFormat="1" ht="26.25" customHeight="1">
      <c r="A12" s="24"/>
      <c r="B12" s="288" t="s">
        <v>0</v>
      </c>
      <c r="C12" s="290" t="s">
        <v>109</v>
      </c>
      <c r="D12" s="291"/>
      <c r="E12" s="227" t="s">
        <v>63</v>
      </c>
      <c r="F12" s="221" t="s">
        <v>2</v>
      </c>
      <c r="G12" s="233">
        <f>Eingabe!V3</f>
        <v>42745</v>
      </c>
      <c r="H12" s="233">
        <f>Eingabe!W3</f>
        <v>42759</v>
      </c>
      <c r="I12" s="233">
        <f>Eingabe!X3</f>
        <v>42815</v>
      </c>
      <c r="J12" s="233">
        <f>Eingabe!Y3</f>
        <v>42871</v>
      </c>
      <c r="K12" s="233">
        <f>Eingabe!Z3</f>
        <v>42899</v>
      </c>
      <c r="L12" s="233">
        <f>Eingabe!AA3</f>
        <v>42997</v>
      </c>
      <c r="M12" s="233">
        <f>Eingabe!AB3</f>
        <v>43046</v>
      </c>
      <c r="N12" s="233">
        <f>Eingabe!AC3</f>
        <v>43067</v>
      </c>
      <c r="O12" s="239" t="s">
        <v>64</v>
      </c>
      <c r="P12" s="231" t="s">
        <v>65</v>
      </c>
      <c r="Q12" s="237" t="s">
        <v>57</v>
      </c>
      <c r="R12" s="26"/>
      <c r="S12" s="58"/>
      <c r="T12" s="24"/>
      <c r="U12" s="28"/>
      <c r="V12" s="24"/>
      <c r="W12" s="24"/>
      <c r="X12" s="24"/>
      <c r="Y12" s="24"/>
    </row>
    <row r="13" spans="1:25" s="6" customFormat="1" ht="26.25" customHeight="1" thickBot="1">
      <c r="A13" s="24"/>
      <c r="B13" s="289"/>
      <c r="C13" s="292"/>
      <c r="D13" s="293"/>
      <c r="E13" s="228"/>
      <c r="F13" s="222"/>
      <c r="G13" s="234"/>
      <c r="H13" s="234"/>
      <c r="I13" s="234"/>
      <c r="J13" s="234"/>
      <c r="K13" s="234"/>
      <c r="L13" s="234"/>
      <c r="M13" s="234"/>
      <c r="N13" s="234"/>
      <c r="O13" s="240"/>
      <c r="P13" s="232"/>
      <c r="Q13" s="238"/>
      <c r="R13" s="26"/>
      <c r="S13" s="58"/>
      <c r="T13" s="24"/>
      <c r="U13" s="28"/>
      <c r="V13" s="24"/>
      <c r="W13" s="24"/>
      <c r="X13" s="24"/>
      <c r="Y13" s="24"/>
    </row>
    <row r="14" spans="1:26" s="7" customFormat="1" ht="26.25" customHeight="1">
      <c r="A14" s="23"/>
      <c r="B14" s="113">
        <v>1</v>
      </c>
      <c r="C14" s="187" t="str">
        <f>IF(S14=0,pneu,IF(D14&gt;0,ppos,IF(D14&lt;0,pneg,pgle)))</f>
        <v>◄</v>
      </c>
      <c r="D14" s="216">
        <f>IF(S14=0,neu_1,(S14-B14))</f>
        <v>0</v>
      </c>
      <c r="E14" s="114" t="str">
        <f>Eingabe!C7</f>
        <v>Walter Lemböck </v>
      </c>
      <c r="F14" s="41">
        <f>Eingabe!AE7</f>
        <v>28.5</v>
      </c>
      <c r="G14" s="115">
        <f>Eingabe!AH7</f>
        <v>27</v>
      </c>
      <c r="H14" s="210">
        <f>Eingabe!AI7</f>
        <v>28</v>
      </c>
      <c r="I14" s="215">
        <f>Eingabe!AJ7</f>
        <v>29</v>
      </c>
      <c r="J14" s="115">
        <f>Eingabe!AK7</f>
        <v>30</v>
      </c>
      <c r="K14" s="115" t="str">
        <f>Eingabe!AL7</f>
        <v> </v>
      </c>
      <c r="L14" s="115" t="str">
        <f>Eingabe!AM7</f>
        <v> </v>
      </c>
      <c r="M14" s="115" t="str">
        <f>Eingabe!AN7</f>
        <v> </v>
      </c>
      <c r="N14" s="115" t="str">
        <f>Eingabe!AO7</f>
        <v> </v>
      </c>
      <c r="O14" s="116">
        <f>Eingabe!AD7</f>
        <v>114</v>
      </c>
      <c r="P14" s="116">
        <f>SUM(O14-Q14)</f>
        <v>114</v>
      </c>
      <c r="Q14" s="117">
        <f>Eingabe!AF7</f>
        <v>0</v>
      </c>
      <c r="R14" s="26"/>
      <c r="S14" s="304">
        <v>1</v>
      </c>
      <c r="T14" s="23"/>
      <c r="U14" s="23"/>
      <c r="V14" s="23"/>
      <c r="W14" s="28"/>
      <c r="X14" s="23"/>
      <c r="Y14" s="23"/>
      <c r="Z14" s="23"/>
    </row>
    <row r="15" spans="1:26" s="6" customFormat="1" ht="26.25" customHeight="1">
      <c r="A15" s="24"/>
      <c r="B15" s="35">
        <f>IF(P14=P15,B14,(B14+1))</f>
        <v>2</v>
      </c>
      <c r="C15" s="189" t="str">
        <f>IF(S15=0,pneu,IF(D15&gt;0,ppos,IF(D15&lt;0,pneg,pgle)))</f>
        <v>▲</v>
      </c>
      <c r="D15" s="216">
        <f>IF(S15=0,neu_1,(S15-B15))</f>
        <v>1</v>
      </c>
      <c r="E15" s="44" t="str">
        <f>Eingabe!C8</f>
        <v>Gerhard Fischer </v>
      </c>
      <c r="F15" s="41">
        <f>Eingabe!AE8</f>
        <v>25.25</v>
      </c>
      <c r="G15" s="17">
        <f>Eingabe!AH8</f>
        <v>26</v>
      </c>
      <c r="H15" s="17">
        <f>Eingabe!AI8</f>
        <v>21</v>
      </c>
      <c r="I15" s="17">
        <f>Eingabe!AJ8</f>
        <v>26</v>
      </c>
      <c r="J15" s="17">
        <f>Eingabe!AK8</f>
        <v>28</v>
      </c>
      <c r="K15" s="17" t="str">
        <f>Eingabe!AL8</f>
        <v> </v>
      </c>
      <c r="L15" s="17" t="str">
        <f>Eingabe!AM8</f>
        <v> </v>
      </c>
      <c r="M15" s="17" t="str">
        <f>Eingabe!AN8</f>
        <v> </v>
      </c>
      <c r="N15" s="17" t="str">
        <f>Eingabe!AO8</f>
        <v> </v>
      </c>
      <c r="O15" s="21">
        <f>Eingabe!AD8</f>
        <v>101</v>
      </c>
      <c r="P15" s="21">
        <f>SUM(O15-Q15)</f>
        <v>101</v>
      </c>
      <c r="Q15" s="108">
        <f>Eingabe!AF8</f>
        <v>0</v>
      </c>
      <c r="R15" s="26"/>
      <c r="S15" s="304">
        <v>3</v>
      </c>
      <c r="T15" s="23"/>
      <c r="U15" s="23"/>
      <c r="V15" s="26"/>
      <c r="W15" s="28"/>
      <c r="X15" s="23"/>
      <c r="Y15" s="23"/>
      <c r="Z15" s="23"/>
    </row>
    <row r="16" spans="1:26" s="7" customFormat="1" ht="26.25" customHeight="1">
      <c r="A16" s="23"/>
      <c r="B16" s="36">
        <f aca="true" t="shared" si="0" ref="B16:B29">IF(P15=P16,B15,(B15+1))</f>
        <v>3</v>
      </c>
      <c r="C16" s="189" t="str">
        <f>IF(S16=0,pneu,IF(D16&gt;0,ppos,IF(D16&lt;0,pneg,pgle)))</f>
        <v>▲</v>
      </c>
      <c r="D16" s="188">
        <f>IF(S16=0,neu_1,(S16-B16))</f>
        <v>1</v>
      </c>
      <c r="E16" s="44" t="str">
        <f>Eingabe!C10</f>
        <v>Leo Rebler</v>
      </c>
      <c r="F16" s="41">
        <f>Eingabe!AE10</f>
        <v>23.75</v>
      </c>
      <c r="G16" s="17">
        <f>Eingabe!AH10</f>
        <v>24</v>
      </c>
      <c r="H16" s="17">
        <f>Eingabe!AI10</f>
        <v>24</v>
      </c>
      <c r="I16" s="17">
        <f>Eingabe!AJ10</f>
        <v>22</v>
      </c>
      <c r="J16" s="17">
        <f>Eingabe!AK10</f>
        <v>25</v>
      </c>
      <c r="K16" s="17" t="str">
        <f>Eingabe!AL10</f>
        <v> </v>
      </c>
      <c r="L16" s="17" t="str">
        <f>Eingabe!AM10</f>
        <v> </v>
      </c>
      <c r="M16" s="17" t="str">
        <f>Eingabe!AN10</f>
        <v> </v>
      </c>
      <c r="N16" s="17" t="str">
        <f>Eingabe!AO10</f>
        <v> </v>
      </c>
      <c r="O16" s="21">
        <f>Eingabe!AD10</f>
        <v>95</v>
      </c>
      <c r="P16" s="21">
        <f>SUM(O16-Q16)</f>
        <v>95</v>
      </c>
      <c r="Q16" s="108">
        <f>Eingabe!AF10</f>
        <v>0</v>
      </c>
      <c r="R16" s="26"/>
      <c r="S16" s="304">
        <v>4</v>
      </c>
      <c r="T16" s="23"/>
      <c r="U16" s="23"/>
      <c r="V16" s="23"/>
      <c r="W16" s="28"/>
      <c r="X16" s="23"/>
      <c r="Y16" s="23"/>
      <c r="Z16" s="23"/>
    </row>
    <row r="17" spans="1:26" s="7" customFormat="1" ht="26.25" customHeight="1">
      <c r="A17" s="23"/>
      <c r="B17" s="37">
        <f t="shared" si="0"/>
        <v>4</v>
      </c>
      <c r="C17" s="189" t="str">
        <f>IF(S17=0,pneu,IF(D17&gt;0,ppos,IF(D17&lt;0,pneg,pgle)))</f>
        <v>▲</v>
      </c>
      <c r="D17" s="188">
        <f>IF(S17=0,neu_1,(S17-B17))</f>
        <v>3</v>
      </c>
      <c r="E17" s="44" t="str">
        <f>Eingabe!C16</f>
        <v>Thomas Gebhardt</v>
      </c>
      <c r="F17" s="41">
        <f>Eingabe!AE16</f>
        <v>28.666666666666668</v>
      </c>
      <c r="G17" s="218" t="str">
        <f>Eingabe!AH16</f>
        <v> </v>
      </c>
      <c r="H17" s="138">
        <f>Eingabe!AI16</f>
        <v>29</v>
      </c>
      <c r="I17" s="139">
        <f>Eingabe!AJ16</f>
        <v>28</v>
      </c>
      <c r="J17" s="17">
        <f>Eingabe!AK16</f>
        <v>29</v>
      </c>
      <c r="K17" s="17" t="str">
        <f>Eingabe!AL16</f>
        <v> </v>
      </c>
      <c r="L17" s="17" t="str">
        <f>Eingabe!AM16</f>
        <v> </v>
      </c>
      <c r="M17" s="17" t="str">
        <f>Eingabe!AN16</f>
        <v> </v>
      </c>
      <c r="N17" s="17" t="str">
        <f>Eingabe!AO16</f>
        <v> </v>
      </c>
      <c r="O17" s="21">
        <f>Eingabe!AD16</f>
        <v>86</v>
      </c>
      <c r="P17" s="21">
        <f>SUM(O17-Q17)</f>
        <v>86</v>
      </c>
      <c r="Q17" s="108">
        <f>Eingabe!AF16</f>
        <v>0</v>
      </c>
      <c r="R17" s="26"/>
      <c r="S17" s="304">
        <v>7</v>
      </c>
      <c r="T17" s="23"/>
      <c r="U17" s="23"/>
      <c r="V17" s="26"/>
      <c r="W17" s="28"/>
      <c r="X17" s="23"/>
      <c r="Y17" s="23"/>
      <c r="Z17" s="23"/>
    </row>
    <row r="18" spans="1:26" s="7" customFormat="1" ht="26.25" customHeight="1">
      <c r="A18" s="23"/>
      <c r="B18" s="37">
        <f t="shared" si="0"/>
        <v>5</v>
      </c>
      <c r="C18" s="190" t="str">
        <f>IF(S18=0,pneu,IF(D18&gt;0,ppos,IF(D18&lt;0,pneg,pgle)))</f>
        <v>▼</v>
      </c>
      <c r="D18" s="216">
        <f>IF(S18=0,neu_1,(S18-B18))</f>
        <v>-3</v>
      </c>
      <c r="E18" s="44" t="str">
        <f>Eingabe!C9</f>
        <v>Peter Siding </v>
      </c>
      <c r="F18" s="41">
        <f>Eingabe!AE9</f>
        <v>26.333333333333332</v>
      </c>
      <c r="G18" s="17">
        <f>Eingabe!AH9</f>
        <v>25</v>
      </c>
      <c r="H18" s="17">
        <f>Eingabe!AI9</f>
        <v>27</v>
      </c>
      <c r="I18" s="17">
        <f>Eingabe!AJ9</f>
        <v>27</v>
      </c>
      <c r="J18" s="218" t="str">
        <f>Eingabe!AK9</f>
        <v> </v>
      </c>
      <c r="K18" s="17" t="str">
        <f>Eingabe!AL9</f>
        <v> </v>
      </c>
      <c r="L18" s="17" t="str">
        <f>Eingabe!AM9</f>
        <v> </v>
      </c>
      <c r="M18" s="17" t="str">
        <f>Eingabe!AN9</f>
        <v> </v>
      </c>
      <c r="N18" s="17" t="str">
        <f>Eingabe!AO9</f>
        <v> </v>
      </c>
      <c r="O18" s="21">
        <f>Eingabe!AD9</f>
        <v>79</v>
      </c>
      <c r="P18" s="21">
        <f>SUM(O18-Q18)</f>
        <v>79</v>
      </c>
      <c r="Q18" s="108">
        <f>Eingabe!AF9</f>
        <v>0</v>
      </c>
      <c r="R18" s="23"/>
      <c r="S18" s="304">
        <v>2</v>
      </c>
      <c r="T18" s="23"/>
      <c r="U18" s="23"/>
      <c r="V18" s="26"/>
      <c r="W18" s="28"/>
      <c r="X18" s="23"/>
      <c r="Y18" s="23"/>
      <c r="Z18" s="23"/>
    </row>
    <row r="19" spans="1:26" s="7" customFormat="1" ht="26.25" customHeight="1">
      <c r="A19" s="23"/>
      <c r="B19" s="37">
        <f t="shared" si="0"/>
        <v>6</v>
      </c>
      <c r="C19" s="187" t="str">
        <f>IF(S19=0,pneu,IF(D19&gt;0,ppos,IF(D19&lt;0,pneg,pgle)))</f>
        <v>◄</v>
      </c>
      <c r="D19" s="188">
        <f>IF(S19=0,neu_1,(S19-B19))</f>
        <v>0</v>
      </c>
      <c r="E19" s="44" t="str">
        <f>Eingabe!C5</f>
        <v>Marko Neumayer</v>
      </c>
      <c r="F19" s="41">
        <f>Eingabe!AE5</f>
        <v>25.666666666666668</v>
      </c>
      <c r="G19" s="138">
        <f>Eingabe!AH5</f>
        <v>29</v>
      </c>
      <c r="H19" s="218" t="str">
        <f>Eingabe!AI5</f>
        <v> </v>
      </c>
      <c r="I19" s="206">
        <f>Eingabe!AJ5</f>
        <v>30</v>
      </c>
      <c r="J19" s="17">
        <f>Eingabe!AK5</f>
        <v>18</v>
      </c>
      <c r="K19" s="17" t="str">
        <f>Eingabe!AL5</f>
        <v> </v>
      </c>
      <c r="L19" s="17" t="str">
        <f>Eingabe!AM5</f>
        <v> </v>
      </c>
      <c r="M19" s="17" t="str">
        <f>Eingabe!AN5</f>
        <v> </v>
      </c>
      <c r="N19" s="17" t="str">
        <f>Eingabe!AO5</f>
        <v> </v>
      </c>
      <c r="O19" s="21">
        <f>Eingabe!AD5</f>
        <v>77</v>
      </c>
      <c r="P19" s="21">
        <f>SUM(O19-Q19)</f>
        <v>77</v>
      </c>
      <c r="Q19" s="108">
        <f>Eingabe!AF5</f>
        <v>0</v>
      </c>
      <c r="R19" s="23"/>
      <c r="S19" s="304">
        <v>6</v>
      </c>
      <c r="T19" s="23"/>
      <c r="U19" s="23"/>
      <c r="V19" s="26"/>
      <c r="W19" s="28"/>
      <c r="X19" s="23"/>
      <c r="Y19" s="23"/>
      <c r="Z19" s="23"/>
    </row>
    <row r="20" spans="1:26" s="7" customFormat="1" ht="26.25" customHeight="1">
      <c r="A20" s="23"/>
      <c r="B20" s="37">
        <f t="shared" si="0"/>
        <v>7</v>
      </c>
      <c r="C20" s="189" t="str">
        <f>IF(S20=0,pneu,IF(D20&gt;0,ppos,IF(D20&lt;0,pneg,pgle)))</f>
        <v>▲</v>
      </c>
      <c r="D20" s="188">
        <f>IF(S20=0,neu_1,(S20-B20))</f>
        <v>2</v>
      </c>
      <c r="E20" s="44" t="str">
        <f>Eingabe!C6</f>
        <v>Thomas Sanda</v>
      </c>
      <c r="F20" s="41">
        <f>Eingabe!AE6</f>
        <v>25.333333333333332</v>
      </c>
      <c r="G20" s="139">
        <f>Eingabe!AH6</f>
        <v>28</v>
      </c>
      <c r="H20" s="218" t="str">
        <f>Eingabe!AI6</f>
        <v> </v>
      </c>
      <c r="I20" s="17">
        <f>Eingabe!AJ6</f>
        <v>21</v>
      </c>
      <c r="J20" s="17">
        <f>Eingabe!AK6</f>
        <v>27</v>
      </c>
      <c r="K20" s="17" t="str">
        <f>Eingabe!AL6</f>
        <v> </v>
      </c>
      <c r="L20" s="17" t="str">
        <f>Eingabe!AM6</f>
        <v> </v>
      </c>
      <c r="M20" s="17" t="str">
        <f>Eingabe!AN6</f>
        <v> </v>
      </c>
      <c r="N20" s="17" t="str">
        <f>Eingabe!AO6</f>
        <v> </v>
      </c>
      <c r="O20" s="21">
        <f>Eingabe!AD6</f>
        <v>76</v>
      </c>
      <c r="P20" s="21">
        <f>SUM(O20-Q20)</f>
        <v>76</v>
      </c>
      <c r="Q20" s="108">
        <f>Eingabe!AF6</f>
        <v>0</v>
      </c>
      <c r="R20" s="23"/>
      <c r="S20" s="304">
        <v>9</v>
      </c>
      <c r="T20" s="23"/>
      <c r="U20" s="23"/>
      <c r="V20" s="26"/>
      <c r="W20" s="28"/>
      <c r="X20" s="23"/>
      <c r="Y20" s="23"/>
      <c r="Z20" s="23"/>
    </row>
    <row r="21" spans="1:26" s="7" customFormat="1" ht="26.25" customHeight="1">
      <c r="A21" s="23"/>
      <c r="B21" s="37">
        <v>8</v>
      </c>
      <c r="C21" s="187" t="str">
        <f>IF(S21=0,pneu,IF(D21&gt;0,ppos,IF(D21&lt;0,pneg,pgle)))</f>
        <v>◄</v>
      </c>
      <c r="D21" s="188">
        <f>IF(S21=0,neu_1,(S21-B21))</f>
        <v>0</v>
      </c>
      <c r="E21" s="44" t="str">
        <f>Eingabe!C15</f>
        <v>Thomas Nowak </v>
      </c>
      <c r="F21" s="41">
        <f>Eingabe!AE15</f>
        <v>25.333333333333332</v>
      </c>
      <c r="G21" s="218" t="str">
        <f>Eingabe!AH15</f>
        <v> </v>
      </c>
      <c r="H21" s="17">
        <f>Eingabe!AI15</f>
        <v>25</v>
      </c>
      <c r="I21" s="17">
        <f>Eingabe!AJ15</f>
        <v>25</v>
      </c>
      <c r="J21" s="17">
        <f>Eingabe!AK15</f>
        <v>26</v>
      </c>
      <c r="K21" s="17" t="str">
        <f>Eingabe!AL15</f>
        <v> </v>
      </c>
      <c r="L21" s="17" t="str">
        <f>Eingabe!AM15</f>
        <v> </v>
      </c>
      <c r="M21" s="17" t="str">
        <f>Eingabe!AN15</f>
        <v> </v>
      </c>
      <c r="N21" s="17" t="str">
        <f>Eingabe!AO15</f>
        <v> </v>
      </c>
      <c r="O21" s="21">
        <f>Eingabe!AD15</f>
        <v>76</v>
      </c>
      <c r="P21" s="21">
        <f>SUM(O21-Q21)</f>
        <v>76</v>
      </c>
      <c r="Q21" s="108">
        <f>Eingabe!AF15</f>
        <v>0</v>
      </c>
      <c r="R21" s="26"/>
      <c r="S21" s="304">
        <v>8</v>
      </c>
      <c r="T21" s="24"/>
      <c r="U21" s="24"/>
      <c r="V21" s="23"/>
      <c r="W21" s="28"/>
      <c r="X21" s="24"/>
      <c r="Y21" s="24"/>
      <c r="Z21" s="24"/>
    </row>
    <row r="22" spans="1:26" s="7" customFormat="1" ht="26.25" customHeight="1">
      <c r="A22" s="23"/>
      <c r="B22" s="37">
        <f t="shared" si="0"/>
        <v>9</v>
      </c>
      <c r="C22" s="187" t="str">
        <f>IF(S22=0,pneu,IF(D22&gt;0,ppos,IF(D22&lt;0,pneg,pgle)))</f>
        <v>◄</v>
      </c>
      <c r="D22" s="188">
        <f>IF(S22=0,neu_1,(S22-B22))</f>
        <v>0</v>
      </c>
      <c r="E22" s="44" t="str">
        <f>Eingabe!C14</f>
        <v>Walter Müllner </v>
      </c>
      <c r="F22" s="41">
        <f>Eingabe!AE14</f>
        <v>24.333333333333332</v>
      </c>
      <c r="G22" s="218" t="str">
        <f>Eingabe!AH14</f>
        <v> </v>
      </c>
      <c r="H22" s="17">
        <f>Eingabe!AI14</f>
        <v>26</v>
      </c>
      <c r="I22" s="17">
        <f>Eingabe!AJ14</f>
        <v>23</v>
      </c>
      <c r="J22" s="17">
        <f>Eingabe!AK14</f>
        <v>24</v>
      </c>
      <c r="K22" s="17" t="str">
        <f>Eingabe!AL14</f>
        <v> </v>
      </c>
      <c r="L22" s="17" t="str">
        <f>Eingabe!AM14</f>
        <v> </v>
      </c>
      <c r="M22" s="17" t="str">
        <f>Eingabe!AN14</f>
        <v> </v>
      </c>
      <c r="N22" s="17" t="str">
        <f>Eingabe!AO14</f>
        <v> </v>
      </c>
      <c r="O22" s="21">
        <f>Eingabe!AD14</f>
        <v>73</v>
      </c>
      <c r="P22" s="21">
        <f>SUM(O22-Q22)</f>
        <v>73</v>
      </c>
      <c r="Q22" s="108">
        <f>Eingabe!AF14</f>
        <v>0</v>
      </c>
      <c r="R22" s="26"/>
      <c r="S22" s="304">
        <v>9</v>
      </c>
      <c r="T22" s="23"/>
      <c r="U22" s="23"/>
      <c r="V22" s="26"/>
      <c r="W22" s="28"/>
      <c r="X22" s="23"/>
      <c r="Y22" s="23"/>
      <c r="Z22" s="23"/>
    </row>
    <row r="23" spans="1:26" s="7" customFormat="1" ht="26.25" customHeight="1">
      <c r="A23" s="23"/>
      <c r="B23" s="37">
        <f t="shared" si="0"/>
        <v>10</v>
      </c>
      <c r="C23" s="189" t="str">
        <f>IF(S23=0,pneu,IF(D23&gt;0,ppos,IF(D23&lt;0,pneg,pgle)))</f>
        <v>▲</v>
      </c>
      <c r="D23" s="188">
        <f>IF(S23=0,neu_1,(S23-B23))</f>
        <v>1</v>
      </c>
      <c r="E23" s="44" t="str">
        <f>Eingabe!C11</f>
        <v>Gabi Krausler</v>
      </c>
      <c r="F23" s="41">
        <f>Eingabe!AE11</f>
        <v>22</v>
      </c>
      <c r="G23" s="17">
        <f>Eingabe!AH11</f>
        <v>23</v>
      </c>
      <c r="H23" s="17">
        <f>Eingabe!AI11</f>
        <v>23</v>
      </c>
      <c r="I23" s="17" t="s">
        <v>177</v>
      </c>
      <c r="J23" s="17">
        <f>Eingabe!AK11</f>
        <v>20</v>
      </c>
      <c r="K23" s="17" t="str">
        <f>Eingabe!AL11</f>
        <v> </v>
      </c>
      <c r="L23" s="17" t="str">
        <f>Eingabe!AM11</f>
        <v> </v>
      </c>
      <c r="M23" s="17" t="str">
        <f>Eingabe!AN11</f>
        <v> </v>
      </c>
      <c r="N23" s="17" t="str">
        <f>Eingabe!AO11</f>
        <v> </v>
      </c>
      <c r="O23" s="21">
        <f>Eingabe!AD11</f>
        <v>66</v>
      </c>
      <c r="P23" s="21">
        <f>SUM(O23-Q23)</f>
        <v>66</v>
      </c>
      <c r="Q23" s="108">
        <f>Eingabe!AF11</f>
        <v>0</v>
      </c>
      <c r="R23" s="26"/>
      <c r="S23" s="304">
        <v>11</v>
      </c>
      <c r="T23" s="23"/>
      <c r="U23" s="23"/>
      <c r="V23" s="23"/>
      <c r="W23" s="28"/>
      <c r="X23" s="23"/>
      <c r="Y23" s="23"/>
      <c r="Z23" s="23"/>
    </row>
    <row r="24" spans="1:26" s="7" customFormat="1" ht="26.25" customHeight="1">
      <c r="A24" s="23"/>
      <c r="B24" s="37">
        <v>11</v>
      </c>
      <c r="C24" s="189" t="str">
        <f>IF(S24=0,pneu,IF(D24&gt;0,ppos,IF(D24&lt;0,pneg,pgle)))</f>
        <v>▲</v>
      </c>
      <c r="D24" s="188">
        <f>IF(S24=0,neu_1,(S24-B24))</f>
        <v>1</v>
      </c>
      <c r="E24" s="44" t="str">
        <f>Eingabe!C12</f>
        <v>Gerlinde Herzog</v>
      </c>
      <c r="F24" s="41">
        <f>Eingabe!AE12</f>
        <v>21</v>
      </c>
      <c r="G24" s="17">
        <f>Eingabe!AH12</f>
        <v>22</v>
      </c>
      <c r="H24" s="17">
        <f>Eingabe!AI12</f>
        <v>22</v>
      </c>
      <c r="I24" s="218" t="str">
        <f>Eingabe!AJ12</f>
        <v> </v>
      </c>
      <c r="J24" s="17">
        <f>Eingabe!AK12</f>
        <v>19</v>
      </c>
      <c r="K24" s="17" t="str">
        <f>Eingabe!AL12</f>
        <v> </v>
      </c>
      <c r="L24" s="17" t="str">
        <f>Eingabe!AM12</f>
        <v> </v>
      </c>
      <c r="M24" s="17" t="str">
        <f>Eingabe!AN12</f>
        <v> </v>
      </c>
      <c r="N24" s="17" t="str">
        <f>Eingabe!AO12</f>
        <v> </v>
      </c>
      <c r="O24" s="21">
        <f>Eingabe!AD12</f>
        <v>63</v>
      </c>
      <c r="P24" s="21">
        <f>SUM(O24-Q24)</f>
        <v>63</v>
      </c>
      <c r="Q24" s="108">
        <f>Eingabe!AF12</f>
        <v>0</v>
      </c>
      <c r="R24" s="26"/>
      <c r="S24" s="304">
        <v>12</v>
      </c>
      <c r="T24" s="23"/>
      <c r="U24" s="23"/>
      <c r="V24" s="26"/>
      <c r="W24" s="28"/>
      <c r="X24" s="23"/>
      <c r="Y24" s="23"/>
      <c r="Z24" s="23"/>
    </row>
    <row r="25" spans="1:26" s="7" customFormat="1" ht="26.25" customHeight="1">
      <c r="A25" s="23"/>
      <c r="B25" s="37">
        <f t="shared" si="0"/>
        <v>12</v>
      </c>
      <c r="C25" s="190" t="str">
        <f>IF(S25=0,pneu,IF(D25&gt;0,ppos,IF(D25&lt;0,pneg,pgle)))</f>
        <v>▼</v>
      </c>
      <c r="D25" s="188">
        <f>IF(S25=0,neu_1,(S25-B25))</f>
        <v>-7</v>
      </c>
      <c r="E25" s="44" t="str">
        <f>Eingabe!C4</f>
        <v>Roman Grunner</v>
      </c>
      <c r="F25" s="41">
        <f>Eingabe!AE4</f>
        <v>30</v>
      </c>
      <c r="G25" s="206">
        <f>Eingabe!AH4</f>
        <v>30</v>
      </c>
      <c r="H25" s="206">
        <f>Eingabe!AI4</f>
        <v>30</v>
      </c>
      <c r="I25" s="218" t="str">
        <f>Eingabe!AJ4</f>
        <v> </v>
      </c>
      <c r="J25" s="218" t="str">
        <f>Eingabe!AK4</f>
        <v> </v>
      </c>
      <c r="K25" s="17" t="str">
        <f>Eingabe!AL4</f>
        <v> </v>
      </c>
      <c r="L25" s="17" t="str">
        <f>Eingabe!AM4</f>
        <v> </v>
      </c>
      <c r="M25" s="17" t="str">
        <f>Eingabe!AN4</f>
        <v> </v>
      </c>
      <c r="N25" s="17" t="str">
        <f>Eingabe!AO4</f>
        <v> </v>
      </c>
      <c r="O25" s="21">
        <f>Eingabe!AD4</f>
        <v>60</v>
      </c>
      <c r="P25" s="21">
        <f>SUM(O25-Q25)</f>
        <v>60</v>
      </c>
      <c r="Q25" s="217">
        <v>0</v>
      </c>
      <c r="R25" s="23"/>
      <c r="S25" s="304">
        <v>5</v>
      </c>
      <c r="T25" s="23"/>
      <c r="U25" s="23"/>
      <c r="V25" s="26"/>
      <c r="W25" s="28"/>
      <c r="X25" s="23"/>
      <c r="Y25" s="23"/>
      <c r="Z25" s="23"/>
    </row>
    <row r="26" spans="1:26" s="7" customFormat="1" ht="26.25" customHeight="1">
      <c r="A26" s="23"/>
      <c r="B26" s="37">
        <f t="shared" si="0"/>
        <v>13</v>
      </c>
      <c r="C26" s="187" t="str">
        <f>IF(S26=0,pneu,IF(D26&gt;0,ppos,IF(D26&lt;0,pneg,pgle)))</f>
        <v>◄</v>
      </c>
      <c r="D26" s="188">
        <f>IF(S26=0,neu_1,(S26-B26))</f>
        <v>0</v>
      </c>
      <c r="E26" s="44" t="str">
        <f>Eingabe!C18</f>
        <v>Christian Melbinger</v>
      </c>
      <c r="F26" s="41">
        <f>Eingabe!AE18</f>
        <v>23</v>
      </c>
      <c r="G26" s="218" t="str">
        <f>Eingabe!AH18</f>
        <v> </v>
      </c>
      <c r="H26" s="218" t="str">
        <f>Eingabe!AI18</f>
        <v> </v>
      </c>
      <c r="I26" s="17">
        <f>Eingabe!AJ18</f>
        <v>24</v>
      </c>
      <c r="J26" s="17">
        <f>Eingabe!AK18</f>
        <v>22</v>
      </c>
      <c r="K26" s="17" t="str">
        <f>Eingabe!AL18</f>
        <v> </v>
      </c>
      <c r="L26" s="17" t="str">
        <f>Eingabe!AM18</f>
        <v> </v>
      </c>
      <c r="M26" s="17" t="str">
        <f>Eingabe!AN18</f>
        <v> </v>
      </c>
      <c r="N26" s="17" t="str">
        <f>Eingabe!AO18</f>
        <v> </v>
      </c>
      <c r="O26" s="21">
        <f>Eingabe!AD18</f>
        <v>46</v>
      </c>
      <c r="P26" s="21">
        <f>SUM(O26-Q26)</f>
        <v>46</v>
      </c>
      <c r="Q26" s="217">
        <v>0</v>
      </c>
      <c r="R26" s="26"/>
      <c r="S26" s="304">
        <v>13</v>
      </c>
      <c r="T26" s="23"/>
      <c r="U26" s="23"/>
      <c r="V26" s="26"/>
      <c r="W26" s="28"/>
      <c r="X26" s="23"/>
      <c r="Y26" s="23"/>
      <c r="Z26" s="23"/>
    </row>
    <row r="27" spans="1:26" s="6" customFormat="1" ht="26.25" customHeight="1">
      <c r="A27" s="24"/>
      <c r="B27" s="37">
        <f t="shared" si="0"/>
        <v>14</v>
      </c>
      <c r="C27" s="189" t="str">
        <f>IF(S27=0,pneu,IF(D27&gt;0,ppos,IF(D27&lt;0,pneg,pgle)))</f>
        <v>▲</v>
      </c>
      <c r="D27" s="188">
        <f>IF(S27=0,neu_1,(S27-B27))</f>
        <v>1</v>
      </c>
      <c r="E27" s="44" t="str">
        <f>Eingabe!C17</f>
        <v>Per Bosch</v>
      </c>
      <c r="F27" s="41">
        <f>Eingabe!AE17</f>
        <v>21.5</v>
      </c>
      <c r="G27" s="218" t="str">
        <f>Eingabe!AH17</f>
        <v> </v>
      </c>
      <c r="H27" s="218" t="str">
        <f>Eingabe!AI17</f>
        <v> </v>
      </c>
      <c r="I27" s="17">
        <f>Eingabe!AJ17</f>
        <v>20</v>
      </c>
      <c r="J27" s="17">
        <f>Eingabe!AK17</f>
        <v>23</v>
      </c>
      <c r="K27" s="17" t="str">
        <f>Eingabe!AL17</f>
        <v> </v>
      </c>
      <c r="L27" s="17" t="str">
        <f>Eingabe!AM17</f>
        <v> </v>
      </c>
      <c r="M27" s="17" t="str">
        <f>Eingabe!AN17</f>
        <v> </v>
      </c>
      <c r="N27" s="17" t="str">
        <f>Eingabe!AO17</f>
        <v> </v>
      </c>
      <c r="O27" s="21">
        <f>Eingabe!AD17</f>
        <v>43</v>
      </c>
      <c r="P27" s="21">
        <f>SUM(O27-Q27)</f>
        <v>43</v>
      </c>
      <c r="Q27" s="217">
        <v>0</v>
      </c>
      <c r="R27" s="26"/>
      <c r="S27" s="304">
        <v>15</v>
      </c>
      <c r="T27" s="24"/>
      <c r="U27" s="24"/>
      <c r="V27" s="26"/>
      <c r="W27" s="28"/>
      <c r="X27" s="24"/>
      <c r="Y27" s="24"/>
      <c r="Z27" s="24"/>
    </row>
    <row r="28" spans="1:26" s="7" customFormat="1" ht="26.25" customHeight="1">
      <c r="A28" s="23"/>
      <c r="B28" s="37">
        <f t="shared" si="0"/>
        <v>15</v>
      </c>
      <c r="C28" s="190" t="str">
        <f>IF(S28=0,pneu,IF(D28&gt;0,ppos,IF(D28&lt;0,pneg,pgle)))</f>
        <v>▼</v>
      </c>
      <c r="D28" s="188">
        <f>IF(S28=0,neu_1,(S28-B28))</f>
        <v>-1</v>
      </c>
      <c r="E28" s="44" t="str">
        <f>Eingabe!C13</f>
        <v>Michael Liebe</v>
      </c>
      <c r="F28" s="41">
        <f>Eingabe!AE13</f>
        <v>21</v>
      </c>
      <c r="G28" s="17">
        <f>Eingabe!AH13</f>
        <v>21</v>
      </c>
      <c r="H28" s="218" t="str">
        <f>Eingabe!AI13</f>
        <v> </v>
      </c>
      <c r="I28" s="218" t="str">
        <f>Eingabe!AJ13</f>
        <v> </v>
      </c>
      <c r="J28" s="218" t="str">
        <f>Eingabe!AK13</f>
        <v> </v>
      </c>
      <c r="K28" s="17" t="str">
        <f>Eingabe!AL13</f>
        <v> </v>
      </c>
      <c r="L28" s="17" t="str">
        <f>Eingabe!AM13</f>
        <v> </v>
      </c>
      <c r="M28" s="17" t="str">
        <f>Eingabe!AN13</f>
        <v> </v>
      </c>
      <c r="N28" s="17" t="str">
        <f>Eingabe!AO13</f>
        <v> </v>
      </c>
      <c r="O28" s="21">
        <f>Eingabe!AD13</f>
        <v>21</v>
      </c>
      <c r="P28" s="21">
        <f>SUM(O28-Q28)</f>
        <v>21</v>
      </c>
      <c r="Q28" s="217">
        <v>0</v>
      </c>
      <c r="R28" s="26"/>
      <c r="S28" s="304">
        <v>14</v>
      </c>
      <c r="T28" s="23"/>
      <c r="U28" s="23"/>
      <c r="V28" s="26"/>
      <c r="W28" s="28"/>
      <c r="X28" s="23"/>
      <c r="Y28" s="23"/>
      <c r="Z28" s="23"/>
    </row>
    <row r="29" spans="1:26" s="7" customFormat="1" ht="26.25" customHeight="1" thickBot="1">
      <c r="A29" s="23"/>
      <c r="B29" s="37">
        <f t="shared" si="0"/>
        <v>15</v>
      </c>
      <c r="C29" s="191" t="str">
        <f>IF(S29=0,pneu,IF(D29&gt;0,ppos,IF(D29&lt;0,pneg,pgle)))</f>
        <v>►</v>
      </c>
      <c r="D29" s="188" t="str">
        <f>IF(S29=0,neu_1,(S29-B29))</f>
        <v>neu</v>
      </c>
      <c r="E29" s="44" t="str">
        <f>Eingabe!C19</f>
        <v>Franz Wessely</v>
      </c>
      <c r="F29" s="41">
        <f>Eingabe!AE19</f>
        <v>21</v>
      </c>
      <c r="G29" s="218" t="str">
        <f>Eingabe!AH19</f>
        <v> </v>
      </c>
      <c r="H29" s="218" t="str">
        <f>Eingabe!AI19</f>
        <v> </v>
      </c>
      <c r="I29" s="218" t="str">
        <f>Eingabe!AJ19</f>
        <v> </v>
      </c>
      <c r="J29" s="17">
        <f>Eingabe!AK19</f>
        <v>21</v>
      </c>
      <c r="K29" s="17" t="str">
        <f>Eingabe!AL19</f>
        <v> </v>
      </c>
      <c r="L29" s="17" t="str">
        <f>Eingabe!AM19</f>
        <v> </v>
      </c>
      <c r="M29" s="17" t="str">
        <f>Eingabe!AN19</f>
        <v> </v>
      </c>
      <c r="N29" s="17" t="str">
        <f>Eingabe!AO19</f>
        <v> </v>
      </c>
      <c r="O29" s="21">
        <f>Eingabe!AD19</f>
        <v>21</v>
      </c>
      <c r="P29" s="21">
        <f>SUM(O29-Q29)</f>
        <v>21</v>
      </c>
      <c r="Q29" s="217">
        <v>0</v>
      </c>
      <c r="R29" s="26"/>
      <c r="S29" s="304">
        <v>0</v>
      </c>
      <c r="T29" s="23"/>
      <c r="U29" s="23"/>
      <c r="V29" s="26"/>
      <c r="W29" s="28"/>
      <c r="X29" s="23"/>
      <c r="Y29" s="23"/>
      <c r="Z29" s="23"/>
    </row>
    <row r="30" spans="2:29" ht="26.25" customHeight="1" thickBot="1">
      <c r="B30" s="252" t="str">
        <f>Eingabe!$B$54</f>
        <v>Punktevergabe: 30,29,28,27,26,25,24,23,22,21,20,19,18,17,16,15,14,13,12,11,10,9,8,7,6,5,4,3,2,1</v>
      </c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4"/>
      <c r="R30" s="30"/>
      <c r="S30" s="31"/>
      <c r="T30" s="31"/>
      <c r="U30" s="31"/>
      <c r="V30" s="30"/>
      <c r="W30" s="31"/>
      <c r="X30" s="31"/>
      <c r="Y30" s="30"/>
      <c r="Z30" s="28"/>
      <c r="AB30" s="28"/>
      <c r="AC30" s="22"/>
    </row>
    <row r="31" spans="2:29" ht="26.25" customHeight="1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30"/>
      <c r="S31" s="31"/>
      <c r="T31" s="31"/>
      <c r="U31" s="31"/>
      <c r="V31" s="30"/>
      <c r="W31" s="31"/>
      <c r="X31" s="31"/>
      <c r="Y31" s="30"/>
      <c r="Z31" s="28"/>
      <c r="AB31" s="28"/>
      <c r="AC31" s="22"/>
    </row>
    <row r="32" spans="2:29" ht="26.25" customHeight="1">
      <c r="B32" s="73"/>
      <c r="C32" s="22"/>
      <c r="D32" s="22"/>
      <c r="E32" s="154" t="s">
        <v>77</v>
      </c>
      <c r="F32" s="156">
        <v>9.497</v>
      </c>
      <c r="G32" s="156" t="s">
        <v>68</v>
      </c>
      <c r="H32" s="153">
        <v>3</v>
      </c>
      <c r="I32" s="235">
        <v>42745</v>
      </c>
      <c r="J32" s="236"/>
      <c r="K32" s="39"/>
      <c r="L32" s="179" t="s">
        <v>69</v>
      </c>
      <c r="M32" s="180" t="s">
        <v>61</v>
      </c>
      <c r="N32" s="178"/>
      <c r="O32" s="73"/>
      <c r="P32" s="73"/>
      <c r="Q32" s="73"/>
      <c r="R32" s="30"/>
      <c r="S32" s="31"/>
      <c r="T32" s="31"/>
      <c r="U32" s="31"/>
      <c r="V32" s="30"/>
      <c r="W32" s="31"/>
      <c r="X32" s="31"/>
      <c r="Y32" s="30"/>
      <c r="Z32" s="28"/>
      <c r="AB32" s="28"/>
      <c r="AC32" s="22"/>
    </row>
    <row r="33" spans="2:26" ht="26.25" customHeight="1">
      <c r="B33" s="29"/>
      <c r="C33" s="29"/>
      <c r="D33" s="29"/>
      <c r="E33" s="43"/>
      <c r="F33" s="29"/>
      <c r="G33" s="29"/>
      <c r="H33" s="29"/>
      <c r="I33" s="29"/>
      <c r="J33" s="29"/>
      <c r="K33" s="29"/>
      <c r="L33" s="181" t="s">
        <v>70</v>
      </c>
      <c r="M33" s="182" t="s">
        <v>71</v>
      </c>
      <c r="N33" s="183" t="s">
        <v>72</v>
      </c>
      <c r="O33" s="29"/>
      <c r="P33" s="29"/>
      <c r="S33" s="30"/>
      <c r="T33" s="31"/>
      <c r="U33" s="31"/>
      <c r="V33" s="31"/>
      <c r="W33" s="30"/>
      <c r="X33" s="30"/>
      <c r="Y33" s="31"/>
      <c r="Z33" s="30"/>
    </row>
    <row r="34" spans="2:26" ht="26.25" customHeight="1" thickBot="1">
      <c r="B34" s="29"/>
      <c r="C34" s="22"/>
      <c r="D34" s="22"/>
      <c r="E34" s="43"/>
      <c r="F34" s="22"/>
      <c r="G34" s="22"/>
      <c r="H34" s="22"/>
      <c r="I34" s="22"/>
      <c r="J34" s="22"/>
      <c r="K34" s="22"/>
      <c r="L34" s="22"/>
      <c r="M34" s="22"/>
      <c r="N34" s="22"/>
      <c r="O34" s="29"/>
      <c r="P34" s="29"/>
      <c r="S34" s="30"/>
      <c r="T34" s="31"/>
      <c r="U34" s="31"/>
      <c r="V34" s="31"/>
      <c r="W34" s="30"/>
      <c r="X34" s="30"/>
      <c r="Y34" s="31"/>
      <c r="Z34" s="30"/>
    </row>
    <row r="35" spans="2:26" ht="34.5" customHeight="1" thickBot="1">
      <c r="B35" s="22"/>
      <c r="C35" s="22"/>
      <c r="D35" s="244">
        <f>Eingabe!$V$3</f>
        <v>42745</v>
      </c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6"/>
      <c r="P35" s="22"/>
      <c r="S35" s="30"/>
      <c r="T35" s="31"/>
      <c r="U35" s="31"/>
      <c r="V35" s="31"/>
      <c r="W35" s="30"/>
      <c r="X35" s="30"/>
      <c r="Y35" s="31"/>
      <c r="Z35" s="30"/>
    </row>
    <row r="36" spans="2:26" ht="31.5">
      <c r="B36" s="22"/>
      <c r="C36" s="22"/>
      <c r="D36" s="225" t="s">
        <v>0</v>
      </c>
      <c r="E36" s="219" t="s">
        <v>63</v>
      </c>
      <c r="F36" s="219" t="s">
        <v>66</v>
      </c>
      <c r="G36" s="219"/>
      <c r="H36" s="223" t="s">
        <v>67</v>
      </c>
      <c r="I36" s="219" t="s">
        <v>4</v>
      </c>
      <c r="J36" s="219" t="s">
        <v>5</v>
      </c>
      <c r="K36" s="219" t="s">
        <v>6</v>
      </c>
      <c r="L36" s="219" t="s">
        <v>62</v>
      </c>
      <c r="M36" s="229" t="s">
        <v>3</v>
      </c>
      <c r="N36" s="33" t="s">
        <v>60</v>
      </c>
      <c r="O36" s="34"/>
      <c r="P36" s="22"/>
      <c r="S36" s="30"/>
      <c r="T36" s="31"/>
      <c r="U36" s="31"/>
      <c r="V36" s="31"/>
      <c r="W36" s="30"/>
      <c r="X36" s="30"/>
      <c r="Y36" s="31"/>
      <c r="Z36" s="30"/>
    </row>
    <row r="37" spans="2:26" ht="26.25" customHeight="1" thickBot="1">
      <c r="B37" s="22"/>
      <c r="C37" s="22"/>
      <c r="D37" s="226"/>
      <c r="E37" s="220"/>
      <c r="F37" s="220"/>
      <c r="G37" s="220"/>
      <c r="H37" s="224"/>
      <c r="I37" s="220"/>
      <c r="J37" s="220"/>
      <c r="K37" s="220"/>
      <c r="L37" s="220"/>
      <c r="M37" s="230"/>
      <c r="N37" s="48" t="s">
        <v>58</v>
      </c>
      <c r="O37" s="49" t="s">
        <v>59</v>
      </c>
      <c r="P37" s="23"/>
      <c r="S37" s="30"/>
      <c r="T37" s="31"/>
      <c r="U37" s="31"/>
      <c r="V37" s="31"/>
      <c r="W37" s="30"/>
      <c r="X37" s="30"/>
      <c r="Y37" s="31"/>
      <c r="Z37" s="30"/>
    </row>
    <row r="38" spans="2:26" ht="26.25" customHeight="1">
      <c r="B38" s="22"/>
      <c r="C38" s="22"/>
      <c r="D38" s="50" t="s">
        <v>7</v>
      </c>
      <c r="E38" s="143" t="str">
        <f>Eingabe!C4</f>
        <v>Roman Grunner</v>
      </c>
      <c r="F38" s="144" t="s">
        <v>163</v>
      </c>
      <c r="G38" s="145"/>
      <c r="H38" s="152">
        <v>25</v>
      </c>
      <c r="I38" s="158">
        <v>120.49</v>
      </c>
      <c r="J38" s="142">
        <f aca="true" t="shared" si="1" ref="J38:J47">SUM(K38-I38)</f>
        <v>121.64999999999999</v>
      </c>
      <c r="K38" s="173">
        <v>242.14</v>
      </c>
      <c r="L38" s="142">
        <f aca="true" t="shared" si="2" ref="L38:L47">SUM(K38/10)</f>
        <v>24.214</v>
      </c>
      <c r="M38" s="204">
        <f>Eingabe!V4</f>
        <v>30</v>
      </c>
      <c r="N38" s="152"/>
      <c r="O38" s="205"/>
      <c r="P38" s="23"/>
      <c r="S38" s="30"/>
      <c r="T38" s="31"/>
      <c r="U38" s="31"/>
      <c r="V38" s="31"/>
      <c r="W38" s="30"/>
      <c r="X38" s="30"/>
      <c r="Y38" s="31"/>
      <c r="Z38" s="30"/>
    </row>
    <row r="39" spans="2:26" ht="26.25" customHeight="1">
      <c r="B39" s="22"/>
      <c r="C39" s="22"/>
      <c r="D39" s="10" t="s">
        <v>8</v>
      </c>
      <c r="E39" s="146" t="str">
        <f>Eingabe!C5</f>
        <v>Marko Neumayer</v>
      </c>
      <c r="F39" s="147" t="s">
        <v>164</v>
      </c>
      <c r="G39" s="148"/>
      <c r="H39" s="138">
        <v>22</v>
      </c>
      <c r="I39" s="159">
        <v>120.73</v>
      </c>
      <c r="J39" s="141">
        <f t="shared" si="1"/>
        <v>120.93999999999998</v>
      </c>
      <c r="K39" s="174">
        <v>241.67</v>
      </c>
      <c r="L39" s="141">
        <f t="shared" si="2"/>
        <v>24.166999999999998</v>
      </c>
      <c r="M39" s="198">
        <f>Eingabe!V5</f>
        <v>29</v>
      </c>
      <c r="N39" s="174">
        <f aca="true" t="shared" si="3" ref="N39:N47">$K$38-K39</f>
        <v>0.46999999999999886</v>
      </c>
      <c r="O39" s="193"/>
      <c r="P39" s="24"/>
      <c r="S39" s="30"/>
      <c r="T39" s="31"/>
      <c r="U39" s="31"/>
      <c r="V39" s="31"/>
      <c r="W39" s="30"/>
      <c r="X39" s="30"/>
      <c r="Y39" s="31"/>
      <c r="Z39" s="30"/>
    </row>
    <row r="40" spans="2:26" ht="26.25" customHeight="1">
      <c r="B40" s="22"/>
      <c r="C40" s="22"/>
      <c r="D40" s="11" t="s">
        <v>9</v>
      </c>
      <c r="E40" s="149" t="str">
        <f>Eingabe!C6</f>
        <v>Thomas Sanda</v>
      </c>
      <c r="F40" s="150" t="s">
        <v>165</v>
      </c>
      <c r="G40" s="151"/>
      <c r="H40" s="139">
        <v>27</v>
      </c>
      <c r="I40" s="140">
        <v>118.66</v>
      </c>
      <c r="J40" s="5">
        <f t="shared" si="1"/>
        <v>118.95000000000002</v>
      </c>
      <c r="K40" s="175">
        <v>237.61</v>
      </c>
      <c r="L40" s="140">
        <f t="shared" si="2"/>
        <v>23.761000000000003</v>
      </c>
      <c r="M40" s="199">
        <f>Eingabe!V6</f>
        <v>28</v>
      </c>
      <c r="N40" s="175">
        <f t="shared" si="3"/>
        <v>4.529999999999973</v>
      </c>
      <c r="O40" s="194">
        <f aca="true" t="shared" si="4" ref="O40:O47">SUM(K39-K40)</f>
        <v>4.059999999999974</v>
      </c>
      <c r="P40" s="24"/>
      <c r="S40" s="30"/>
      <c r="T40" s="31"/>
      <c r="U40" s="31"/>
      <c r="V40" s="31"/>
      <c r="W40" s="30"/>
      <c r="X40" s="30"/>
      <c r="Y40" s="31"/>
      <c r="Z40" s="30"/>
    </row>
    <row r="41" spans="2:26" ht="26.25" customHeight="1">
      <c r="B41" s="22"/>
      <c r="C41" s="22"/>
      <c r="D41" s="8" t="s">
        <v>10</v>
      </c>
      <c r="E41" s="44" t="str">
        <f>Eingabe!C7</f>
        <v>Walter Lemböck </v>
      </c>
      <c r="F41" s="85" t="s">
        <v>165</v>
      </c>
      <c r="G41" s="86"/>
      <c r="H41" s="17">
        <v>21</v>
      </c>
      <c r="I41" s="5">
        <v>118.16</v>
      </c>
      <c r="J41" s="140">
        <f t="shared" si="1"/>
        <v>119.30000000000001</v>
      </c>
      <c r="K41" s="176">
        <v>237.46</v>
      </c>
      <c r="L41" s="5">
        <f t="shared" si="2"/>
        <v>23.746000000000002</v>
      </c>
      <c r="M41" s="200">
        <f>Eingabe!V7</f>
        <v>27</v>
      </c>
      <c r="N41" s="195">
        <f t="shared" si="3"/>
        <v>4.679999999999978</v>
      </c>
      <c r="O41" s="196">
        <f t="shared" si="4"/>
        <v>0.15000000000000568</v>
      </c>
      <c r="P41" s="24"/>
      <c r="S41" s="30"/>
      <c r="T41" s="31"/>
      <c r="U41" s="31"/>
      <c r="V41" s="31"/>
      <c r="W41" s="30"/>
      <c r="X41" s="30"/>
      <c r="Y41" s="31"/>
      <c r="Z41" s="30"/>
    </row>
    <row r="42" spans="2:26" ht="26.25" customHeight="1">
      <c r="B42" s="22"/>
      <c r="C42" s="22"/>
      <c r="D42" s="8" t="s">
        <v>11</v>
      </c>
      <c r="E42" s="44" t="str">
        <f>Eingabe!C8</f>
        <v>Gerhard Fischer </v>
      </c>
      <c r="F42" s="85" t="s">
        <v>165</v>
      </c>
      <c r="G42" s="86"/>
      <c r="H42" s="17">
        <v>28</v>
      </c>
      <c r="I42" s="5">
        <v>117.72</v>
      </c>
      <c r="J42" s="5">
        <f t="shared" si="1"/>
        <v>118.91999999999999</v>
      </c>
      <c r="K42" s="176">
        <v>236.64</v>
      </c>
      <c r="L42" s="5">
        <f t="shared" si="2"/>
        <v>23.663999999999998</v>
      </c>
      <c r="M42" s="200">
        <f>Eingabe!V8</f>
        <v>26</v>
      </c>
      <c r="N42" s="195">
        <f t="shared" si="3"/>
        <v>5.5</v>
      </c>
      <c r="O42" s="196">
        <f t="shared" si="4"/>
        <v>0.8200000000000216</v>
      </c>
      <c r="P42" s="24"/>
      <c r="S42" s="30"/>
      <c r="T42" s="31"/>
      <c r="U42" s="31"/>
      <c r="V42" s="31"/>
      <c r="W42" s="30"/>
      <c r="X42" s="30"/>
      <c r="Y42" s="31"/>
      <c r="Z42" s="30"/>
    </row>
    <row r="43" spans="2:26" ht="26.25" customHeight="1">
      <c r="B43" s="22"/>
      <c r="C43" s="22"/>
      <c r="D43" s="8" t="s">
        <v>12</v>
      </c>
      <c r="E43" s="44" t="str">
        <f>Eingabe!C9</f>
        <v>Peter Siding </v>
      </c>
      <c r="F43" s="85" t="s">
        <v>166</v>
      </c>
      <c r="G43" s="86"/>
      <c r="H43" s="17">
        <v>30</v>
      </c>
      <c r="I43" s="5">
        <v>117.97</v>
      </c>
      <c r="J43" s="5">
        <f t="shared" si="1"/>
        <v>118.47</v>
      </c>
      <c r="K43" s="176">
        <v>236.44</v>
      </c>
      <c r="L43" s="5">
        <f t="shared" si="2"/>
        <v>23.644</v>
      </c>
      <c r="M43" s="200">
        <f>Eingabe!V9</f>
        <v>25</v>
      </c>
      <c r="N43" s="195">
        <f t="shared" si="3"/>
        <v>5.699999999999989</v>
      </c>
      <c r="O43" s="196">
        <f t="shared" si="4"/>
        <v>0.19999999999998863</v>
      </c>
      <c r="P43" s="23"/>
      <c r="S43" s="30"/>
      <c r="T43" s="31"/>
      <c r="U43" s="31"/>
      <c r="V43" s="31"/>
      <c r="W43" s="30"/>
      <c r="X43" s="30"/>
      <c r="Y43" s="31"/>
      <c r="Z43" s="30"/>
    </row>
    <row r="44" spans="2:26" ht="26.25" customHeight="1">
      <c r="B44" s="22"/>
      <c r="C44" s="22"/>
      <c r="D44" s="8" t="s">
        <v>13</v>
      </c>
      <c r="E44" s="44" t="str">
        <f>Eingabe!C10</f>
        <v>Leo Rebler</v>
      </c>
      <c r="F44" s="85" t="s">
        <v>165</v>
      </c>
      <c r="G44" s="86"/>
      <c r="H44" s="17">
        <v>23</v>
      </c>
      <c r="I44" s="5">
        <v>115.72</v>
      </c>
      <c r="J44" s="5">
        <f t="shared" si="1"/>
        <v>116.94999999999999</v>
      </c>
      <c r="K44" s="176">
        <v>232.67</v>
      </c>
      <c r="L44" s="5">
        <f t="shared" si="2"/>
        <v>23.267</v>
      </c>
      <c r="M44" s="200">
        <f>Eingabe!V10</f>
        <v>24</v>
      </c>
      <c r="N44" s="195">
        <f t="shared" si="3"/>
        <v>9.469999999999999</v>
      </c>
      <c r="O44" s="196">
        <f t="shared" si="4"/>
        <v>3.7700000000000102</v>
      </c>
      <c r="P44" s="23"/>
      <c r="S44" s="30"/>
      <c r="T44" s="31"/>
      <c r="U44" s="31"/>
      <c r="V44" s="31"/>
      <c r="W44" s="30"/>
      <c r="X44" s="30"/>
      <c r="Y44" s="31"/>
      <c r="Z44" s="30"/>
    </row>
    <row r="45" spans="2:26" ht="26.25" customHeight="1">
      <c r="B45" s="22"/>
      <c r="C45" s="22"/>
      <c r="D45" s="8" t="s">
        <v>14</v>
      </c>
      <c r="E45" s="44" t="str">
        <f>Eingabe!C11</f>
        <v>Gabi Krausler</v>
      </c>
      <c r="F45" s="85" t="s">
        <v>166</v>
      </c>
      <c r="G45" s="86"/>
      <c r="H45" s="17">
        <v>29</v>
      </c>
      <c r="I45" s="5">
        <v>105.82</v>
      </c>
      <c r="J45" s="5">
        <f t="shared" si="1"/>
        <v>109.66</v>
      </c>
      <c r="K45" s="176">
        <v>215.48</v>
      </c>
      <c r="L45" s="5">
        <f t="shared" si="2"/>
        <v>21.548</v>
      </c>
      <c r="M45" s="200">
        <f>Eingabe!V11</f>
        <v>23</v>
      </c>
      <c r="N45" s="195">
        <f t="shared" si="3"/>
        <v>26.659999999999997</v>
      </c>
      <c r="O45" s="196">
        <f t="shared" si="4"/>
        <v>17.189999999999998</v>
      </c>
      <c r="P45" s="22"/>
      <c r="S45" s="30"/>
      <c r="T45" s="31"/>
      <c r="U45" s="31"/>
      <c r="V45" s="31"/>
      <c r="W45" s="30"/>
      <c r="X45" s="30"/>
      <c r="Y45" s="31"/>
      <c r="Z45" s="30"/>
    </row>
    <row r="46" spans="2:26" ht="26.25" customHeight="1">
      <c r="B46" s="22"/>
      <c r="C46" s="22"/>
      <c r="D46" s="8" t="s">
        <v>15</v>
      </c>
      <c r="E46" s="44" t="str">
        <f>Eingabe!C12</f>
        <v>Gerlinde Herzog</v>
      </c>
      <c r="F46" s="85" t="s">
        <v>167</v>
      </c>
      <c r="G46" s="86"/>
      <c r="H46" s="17">
        <v>16</v>
      </c>
      <c r="I46" s="5">
        <v>106.48</v>
      </c>
      <c r="J46" s="5">
        <f t="shared" si="1"/>
        <v>108.39</v>
      </c>
      <c r="K46" s="176">
        <v>214.87</v>
      </c>
      <c r="L46" s="5">
        <f t="shared" si="2"/>
        <v>21.487000000000002</v>
      </c>
      <c r="M46" s="200">
        <f>Eingabe!V12</f>
        <v>22</v>
      </c>
      <c r="N46" s="195">
        <f t="shared" si="3"/>
        <v>27.269999999999982</v>
      </c>
      <c r="O46" s="196">
        <f t="shared" si="4"/>
        <v>0.6099999999999852</v>
      </c>
      <c r="P46" s="22"/>
      <c r="S46" s="30"/>
      <c r="T46" s="31"/>
      <c r="U46" s="31"/>
      <c r="V46" s="31"/>
      <c r="W46" s="30"/>
      <c r="X46" s="30"/>
      <c r="Y46" s="31"/>
      <c r="Z46" s="30"/>
    </row>
    <row r="47" spans="2:26" ht="26.25" customHeight="1" thickBot="1">
      <c r="B47" s="22"/>
      <c r="C47" s="22"/>
      <c r="D47" s="18" t="s">
        <v>16</v>
      </c>
      <c r="E47" s="161" t="str">
        <f>Eingabe!C13</f>
        <v>Michael Liebe</v>
      </c>
      <c r="F47" s="162" t="s">
        <v>163</v>
      </c>
      <c r="G47" s="163"/>
      <c r="H47" s="164">
        <v>17</v>
      </c>
      <c r="I47" s="20">
        <v>95.41</v>
      </c>
      <c r="J47" s="20">
        <f t="shared" si="1"/>
        <v>92.61000000000001</v>
      </c>
      <c r="K47" s="177">
        <v>188.02</v>
      </c>
      <c r="L47" s="5">
        <f t="shared" si="2"/>
        <v>18.802</v>
      </c>
      <c r="M47" s="201">
        <f>Eingabe!V13</f>
        <v>21</v>
      </c>
      <c r="N47" s="202">
        <f t="shared" si="3"/>
        <v>54.119999999999976</v>
      </c>
      <c r="O47" s="203">
        <f t="shared" si="4"/>
        <v>26.849999999999994</v>
      </c>
      <c r="P47" s="22"/>
      <c r="S47" s="30"/>
      <c r="T47" s="31"/>
      <c r="U47" s="31"/>
      <c r="V47" s="31"/>
      <c r="W47" s="30"/>
      <c r="X47" s="30"/>
      <c r="Y47" s="31"/>
      <c r="Z47" s="30"/>
    </row>
    <row r="48" spans="2:26" ht="26.25" customHeight="1" thickBot="1">
      <c r="B48" s="22"/>
      <c r="C48" s="22"/>
      <c r="D48" s="241" t="str">
        <f>Eingabe!$B$54</f>
        <v>Punktevergabe: 30,29,28,27,26,25,24,23,22,21,20,19,18,17,16,15,14,13,12,11,10,9,8,7,6,5,4,3,2,1</v>
      </c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8"/>
      <c r="P48" s="22"/>
      <c r="S48" s="30"/>
      <c r="T48" s="31"/>
      <c r="U48" s="31"/>
      <c r="V48" s="31"/>
      <c r="W48" s="30"/>
      <c r="X48" s="30"/>
      <c r="Y48" s="31"/>
      <c r="Z48" s="30"/>
    </row>
    <row r="49" spans="2:26" ht="26.25" customHeight="1">
      <c r="B49" s="22"/>
      <c r="C49" s="31"/>
      <c r="D49" s="22"/>
      <c r="E49" s="43"/>
      <c r="F49" s="22"/>
      <c r="G49" s="22"/>
      <c r="H49" s="22"/>
      <c r="I49" s="22"/>
      <c r="J49" s="22"/>
      <c r="K49" s="22"/>
      <c r="L49" s="22"/>
      <c r="M49" s="22"/>
      <c r="N49" s="22"/>
      <c r="P49" s="22"/>
      <c r="S49" s="30"/>
      <c r="T49" s="31"/>
      <c r="U49" s="31"/>
      <c r="V49" s="31"/>
      <c r="W49" s="30"/>
      <c r="X49" s="30"/>
      <c r="Y49" s="31"/>
      <c r="Z49" s="30"/>
    </row>
    <row r="50" spans="2:31" ht="26.25" customHeight="1">
      <c r="B50" s="30"/>
      <c r="C50" s="22"/>
      <c r="D50" s="22"/>
      <c r="E50" s="154" t="s">
        <v>77</v>
      </c>
      <c r="F50" s="156">
        <v>9.497</v>
      </c>
      <c r="G50" s="156" t="s">
        <v>68</v>
      </c>
      <c r="H50" s="153">
        <v>3</v>
      </c>
      <c r="I50" s="132">
        <v>1</v>
      </c>
      <c r="J50" s="133">
        <v>2</v>
      </c>
      <c r="K50" s="109" t="s">
        <v>147</v>
      </c>
      <c r="L50" s="110"/>
      <c r="M50" s="109" t="s">
        <v>148</v>
      </c>
      <c r="N50" s="22"/>
      <c r="O50" s="22"/>
      <c r="P50" s="28"/>
      <c r="R50" s="30"/>
      <c r="S50" s="31"/>
      <c r="T50" s="31"/>
      <c r="U50" s="31"/>
      <c r="V50" s="30"/>
      <c r="W50" s="30"/>
      <c r="X50" s="31"/>
      <c r="Y50" s="30"/>
      <c r="Z50" s="15"/>
      <c r="AA50" s="16"/>
      <c r="AB50" s="16"/>
      <c r="AC50" s="16"/>
      <c r="AD50" s="16"/>
      <c r="AE50" s="16"/>
    </row>
    <row r="51" spans="2:31" ht="26.25" customHeight="1">
      <c r="B51" s="27"/>
      <c r="C51" s="22"/>
      <c r="D51" s="22"/>
      <c r="E51" s="154" t="s">
        <v>93</v>
      </c>
      <c r="F51" s="156">
        <v>9.577</v>
      </c>
      <c r="G51" s="156" t="s">
        <v>68</v>
      </c>
      <c r="H51" s="153">
        <v>3</v>
      </c>
      <c r="I51" s="134">
        <v>3</v>
      </c>
      <c r="J51" s="135">
        <v>4</v>
      </c>
      <c r="K51" s="111" t="s">
        <v>162</v>
      </c>
      <c r="L51" s="109" t="s">
        <v>4</v>
      </c>
      <c r="M51" s="160">
        <v>0.22</v>
      </c>
      <c r="N51" s="22"/>
      <c r="P51" s="28"/>
      <c r="R51" s="30"/>
      <c r="S51" s="31"/>
      <c r="T51" s="31"/>
      <c r="U51" s="31"/>
      <c r="V51" s="30"/>
      <c r="W51" s="30"/>
      <c r="X51" s="31"/>
      <c r="Y51" s="30"/>
      <c r="Z51" s="15"/>
      <c r="AA51" s="16"/>
      <c r="AB51" s="16"/>
      <c r="AC51" s="16"/>
      <c r="AD51" s="16"/>
      <c r="AE51" s="16"/>
    </row>
    <row r="52" spans="2:31" ht="26.25" customHeight="1">
      <c r="B52" s="27"/>
      <c r="C52" s="22"/>
      <c r="D52" s="22"/>
      <c r="E52" s="154" t="s">
        <v>160</v>
      </c>
      <c r="F52" s="156">
        <v>9.736</v>
      </c>
      <c r="G52" s="156" t="s">
        <v>68</v>
      </c>
      <c r="H52" s="153">
        <v>3</v>
      </c>
      <c r="I52" s="136">
        <v>5</v>
      </c>
      <c r="J52" s="31"/>
      <c r="K52" s="109" t="s">
        <v>162</v>
      </c>
      <c r="L52" s="109" t="s">
        <v>5</v>
      </c>
      <c r="M52" s="160">
        <v>0.22</v>
      </c>
      <c r="N52" s="22"/>
      <c r="O52" s="22"/>
      <c r="P52" s="28"/>
      <c r="R52" s="30"/>
      <c r="S52" s="31"/>
      <c r="T52" s="31"/>
      <c r="U52" s="31"/>
      <c r="V52" s="30"/>
      <c r="W52" s="30"/>
      <c r="X52" s="31"/>
      <c r="Y52" s="30"/>
      <c r="Z52" s="15"/>
      <c r="AA52" s="16"/>
      <c r="AB52" s="16"/>
      <c r="AC52" s="16"/>
      <c r="AD52" s="16"/>
      <c r="AE52" s="16"/>
    </row>
    <row r="53" spans="2:26" ht="26.25" customHeight="1">
      <c r="B53" s="27"/>
      <c r="C53" s="22"/>
      <c r="D53" s="22"/>
      <c r="E53" s="47"/>
      <c r="F53" s="38"/>
      <c r="G53" s="38"/>
      <c r="H53" s="39"/>
      <c r="I53" s="40"/>
      <c r="J53" s="31"/>
      <c r="K53" s="30"/>
      <c r="L53" s="28"/>
      <c r="M53" s="22"/>
      <c r="N53" s="22"/>
      <c r="O53" s="22"/>
      <c r="P53" s="22"/>
      <c r="S53" s="30"/>
      <c r="T53" s="31"/>
      <c r="U53" s="31"/>
      <c r="V53" s="31"/>
      <c r="W53" s="30"/>
      <c r="X53" s="30"/>
      <c r="Y53" s="31"/>
      <c r="Z53" s="30"/>
    </row>
    <row r="54" spans="2:26" ht="26.25" customHeight="1" thickBot="1">
      <c r="B54" s="30"/>
      <c r="C54" s="31"/>
      <c r="D54" s="22"/>
      <c r="E54" s="43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S54" s="30"/>
      <c r="T54" s="31"/>
      <c r="U54" s="31"/>
      <c r="V54" s="31"/>
      <c r="W54" s="30"/>
      <c r="X54" s="30"/>
      <c r="Y54" s="31"/>
      <c r="Z54" s="30"/>
    </row>
    <row r="55" spans="2:26" ht="34.5" customHeight="1" thickBot="1">
      <c r="B55" s="22"/>
      <c r="C55" s="22"/>
      <c r="D55" s="244">
        <f>Eingabe!$W$3</f>
        <v>42759</v>
      </c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6"/>
      <c r="P55" s="22"/>
      <c r="S55" s="30"/>
      <c r="T55" s="31"/>
      <c r="U55" s="31"/>
      <c r="V55" s="31"/>
      <c r="W55" s="30"/>
      <c r="X55" s="30"/>
      <c r="Y55" s="31"/>
      <c r="Z55" s="30"/>
    </row>
    <row r="56" spans="2:26" ht="31.5">
      <c r="B56" s="22"/>
      <c r="C56" s="22"/>
      <c r="D56" s="225" t="s">
        <v>0</v>
      </c>
      <c r="E56" s="219" t="s">
        <v>63</v>
      </c>
      <c r="F56" s="219" t="s">
        <v>66</v>
      </c>
      <c r="G56" s="219"/>
      <c r="H56" s="223" t="s">
        <v>67</v>
      </c>
      <c r="I56" s="219" t="s">
        <v>4</v>
      </c>
      <c r="J56" s="219" t="s">
        <v>5</v>
      </c>
      <c r="K56" s="219" t="s">
        <v>6</v>
      </c>
      <c r="L56" s="219" t="s">
        <v>62</v>
      </c>
      <c r="M56" s="229" t="s">
        <v>3</v>
      </c>
      <c r="N56" s="33" t="s">
        <v>60</v>
      </c>
      <c r="O56" s="34"/>
      <c r="P56" s="22"/>
      <c r="S56" s="30"/>
      <c r="T56" s="31"/>
      <c r="U56" s="31"/>
      <c r="V56" s="31"/>
      <c r="W56" s="30"/>
      <c r="X56" s="30"/>
      <c r="Y56" s="31"/>
      <c r="Z56" s="30"/>
    </row>
    <row r="57" spans="2:26" ht="26.25" customHeight="1" thickBot="1">
      <c r="B57" s="22"/>
      <c r="C57" s="22"/>
      <c r="D57" s="226"/>
      <c r="E57" s="220"/>
      <c r="F57" s="220"/>
      <c r="G57" s="220"/>
      <c r="H57" s="224"/>
      <c r="I57" s="220"/>
      <c r="J57" s="220"/>
      <c r="K57" s="220"/>
      <c r="L57" s="220"/>
      <c r="M57" s="230"/>
      <c r="N57" s="48" t="s">
        <v>58</v>
      </c>
      <c r="O57" s="49" t="s">
        <v>59</v>
      </c>
      <c r="P57" s="22"/>
      <c r="S57" s="30"/>
      <c r="T57" s="31"/>
      <c r="U57" s="31"/>
      <c r="V57" s="31"/>
      <c r="W57" s="30"/>
      <c r="X57" s="30"/>
      <c r="Y57" s="31"/>
      <c r="Z57" s="30"/>
    </row>
    <row r="58" spans="2:26" ht="26.25" customHeight="1">
      <c r="B58" s="22"/>
      <c r="C58" s="22"/>
      <c r="D58" s="59" t="s">
        <v>7</v>
      </c>
      <c r="E58" s="185" t="str">
        <f>Eingabe!C4</f>
        <v>Roman Grunner</v>
      </c>
      <c r="F58" s="144" t="s">
        <v>163</v>
      </c>
      <c r="G58" s="145"/>
      <c r="H58" s="137">
        <v>13</v>
      </c>
      <c r="I58" s="166">
        <v>119.51</v>
      </c>
      <c r="J58" s="166">
        <f aca="true" t="shared" si="5" ref="J58:J67">K58-I58</f>
        <v>121.40999999999998</v>
      </c>
      <c r="K58" s="184">
        <v>240.92</v>
      </c>
      <c r="L58" s="166">
        <f>SUM(K58/10)</f>
        <v>24.092</v>
      </c>
      <c r="M58" s="197">
        <f>Eingabe!W4</f>
        <v>30</v>
      </c>
      <c r="N58" s="137"/>
      <c r="O58" s="192"/>
      <c r="P58" s="22"/>
      <c r="S58" s="30"/>
      <c r="T58" s="31"/>
      <c r="U58" s="31"/>
      <c r="V58" s="31"/>
      <c r="W58" s="30"/>
      <c r="X58" s="30"/>
      <c r="Y58" s="31"/>
      <c r="Z58" s="30"/>
    </row>
    <row r="59" spans="2:26" ht="26.25" customHeight="1">
      <c r="B59" s="22"/>
      <c r="C59" s="22"/>
      <c r="D59" s="10" t="s">
        <v>8</v>
      </c>
      <c r="E59" s="146" t="str">
        <f>Eingabe!C16</f>
        <v>Thomas Gebhardt</v>
      </c>
      <c r="F59" s="147" t="s">
        <v>163</v>
      </c>
      <c r="G59" s="148"/>
      <c r="H59" s="138">
        <v>7</v>
      </c>
      <c r="I59" s="141">
        <v>119.1</v>
      </c>
      <c r="J59" s="141">
        <f t="shared" si="5"/>
        <v>120.92000000000002</v>
      </c>
      <c r="K59" s="174">
        <v>240.02</v>
      </c>
      <c r="L59" s="141">
        <f>SUM(K59/10)</f>
        <v>24.002000000000002</v>
      </c>
      <c r="M59" s="198">
        <f>Eingabe!W16</f>
        <v>29</v>
      </c>
      <c r="N59" s="174">
        <f aca="true" t="shared" si="6" ref="N59:N67">$K$58-K59</f>
        <v>0.8999999999999773</v>
      </c>
      <c r="O59" s="193"/>
      <c r="P59" s="22"/>
      <c r="S59" s="30"/>
      <c r="T59" s="31"/>
      <c r="U59" s="31"/>
      <c r="V59" s="31"/>
      <c r="W59" s="30"/>
      <c r="X59" s="30"/>
      <c r="Y59" s="31"/>
      <c r="Z59" s="30"/>
    </row>
    <row r="60" spans="2:26" ht="26.25" customHeight="1">
      <c r="B60" s="22"/>
      <c r="C60" s="22"/>
      <c r="D60" s="11" t="s">
        <v>9</v>
      </c>
      <c r="E60" s="149" t="str">
        <f>Eingabe!C7</f>
        <v>Walter Lemböck </v>
      </c>
      <c r="F60" s="150" t="s">
        <v>165</v>
      </c>
      <c r="G60" s="151"/>
      <c r="H60" s="139">
        <v>2</v>
      </c>
      <c r="I60" s="140">
        <v>116.93</v>
      </c>
      <c r="J60" s="5">
        <f t="shared" si="5"/>
        <v>117.06</v>
      </c>
      <c r="K60" s="175">
        <v>233.99</v>
      </c>
      <c r="L60" s="140">
        <f>SUM(K60/10)</f>
        <v>23.399</v>
      </c>
      <c r="M60" s="199">
        <f>Eingabe!W7</f>
        <v>28</v>
      </c>
      <c r="N60" s="175">
        <f t="shared" si="6"/>
        <v>6.929999999999978</v>
      </c>
      <c r="O60" s="194">
        <f aca="true" t="shared" si="7" ref="O60:O67">SUM(K59-K60)</f>
        <v>6.030000000000001</v>
      </c>
      <c r="P60" s="22"/>
      <c r="S60" s="30"/>
      <c r="T60" s="31"/>
      <c r="U60" s="31"/>
      <c r="V60" s="31"/>
      <c r="W60" s="30"/>
      <c r="X60" s="30"/>
      <c r="Y60" s="31"/>
      <c r="Z60" s="30"/>
    </row>
    <row r="61" spans="2:26" ht="26.25" customHeight="1">
      <c r="B61" s="22"/>
      <c r="C61" s="22"/>
      <c r="D61" s="8" t="s">
        <v>10</v>
      </c>
      <c r="E61" s="44" t="str">
        <f>Eingabe!C9</f>
        <v>Peter Siding </v>
      </c>
      <c r="F61" s="85" t="s">
        <v>166</v>
      </c>
      <c r="G61" s="86"/>
      <c r="H61" s="17">
        <v>15</v>
      </c>
      <c r="I61" s="5">
        <v>116.56</v>
      </c>
      <c r="J61" s="5">
        <f t="shared" si="5"/>
        <v>116.93</v>
      </c>
      <c r="K61" s="176">
        <v>233.49</v>
      </c>
      <c r="L61" s="5">
        <f>SUM(K61/10)</f>
        <v>23.349</v>
      </c>
      <c r="M61" s="200">
        <f>Eingabe!W9</f>
        <v>27</v>
      </c>
      <c r="N61" s="195">
        <f t="shared" si="6"/>
        <v>7.429999999999978</v>
      </c>
      <c r="O61" s="196">
        <f t="shared" si="7"/>
        <v>0.5</v>
      </c>
      <c r="P61" s="22"/>
      <c r="S61" s="30"/>
      <c r="T61" s="31"/>
      <c r="U61" s="31"/>
      <c r="V61" s="31"/>
      <c r="W61" s="30"/>
      <c r="X61" s="30"/>
      <c r="Y61" s="31"/>
      <c r="Z61" s="30"/>
    </row>
    <row r="62" spans="2:26" ht="26.25" customHeight="1">
      <c r="B62" s="22"/>
      <c r="C62" s="22"/>
      <c r="D62" s="8" t="s">
        <v>11</v>
      </c>
      <c r="E62" s="44" t="str">
        <f>Eingabe!C14</f>
        <v>Walter Müllner </v>
      </c>
      <c r="F62" s="85" t="s">
        <v>165</v>
      </c>
      <c r="G62" s="86"/>
      <c r="H62" s="17">
        <v>10</v>
      </c>
      <c r="I62" s="5">
        <v>114.17</v>
      </c>
      <c r="J62" s="140">
        <f t="shared" si="5"/>
        <v>117.77999999999999</v>
      </c>
      <c r="K62" s="176">
        <v>231.95</v>
      </c>
      <c r="L62" s="5">
        <f aca="true" t="shared" si="8" ref="L62:L67">SUM(K62/10)</f>
        <v>23.195</v>
      </c>
      <c r="M62" s="200">
        <f>Eingabe!W14</f>
        <v>26</v>
      </c>
      <c r="N62" s="195">
        <f t="shared" si="6"/>
        <v>8.969999999999999</v>
      </c>
      <c r="O62" s="196">
        <f t="shared" si="7"/>
        <v>1.5400000000000205</v>
      </c>
      <c r="P62" s="22"/>
      <c r="S62" s="30"/>
      <c r="T62" s="31"/>
      <c r="U62" s="31"/>
      <c r="V62" s="31"/>
      <c r="W62" s="30"/>
      <c r="X62" s="30"/>
      <c r="Y62" s="31"/>
      <c r="Z62" s="30"/>
    </row>
    <row r="63" spans="2:26" ht="26.25" customHeight="1">
      <c r="B63" s="22"/>
      <c r="C63" s="22"/>
      <c r="D63" s="8" t="s">
        <v>12</v>
      </c>
      <c r="E63" s="44" t="str">
        <f>Eingabe!C15</f>
        <v>Thomas Nowak </v>
      </c>
      <c r="F63" s="85" t="s">
        <v>166</v>
      </c>
      <c r="G63" s="86"/>
      <c r="H63" s="17">
        <v>4</v>
      </c>
      <c r="I63" s="5">
        <v>110.01</v>
      </c>
      <c r="J63" s="5">
        <f t="shared" si="5"/>
        <v>114.04</v>
      </c>
      <c r="K63" s="176">
        <v>224.05</v>
      </c>
      <c r="L63" s="5">
        <f t="shared" si="8"/>
        <v>22.405</v>
      </c>
      <c r="M63" s="200">
        <f>Eingabe!W15</f>
        <v>25</v>
      </c>
      <c r="N63" s="195">
        <f t="shared" si="6"/>
        <v>16.869999999999976</v>
      </c>
      <c r="O63" s="196">
        <f t="shared" si="7"/>
        <v>7.899999999999977</v>
      </c>
      <c r="P63" s="22"/>
      <c r="S63" s="30"/>
      <c r="T63" s="31"/>
      <c r="U63" s="31"/>
      <c r="V63" s="31"/>
      <c r="W63" s="30"/>
      <c r="X63" s="30"/>
      <c r="Y63" s="31"/>
      <c r="Z63" s="30"/>
    </row>
    <row r="64" spans="2:26" ht="26.25" customHeight="1">
      <c r="B64" s="22"/>
      <c r="C64" s="22"/>
      <c r="D64" s="8" t="s">
        <v>13</v>
      </c>
      <c r="E64" s="44" t="str">
        <f>Eingabe!C10</f>
        <v>Leo Rebler</v>
      </c>
      <c r="F64" s="85" t="s">
        <v>165</v>
      </c>
      <c r="G64" s="86"/>
      <c r="H64" s="17">
        <v>14</v>
      </c>
      <c r="I64" s="5">
        <v>111.42</v>
      </c>
      <c r="J64" s="5">
        <f t="shared" si="5"/>
        <v>112.55</v>
      </c>
      <c r="K64" s="176">
        <v>223.97</v>
      </c>
      <c r="L64" s="5">
        <f t="shared" si="8"/>
        <v>22.397</v>
      </c>
      <c r="M64" s="200">
        <f>Eingabe!W10</f>
        <v>24</v>
      </c>
      <c r="N64" s="195">
        <f t="shared" si="6"/>
        <v>16.94999999999999</v>
      </c>
      <c r="O64" s="196">
        <f t="shared" si="7"/>
        <v>0.0800000000000125</v>
      </c>
      <c r="P64" s="22"/>
      <c r="S64" s="30"/>
      <c r="T64" s="31"/>
      <c r="U64" s="31"/>
      <c r="V64" s="31"/>
      <c r="W64" s="30"/>
      <c r="X64" s="30"/>
      <c r="Y64" s="31"/>
      <c r="Z64" s="30"/>
    </row>
    <row r="65" spans="2:26" ht="26.25" customHeight="1">
      <c r="B65" s="22"/>
      <c r="C65" s="22"/>
      <c r="D65" s="8" t="s">
        <v>14</v>
      </c>
      <c r="E65" s="44" t="str">
        <f>Eingabe!C11</f>
        <v>Gabi Krausler</v>
      </c>
      <c r="F65" s="85" t="s">
        <v>166</v>
      </c>
      <c r="G65" s="86"/>
      <c r="H65" s="17">
        <v>6</v>
      </c>
      <c r="I65" s="5">
        <v>107.1</v>
      </c>
      <c r="J65" s="5">
        <f t="shared" si="5"/>
        <v>106.82</v>
      </c>
      <c r="K65" s="176">
        <v>213.92</v>
      </c>
      <c r="L65" s="5">
        <f t="shared" si="8"/>
        <v>21.392</v>
      </c>
      <c r="M65" s="200">
        <f>Eingabe!W11</f>
        <v>23</v>
      </c>
      <c r="N65" s="195">
        <f t="shared" si="6"/>
        <v>27</v>
      </c>
      <c r="O65" s="196">
        <f t="shared" si="7"/>
        <v>10.050000000000011</v>
      </c>
      <c r="P65" s="22"/>
      <c r="S65" s="30"/>
      <c r="T65" s="31"/>
      <c r="U65" s="31"/>
      <c r="V65" s="31"/>
      <c r="W65" s="30"/>
      <c r="X65" s="30"/>
      <c r="Y65" s="31"/>
      <c r="Z65" s="30"/>
    </row>
    <row r="66" spans="2:26" ht="26.25" customHeight="1">
      <c r="B66" s="22"/>
      <c r="C66" s="22"/>
      <c r="D66" s="8" t="s">
        <v>15</v>
      </c>
      <c r="E66" s="44" t="str">
        <f>Eingabe!C12</f>
        <v>Gerlinde Herzog</v>
      </c>
      <c r="F66" s="85" t="s">
        <v>167</v>
      </c>
      <c r="G66" s="86"/>
      <c r="H66" s="17">
        <v>11</v>
      </c>
      <c r="I66" s="5">
        <v>105.3</v>
      </c>
      <c r="J66" s="5">
        <f t="shared" si="5"/>
        <v>104.99</v>
      </c>
      <c r="K66" s="176">
        <v>210.29</v>
      </c>
      <c r="L66" s="5">
        <f t="shared" si="8"/>
        <v>21.029</v>
      </c>
      <c r="M66" s="200">
        <f>Eingabe!W12</f>
        <v>22</v>
      </c>
      <c r="N66" s="195">
        <f t="shared" si="6"/>
        <v>30.629999999999995</v>
      </c>
      <c r="O66" s="196">
        <f t="shared" si="7"/>
        <v>3.6299999999999955</v>
      </c>
      <c r="P66" s="22"/>
      <c r="S66" s="30"/>
      <c r="T66" s="31"/>
      <c r="U66" s="31"/>
      <c r="V66" s="31"/>
      <c r="W66" s="30"/>
      <c r="X66" s="30"/>
      <c r="Y66" s="31"/>
      <c r="Z66" s="30"/>
    </row>
    <row r="67" spans="2:26" ht="26.25" customHeight="1" thickBot="1">
      <c r="B67" s="22"/>
      <c r="C67" s="22"/>
      <c r="D67" s="8" t="s">
        <v>16</v>
      </c>
      <c r="E67" s="44" t="str">
        <f>Eingabe!C8</f>
        <v>Gerhard Fischer </v>
      </c>
      <c r="F67" s="85" t="s">
        <v>165</v>
      </c>
      <c r="G67" s="86"/>
      <c r="H67" s="17">
        <v>8</v>
      </c>
      <c r="I67" s="5">
        <v>115.4</v>
      </c>
      <c r="J67" s="5">
        <f t="shared" si="5"/>
        <v>24.50999999999999</v>
      </c>
      <c r="K67" s="176">
        <v>139.91</v>
      </c>
      <c r="L67" s="5">
        <f t="shared" si="8"/>
        <v>13.991</v>
      </c>
      <c r="M67" s="200">
        <f>Eingabe!W8</f>
        <v>21</v>
      </c>
      <c r="N67" s="195">
        <f t="shared" si="6"/>
        <v>101.00999999999999</v>
      </c>
      <c r="O67" s="196">
        <f t="shared" si="7"/>
        <v>70.38</v>
      </c>
      <c r="P67" s="22"/>
      <c r="S67" s="30"/>
      <c r="T67" s="31"/>
      <c r="U67" s="31"/>
      <c r="V67" s="31"/>
      <c r="W67" s="30"/>
      <c r="X67" s="30"/>
      <c r="Y67" s="31"/>
      <c r="Z67" s="30"/>
    </row>
    <row r="68" spans="2:26" ht="26.25" customHeight="1" thickBot="1">
      <c r="B68" s="22"/>
      <c r="C68" s="22"/>
      <c r="D68" s="241" t="str">
        <f>Eingabe!$B$54</f>
        <v>Punktevergabe: 30,29,28,27,26,25,24,23,22,21,20,19,18,17,16,15,14,13,12,11,10,9,8,7,6,5,4,3,2,1</v>
      </c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3"/>
      <c r="P68" s="22"/>
      <c r="S68" s="30"/>
      <c r="T68" s="31"/>
      <c r="U68" s="31"/>
      <c r="V68" s="31"/>
      <c r="W68" s="30"/>
      <c r="X68" s="30"/>
      <c r="Y68" s="31"/>
      <c r="Z68" s="30"/>
    </row>
    <row r="69" spans="2:26" ht="26.25" customHeight="1">
      <c r="B69" s="22"/>
      <c r="C69" s="31"/>
      <c r="D69" s="22"/>
      <c r="E69" s="43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S69" s="30"/>
      <c r="T69" s="31"/>
      <c r="U69" s="31"/>
      <c r="V69" s="31"/>
      <c r="W69" s="30"/>
      <c r="X69" s="30"/>
      <c r="Y69" s="31"/>
      <c r="Z69" s="30"/>
    </row>
    <row r="70" spans="2:31" ht="26.25" customHeight="1">
      <c r="B70" s="30"/>
      <c r="C70" s="22"/>
      <c r="D70" s="22"/>
      <c r="E70" s="167" t="s">
        <v>76</v>
      </c>
      <c r="F70" s="168">
        <v>9.63</v>
      </c>
      <c r="G70" s="168" t="s">
        <v>68</v>
      </c>
      <c r="H70" s="169">
        <v>4</v>
      </c>
      <c r="I70" s="132">
        <v>1</v>
      </c>
      <c r="J70" s="133">
        <v>2</v>
      </c>
      <c r="K70" s="109" t="s">
        <v>147</v>
      </c>
      <c r="L70" s="110"/>
      <c r="M70" s="109" t="s">
        <v>148</v>
      </c>
      <c r="N70" s="31"/>
      <c r="O70" s="31"/>
      <c r="P70" s="31"/>
      <c r="Q70" s="30"/>
      <c r="R70" s="30"/>
      <c r="S70" s="31"/>
      <c r="T70" s="30"/>
      <c r="U70" s="28"/>
      <c r="V70" s="28"/>
      <c r="W70" s="28"/>
      <c r="X70" s="22"/>
      <c r="Y70" s="27"/>
      <c r="Z70" s="16"/>
      <c r="AA70" s="16"/>
      <c r="AB70" s="16"/>
      <c r="AC70" s="16"/>
      <c r="AD70" s="16"/>
      <c r="AE70" s="16"/>
    </row>
    <row r="71" spans="2:31" ht="26.25" customHeight="1">
      <c r="B71" s="30"/>
      <c r="C71" s="22"/>
      <c r="D71" s="22"/>
      <c r="E71" s="167" t="s">
        <v>77</v>
      </c>
      <c r="F71" s="168">
        <v>9.631</v>
      </c>
      <c r="G71" s="168" t="s">
        <v>68</v>
      </c>
      <c r="H71" s="169">
        <v>4</v>
      </c>
      <c r="I71" s="134">
        <v>3</v>
      </c>
      <c r="J71" s="135">
        <v>4</v>
      </c>
      <c r="K71" s="111" t="s">
        <v>168</v>
      </c>
      <c r="L71" s="109" t="s">
        <v>4</v>
      </c>
      <c r="M71" s="160">
        <v>0.21</v>
      </c>
      <c r="N71" s="31"/>
      <c r="O71" s="31"/>
      <c r="P71" s="31"/>
      <c r="Q71" s="30"/>
      <c r="R71" s="30"/>
      <c r="S71" s="31"/>
      <c r="T71" s="30"/>
      <c r="U71" s="28"/>
      <c r="V71" s="28"/>
      <c r="W71" s="28"/>
      <c r="X71" s="22"/>
      <c r="Y71" s="27"/>
      <c r="Z71" s="16"/>
      <c r="AA71" s="16"/>
      <c r="AB71" s="16"/>
      <c r="AC71" s="16"/>
      <c r="AD71" s="16"/>
      <c r="AE71" s="16"/>
    </row>
    <row r="72" spans="2:31" ht="26.25" customHeight="1">
      <c r="B72" s="30"/>
      <c r="C72" s="22"/>
      <c r="D72" s="22"/>
      <c r="E72" s="170" t="s">
        <v>170</v>
      </c>
      <c r="F72" s="171">
        <v>9.813</v>
      </c>
      <c r="G72" s="171" t="s">
        <v>68</v>
      </c>
      <c r="H72" s="172">
        <v>5</v>
      </c>
      <c r="I72" s="136">
        <v>5</v>
      </c>
      <c r="J72" s="31"/>
      <c r="K72" s="109" t="s">
        <v>169</v>
      </c>
      <c r="L72" s="109" t="s">
        <v>5</v>
      </c>
      <c r="M72" s="160">
        <v>0.22</v>
      </c>
      <c r="N72" s="31"/>
      <c r="O72" s="31"/>
      <c r="P72" s="31"/>
      <c r="Q72" s="30"/>
      <c r="R72" s="30"/>
      <c r="S72" s="31"/>
      <c r="T72" s="30"/>
      <c r="U72" s="28"/>
      <c r="V72" s="28"/>
      <c r="W72" s="28"/>
      <c r="X72" s="22"/>
      <c r="Y72" s="27"/>
      <c r="Z72" s="16"/>
      <c r="AA72" s="16"/>
      <c r="AB72" s="16"/>
      <c r="AC72" s="16"/>
      <c r="AD72" s="16"/>
      <c r="AE72" s="16"/>
    </row>
    <row r="73" spans="2:26" ht="26.25" customHeight="1">
      <c r="B73" s="30"/>
      <c r="C73" s="22"/>
      <c r="D73" s="22"/>
      <c r="E73" s="47"/>
      <c r="F73" s="38"/>
      <c r="G73" s="38"/>
      <c r="H73" s="39"/>
      <c r="I73" s="40"/>
      <c r="J73" s="22"/>
      <c r="K73" s="30"/>
      <c r="L73" s="28"/>
      <c r="M73" s="22"/>
      <c r="N73" s="22"/>
      <c r="O73" s="22"/>
      <c r="P73" s="22"/>
      <c r="S73" s="30"/>
      <c r="T73" s="31"/>
      <c r="U73" s="31"/>
      <c r="V73" s="31"/>
      <c r="W73" s="30"/>
      <c r="X73" s="30"/>
      <c r="Y73" s="31"/>
      <c r="Z73" s="30"/>
    </row>
    <row r="74" spans="2:26" ht="26.25" customHeight="1" thickBot="1">
      <c r="B74" s="30"/>
      <c r="C74" s="22"/>
      <c r="D74" s="22"/>
      <c r="E74" s="43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S74" s="30"/>
      <c r="T74" s="31"/>
      <c r="U74" s="31"/>
      <c r="V74" s="31"/>
      <c r="W74" s="30"/>
      <c r="X74" s="30"/>
      <c r="Y74" s="31"/>
      <c r="Z74" s="30"/>
    </row>
    <row r="75" spans="2:31" ht="34.5" customHeight="1" thickBot="1">
      <c r="B75" s="22"/>
      <c r="C75" s="22"/>
      <c r="D75" s="244">
        <f>Eingabe!$X$3</f>
        <v>42815</v>
      </c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6"/>
      <c r="P75" s="22"/>
      <c r="S75" s="30"/>
      <c r="T75" s="31"/>
      <c r="U75" s="31"/>
      <c r="V75" s="22"/>
      <c r="W75" s="22"/>
      <c r="X75" s="22"/>
      <c r="Y75" s="22"/>
      <c r="Z75" s="22"/>
      <c r="AA75" s="16"/>
      <c r="AB75" s="16"/>
      <c r="AC75" s="16"/>
      <c r="AD75" s="16"/>
      <c r="AE75" s="16"/>
    </row>
    <row r="76" spans="2:31" ht="31.5">
      <c r="B76" s="22"/>
      <c r="C76" s="22"/>
      <c r="D76" s="225" t="s">
        <v>0</v>
      </c>
      <c r="E76" s="219" t="s">
        <v>63</v>
      </c>
      <c r="F76" s="219" t="s">
        <v>66</v>
      </c>
      <c r="G76" s="219"/>
      <c r="H76" s="223" t="s">
        <v>67</v>
      </c>
      <c r="I76" s="219" t="s">
        <v>4</v>
      </c>
      <c r="J76" s="219" t="s">
        <v>5</v>
      </c>
      <c r="K76" s="219" t="s">
        <v>6</v>
      </c>
      <c r="L76" s="219" t="s">
        <v>62</v>
      </c>
      <c r="M76" s="229" t="s">
        <v>3</v>
      </c>
      <c r="N76" s="33" t="s">
        <v>60</v>
      </c>
      <c r="O76" s="34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16"/>
      <c r="AB76" s="16"/>
      <c r="AC76" s="16"/>
      <c r="AD76" s="16"/>
      <c r="AE76" s="16"/>
    </row>
    <row r="77" spans="2:31" ht="26.25" customHeight="1" thickBot="1">
      <c r="B77" s="22"/>
      <c r="C77" s="22"/>
      <c r="D77" s="226"/>
      <c r="E77" s="220"/>
      <c r="F77" s="220"/>
      <c r="G77" s="220"/>
      <c r="H77" s="224"/>
      <c r="I77" s="220"/>
      <c r="J77" s="220"/>
      <c r="K77" s="220"/>
      <c r="L77" s="220"/>
      <c r="M77" s="230"/>
      <c r="N77" s="48" t="s">
        <v>58</v>
      </c>
      <c r="O77" s="49" t="s">
        <v>59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16"/>
      <c r="AB77" s="16"/>
      <c r="AC77" s="16"/>
      <c r="AD77" s="16"/>
      <c r="AE77" s="16"/>
    </row>
    <row r="78" spans="2:31" ht="26.25" customHeight="1">
      <c r="B78" s="22"/>
      <c r="C78" s="22"/>
      <c r="D78" s="59" t="s">
        <v>7</v>
      </c>
      <c r="E78" s="211" t="str">
        <f>Eingabe!C5</f>
        <v>Marko Neumayer</v>
      </c>
      <c r="F78" s="144" t="s">
        <v>176</v>
      </c>
      <c r="G78" s="145"/>
      <c r="H78" s="137">
        <v>12</v>
      </c>
      <c r="I78" s="166">
        <v>120.53</v>
      </c>
      <c r="J78" s="166">
        <f aca="true" t="shared" si="9" ref="J78:J89">K78-I78</f>
        <v>121.38</v>
      </c>
      <c r="K78" s="184">
        <v>241.91</v>
      </c>
      <c r="L78" s="166">
        <f aca="true" t="shared" si="10" ref="L78:L89">SUM(K78/10)</f>
        <v>24.191</v>
      </c>
      <c r="M78" s="197">
        <f>Eingabe!X5</f>
        <v>30</v>
      </c>
      <c r="N78" s="137"/>
      <c r="O78" s="19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16"/>
      <c r="AB78" s="16"/>
      <c r="AC78" s="16"/>
      <c r="AD78" s="16"/>
      <c r="AE78" s="16"/>
    </row>
    <row r="79" spans="2:31" ht="26.25" customHeight="1">
      <c r="B79" s="22"/>
      <c r="C79" s="22"/>
      <c r="D79" s="10" t="s">
        <v>8</v>
      </c>
      <c r="E79" s="146" t="str">
        <f>Eingabe!C7</f>
        <v>Walter Lemböck </v>
      </c>
      <c r="F79" s="147" t="s">
        <v>165</v>
      </c>
      <c r="G79" s="148"/>
      <c r="H79" s="138">
        <v>11</v>
      </c>
      <c r="I79" s="141">
        <v>118.68</v>
      </c>
      <c r="J79" s="140">
        <f t="shared" si="9"/>
        <v>119.19999999999999</v>
      </c>
      <c r="K79" s="174">
        <v>237.88</v>
      </c>
      <c r="L79" s="212">
        <f t="shared" si="10"/>
        <v>23.788</v>
      </c>
      <c r="M79" s="198">
        <f>Eingabe!X7</f>
        <v>29</v>
      </c>
      <c r="N79" s="174">
        <f aca="true" t="shared" si="11" ref="N79:N89">$K$78-K79</f>
        <v>4.030000000000001</v>
      </c>
      <c r="O79" s="193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16"/>
      <c r="AB79" s="16"/>
      <c r="AC79" s="16"/>
      <c r="AD79" s="16"/>
      <c r="AE79" s="16"/>
    </row>
    <row r="80" spans="2:31" ht="26.25" customHeight="1">
      <c r="B80" s="22"/>
      <c r="C80" s="22"/>
      <c r="D80" s="11" t="s">
        <v>9</v>
      </c>
      <c r="E80" s="149" t="str">
        <f>Eingabe!C16</f>
        <v>Thomas Gebhardt</v>
      </c>
      <c r="F80" s="150" t="s">
        <v>163</v>
      </c>
      <c r="G80" s="151"/>
      <c r="H80" s="139">
        <v>15</v>
      </c>
      <c r="I80" s="140">
        <v>117.56</v>
      </c>
      <c r="J80" s="141">
        <f t="shared" si="9"/>
        <v>119.85</v>
      </c>
      <c r="K80" s="175">
        <v>237.41</v>
      </c>
      <c r="L80" s="213">
        <f t="shared" si="10"/>
        <v>23.741</v>
      </c>
      <c r="M80" s="199">
        <f>Eingabe!X16</f>
        <v>28</v>
      </c>
      <c r="N80" s="175">
        <f t="shared" si="11"/>
        <v>4.5</v>
      </c>
      <c r="O80" s="194">
        <f aca="true" t="shared" si="12" ref="O80:O89">SUM(K79-K80)</f>
        <v>0.46999999999999886</v>
      </c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16"/>
      <c r="AB80" s="16"/>
      <c r="AC80" s="16"/>
      <c r="AD80" s="16"/>
      <c r="AE80" s="16"/>
    </row>
    <row r="81" spans="2:31" ht="26.25" customHeight="1">
      <c r="B81" s="22"/>
      <c r="C81" s="22"/>
      <c r="D81" s="8" t="s">
        <v>10</v>
      </c>
      <c r="E81" s="44" t="str">
        <f>Eingabe!C9</f>
        <v>Peter Siding </v>
      </c>
      <c r="F81" s="85" t="s">
        <v>171</v>
      </c>
      <c r="G81" s="86"/>
      <c r="H81" s="17">
        <v>3</v>
      </c>
      <c r="I81" s="5">
        <v>116.83</v>
      </c>
      <c r="J81" s="5">
        <f t="shared" si="9"/>
        <v>118.13000000000001</v>
      </c>
      <c r="K81" s="176">
        <v>234.96</v>
      </c>
      <c r="L81" s="60">
        <f t="shared" si="10"/>
        <v>23.496000000000002</v>
      </c>
      <c r="M81" s="200">
        <f>Eingabe!X9</f>
        <v>27</v>
      </c>
      <c r="N81" s="195">
        <f t="shared" si="11"/>
        <v>6.949999999999989</v>
      </c>
      <c r="O81" s="196">
        <f t="shared" si="12"/>
        <v>2.4499999999999886</v>
      </c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16"/>
      <c r="AB81" s="16"/>
      <c r="AC81" s="16"/>
      <c r="AD81" s="16"/>
      <c r="AE81" s="16"/>
    </row>
    <row r="82" spans="2:31" ht="26.25" customHeight="1">
      <c r="B82" s="22"/>
      <c r="C82" s="22"/>
      <c r="D82" s="8" t="s">
        <v>11</v>
      </c>
      <c r="E82" s="44" t="str">
        <f>Eingabe!C8</f>
        <v>Gerhard Fischer </v>
      </c>
      <c r="F82" s="85" t="s">
        <v>172</v>
      </c>
      <c r="G82" s="86"/>
      <c r="H82" s="17">
        <v>10</v>
      </c>
      <c r="I82" s="5">
        <v>114.9</v>
      </c>
      <c r="J82" s="5">
        <f t="shared" si="9"/>
        <v>117.5</v>
      </c>
      <c r="K82" s="176">
        <v>232.4</v>
      </c>
      <c r="L82" s="60">
        <f t="shared" si="10"/>
        <v>23.240000000000002</v>
      </c>
      <c r="M82" s="200">
        <f>Eingabe!X8</f>
        <v>26</v>
      </c>
      <c r="N82" s="195">
        <f t="shared" si="11"/>
        <v>9.509999999999991</v>
      </c>
      <c r="O82" s="196">
        <f t="shared" si="12"/>
        <v>2.5600000000000023</v>
      </c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16"/>
      <c r="AB82" s="16"/>
      <c r="AC82" s="16"/>
      <c r="AD82" s="16"/>
      <c r="AE82" s="16"/>
    </row>
    <row r="83" spans="2:31" ht="26.25" customHeight="1">
      <c r="B83" s="22"/>
      <c r="C83" s="22"/>
      <c r="D83" s="8" t="s">
        <v>12</v>
      </c>
      <c r="E83" s="44" t="str">
        <f>Eingabe!C15</f>
        <v>Thomas Nowak </v>
      </c>
      <c r="F83" s="85" t="s">
        <v>171</v>
      </c>
      <c r="G83" s="86"/>
      <c r="H83" s="17">
        <v>7</v>
      </c>
      <c r="I83" s="5">
        <v>115.42</v>
      </c>
      <c r="J83" s="5">
        <f t="shared" si="9"/>
        <v>115.92999999999999</v>
      </c>
      <c r="K83" s="176">
        <v>231.35</v>
      </c>
      <c r="L83" s="60">
        <f t="shared" si="10"/>
        <v>23.134999999999998</v>
      </c>
      <c r="M83" s="200">
        <f>Eingabe!X15</f>
        <v>25</v>
      </c>
      <c r="N83" s="195">
        <f t="shared" si="11"/>
        <v>10.560000000000002</v>
      </c>
      <c r="O83" s="196">
        <f t="shared" si="12"/>
        <v>1.0500000000000114</v>
      </c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16"/>
      <c r="AB83" s="16"/>
      <c r="AC83" s="16"/>
      <c r="AD83" s="16"/>
      <c r="AE83" s="16"/>
    </row>
    <row r="84" spans="2:31" ht="26.25" customHeight="1">
      <c r="B84" s="22"/>
      <c r="C84" s="22"/>
      <c r="D84" s="8" t="s">
        <v>13</v>
      </c>
      <c r="E84" s="44" t="str">
        <f>Eingabe!C18</f>
        <v>Christian Melbinger</v>
      </c>
      <c r="F84" s="85" t="s">
        <v>176</v>
      </c>
      <c r="G84" s="86"/>
      <c r="H84" s="17">
        <v>27</v>
      </c>
      <c r="I84" s="5">
        <v>114.56</v>
      </c>
      <c r="J84" s="5">
        <f t="shared" si="9"/>
        <v>115.21000000000001</v>
      </c>
      <c r="K84" s="176">
        <v>229.77</v>
      </c>
      <c r="L84" s="60">
        <f t="shared" si="10"/>
        <v>22.977</v>
      </c>
      <c r="M84" s="200">
        <f>Eingabe!X18</f>
        <v>24</v>
      </c>
      <c r="N84" s="195">
        <f t="shared" si="11"/>
        <v>12.139999999999986</v>
      </c>
      <c r="O84" s="196">
        <f t="shared" si="12"/>
        <v>1.579999999999984</v>
      </c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16"/>
      <c r="AB84" s="16"/>
      <c r="AC84" s="16"/>
      <c r="AD84" s="16"/>
      <c r="AE84" s="16"/>
    </row>
    <row r="85" spans="2:31" ht="26.25" customHeight="1">
      <c r="B85" s="22"/>
      <c r="C85" s="22"/>
      <c r="D85" s="8" t="s">
        <v>14</v>
      </c>
      <c r="E85" s="44" t="str">
        <f>Eingabe!C14</f>
        <v>Walter Müllner </v>
      </c>
      <c r="F85" s="85" t="s">
        <v>165</v>
      </c>
      <c r="G85" s="86"/>
      <c r="H85" s="17">
        <v>14</v>
      </c>
      <c r="I85" s="5">
        <v>113.82</v>
      </c>
      <c r="J85" s="5">
        <f t="shared" si="9"/>
        <v>115.06</v>
      </c>
      <c r="K85" s="176">
        <v>228.88</v>
      </c>
      <c r="L85" s="60">
        <f t="shared" si="10"/>
        <v>22.887999999999998</v>
      </c>
      <c r="M85" s="200">
        <f>Eingabe!X14</f>
        <v>23</v>
      </c>
      <c r="N85" s="195">
        <f t="shared" si="11"/>
        <v>13.030000000000001</v>
      </c>
      <c r="O85" s="196">
        <f t="shared" si="12"/>
        <v>0.8900000000000148</v>
      </c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16"/>
      <c r="AB85" s="16"/>
      <c r="AC85" s="16"/>
      <c r="AD85" s="16"/>
      <c r="AE85" s="16"/>
    </row>
    <row r="86" spans="2:31" ht="26.25" customHeight="1">
      <c r="B86" s="22"/>
      <c r="C86" s="22"/>
      <c r="D86" s="8" t="s">
        <v>15</v>
      </c>
      <c r="E86" s="44" t="str">
        <f>Eingabe!C10</f>
        <v>Leo Rebler</v>
      </c>
      <c r="F86" s="85" t="s">
        <v>172</v>
      </c>
      <c r="G86" s="86"/>
      <c r="H86" s="17">
        <v>4</v>
      </c>
      <c r="I86" s="5">
        <v>112.03</v>
      </c>
      <c r="J86" s="5">
        <f t="shared" si="9"/>
        <v>110.19</v>
      </c>
      <c r="K86" s="176">
        <v>222.22</v>
      </c>
      <c r="L86" s="60">
        <f t="shared" si="10"/>
        <v>22.222</v>
      </c>
      <c r="M86" s="200">
        <f>Eingabe!X10</f>
        <v>22</v>
      </c>
      <c r="N86" s="195">
        <f t="shared" si="11"/>
        <v>19.689999999999998</v>
      </c>
      <c r="O86" s="196">
        <f t="shared" si="12"/>
        <v>6.659999999999997</v>
      </c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16"/>
      <c r="AB86" s="16"/>
      <c r="AC86" s="16"/>
      <c r="AD86" s="16"/>
      <c r="AE86" s="16"/>
    </row>
    <row r="87" spans="2:31" ht="26.25" customHeight="1">
      <c r="B87" s="22"/>
      <c r="C87" s="22"/>
      <c r="D87" s="8" t="s">
        <v>16</v>
      </c>
      <c r="E87" s="44" t="str">
        <f>Eingabe!C6</f>
        <v>Thomas Sanda</v>
      </c>
      <c r="F87" s="85" t="s">
        <v>172</v>
      </c>
      <c r="G87" s="86"/>
      <c r="H87" s="17">
        <v>6</v>
      </c>
      <c r="I87" s="5">
        <v>116.35</v>
      </c>
      <c r="J87" s="5">
        <f t="shared" si="9"/>
        <v>105.41</v>
      </c>
      <c r="K87" s="176">
        <v>221.76</v>
      </c>
      <c r="L87" s="60">
        <f t="shared" si="10"/>
        <v>22.176</v>
      </c>
      <c r="M87" s="200">
        <f>Eingabe!X6</f>
        <v>21</v>
      </c>
      <c r="N87" s="195">
        <f t="shared" si="11"/>
        <v>20.150000000000006</v>
      </c>
      <c r="O87" s="196">
        <f t="shared" si="12"/>
        <v>0.46000000000000796</v>
      </c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16"/>
      <c r="AB87" s="16"/>
      <c r="AC87" s="16"/>
      <c r="AD87" s="16"/>
      <c r="AE87" s="16"/>
    </row>
    <row r="88" spans="2:31" ht="26.25" customHeight="1">
      <c r="B88" s="22"/>
      <c r="C88" s="22"/>
      <c r="D88" s="8" t="s">
        <v>17</v>
      </c>
      <c r="E88" s="44" t="str">
        <f>Eingabe!C17</f>
        <v>Per Bosch</v>
      </c>
      <c r="F88" s="85" t="s">
        <v>173</v>
      </c>
      <c r="G88" s="86"/>
      <c r="H88" s="17">
        <v>25</v>
      </c>
      <c r="I88" s="5">
        <v>108.15</v>
      </c>
      <c r="J88" s="5">
        <f t="shared" si="9"/>
        <v>108.94999999999999</v>
      </c>
      <c r="K88" s="176">
        <v>217.1</v>
      </c>
      <c r="L88" s="60">
        <f t="shared" si="10"/>
        <v>21.71</v>
      </c>
      <c r="M88" s="200">
        <f>Eingabe!X17</f>
        <v>20</v>
      </c>
      <c r="N88" s="195">
        <f t="shared" si="11"/>
        <v>24.810000000000002</v>
      </c>
      <c r="O88" s="196">
        <f t="shared" si="12"/>
        <v>4.659999999999997</v>
      </c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16"/>
      <c r="AB88" s="16"/>
      <c r="AC88" s="16"/>
      <c r="AD88" s="16"/>
      <c r="AE88" s="16"/>
    </row>
    <row r="89" spans="2:31" ht="26.25" customHeight="1" thickBot="1">
      <c r="B89" s="22"/>
      <c r="C89" s="22"/>
      <c r="D89" s="8" t="s">
        <v>18</v>
      </c>
      <c r="E89" s="44" t="str">
        <f>Eingabe!C11</f>
        <v>Gabi Krausler</v>
      </c>
      <c r="F89" s="85" t="s">
        <v>171</v>
      </c>
      <c r="G89" s="86"/>
      <c r="H89" s="17">
        <v>2</v>
      </c>
      <c r="I89" s="5">
        <v>101.88</v>
      </c>
      <c r="J89" s="5">
        <f t="shared" si="9"/>
        <v>0</v>
      </c>
      <c r="K89" s="176">
        <v>101.88</v>
      </c>
      <c r="L89" s="60">
        <f t="shared" si="10"/>
        <v>10.187999999999999</v>
      </c>
      <c r="M89" s="200" t="s">
        <v>177</v>
      </c>
      <c r="N89" s="195">
        <f t="shared" si="11"/>
        <v>140.03</v>
      </c>
      <c r="O89" s="196">
        <f t="shared" si="12"/>
        <v>115.22</v>
      </c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16"/>
      <c r="AB89" s="16"/>
      <c r="AC89" s="16"/>
      <c r="AD89" s="16"/>
      <c r="AE89" s="16"/>
    </row>
    <row r="90" spans="2:31" ht="26.25" customHeight="1" thickBot="1">
      <c r="B90" s="22"/>
      <c r="C90" s="22"/>
      <c r="D90" s="241" t="str">
        <f>Eingabe!$B$54</f>
        <v>Punktevergabe: 30,29,28,27,26,25,24,23,22,21,20,19,18,17,16,15,14,13,12,11,10,9,8,7,6,5,4,3,2,1</v>
      </c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8"/>
      <c r="P90" s="22"/>
      <c r="S90" s="30"/>
      <c r="T90" s="31"/>
      <c r="U90" s="31"/>
      <c r="V90" s="22"/>
      <c r="W90" s="22"/>
      <c r="X90" s="22"/>
      <c r="Y90" s="22"/>
      <c r="Z90" s="22"/>
      <c r="AA90" s="16"/>
      <c r="AB90" s="16"/>
      <c r="AC90" s="16"/>
      <c r="AD90" s="16"/>
      <c r="AE90" s="16"/>
    </row>
    <row r="91" spans="2:31" ht="26.25" customHeight="1">
      <c r="B91" s="22"/>
      <c r="C91" s="22"/>
      <c r="D91" s="22"/>
      <c r="E91" s="22"/>
      <c r="F91" s="43"/>
      <c r="G91" s="22"/>
      <c r="H91" s="22"/>
      <c r="I91" s="22"/>
      <c r="J91" s="22"/>
      <c r="K91" s="22"/>
      <c r="L91" s="22"/>
      <c r="M91" s="22"/>
      <c r="N91" s="22"/>
      <c r="O91" s="22"/>
      <c r="P91" s="22"/>
      <c r="S91" s="30"/>
      <c r="T91" s="31"/>
      <c r="U91" s="31"/>
      <c r="V91" s="22"/>
      <c r="W91" s="22"/>
      <c r="X91" s="22"/>
      <c r="Y91" s="22"/>
      <c r="Z91" s="22"/>
      <c r="AA91" s="16"/>
      <c r="AB91" s="16"/>
      <c r="AC91" s="16"/>
      <c r="AD91" s="16"/>
      <c r="AE91" s="16"/>
    </row>
    <row r="92" spans="2:31" ht="26.25" customHeight="1">
      <c r="B92" s="22"/>
      <c r="C92" s="22"/>
      <c r="D92" s="31"/>
      <c r="E92" s="214" t="s">
        <v>93</v>
      </c>
      <c r="F92" s="168">
        <v>9.589</v>
      </c>
      <c r="G92" s="168" t="s">
        <v>68</v>
      </c>
      <c r="H92" s="169">
        <v>4</v>
      </c>
      <c r="I92" s="132">
        <v>1</v>
      </c>
      <c r="J92" s="133">
        <v>2</v>
      </c>
      <c r="K92" s="109" t="s">
        <v>147</v>
      </c>
      <c r="L92" s="110"/>
      <c r="M92" s="109" t="s">
        <v>148</v>
      </c>
      <c r="N92" s="31"/>
      <c r="O92" s="31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16"/>
      <c r="AA92" s="16"/>
      <c r="AB92" s="16"/>
      <c r="AC92" s="16"/>
      <c r="AD92" s="16"/>
      <c r="AE92" s="16"/>
    </row>
    <row r="93" spans="2:31" ht="26.25" customHeight="1">
      <c r="B93" s="22"/>
      <c r="C93" s="22"/>
      <c r="D93" s="27"/>
      <c r="E93" s="214" t="s">
        <v>160</v>
      </c>
      <c r="F93" s="168">
        <v>9.699</v>
      </c>
      <c r="G93" s="168" t="s">
        <v>68</v>
      </c>
      <c r="H93" s="169">
        <v>4</v>
      </c>
      <c r="I93" s="134">
        <v>3</v>
      </c>
      <c r="J93" s="135">
        <v>4</v>
      </c>
      <c r="K93" s="111" t="s">
        <v>174</v>
      </c>
      <c r="L93" s="109" t="s">
        <v>4</v>
      </c>
      <c r="M93" s="160">
        <v>0.34</v>
      </c>
      <c r="N93" s="31"/>
      <c r="O93" s="31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16"/>
      <c r="AA93" s="16"/>
      <c r="AB93" s="16"/>
      <c r="AC93" s="16"/>
      <c r="AD93" s="16"/>
      <c r="AE93" s="16"/>
    </row>
    <row r="94" spans="2:31" ht="26.25" customHeight="1">
      <c r="B94" s="22"/>
      <c r="C94" s="22"/>
      <c r="D94" s="27"/>
      <c r="E94" s="214" t="s">
        <v>178</v>
      </c>
      <c r="F94" s="168">
        <v>9.746</v>
      </c>
      <c r="G94" s="168" t="s">
        <v>68</v>
      </c>
      <c r="H94" s="169">
        <v>4</v>
      </c>
      <c r="I94" s="136">
        <v>5</v>
      </c>
      <c r="J94" s="31"/>
      <c r="K94" s="109" t="s">
        <v>175</v>
      </c>
      <c r="L94" s="109" t="s">
        <v>5</v>
      </c>
      <c r="M94" s="160">
        <v>0.34</v>
      </c>
      <c r="N94" s="31"/>
      <c r="O94" s="31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16"/>
      <c r="AA94" s="16"/>
      <c r="AB94" s="16"/>
      <c r="AC94" s="16"/>
      <c r="AD94" s="16"/>
      <c r="AE94" s="16"/>
    </row>
    <row r="95" spans="2:26" ht="26.25" customHeight="1">
      <c r="B95" s="22"/>
      <c r="C95" s="27"/>
      <c r="D95" s="27"/>
      <c r="E95" s="47"/>
      <c r="F95" s="38"/>
      <c r="G95" s="38"/>
      <c r="H95" s="39"/>
      <c r="I95" s="40"/>
      <c r="J95" s="22"/>
      <c r="K95" s="22"/>
      <c r="L95" s="22"/>
      <c r="M95" s="22"/>
      <c r="N95" s="22"/>
      <c r="O95" s="22"/>
      <c r="P95" s="22"/>
      <c r="S95" s="30"/>
      <c r="T95" s="31"/>
      <c r="U95" s="31"/>
      <c r="V95" s="31"/>
      <c r="W95" s="30"/>
      <c r="X95" s="30"/>
      <c r="Y95" s="31"/>
      <c r="Z95" s="30"/>
    </row>
    <row r="96" spans="2:26" ht="26.25" customHeight="1" thickBot="1">
      <c r="B96" s="22"/>
      <c r="C96" s="22"/>
      <c r="D96" s="22"/>
      <c r="E96" s="43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S96" s="30"/>
      <c r="T96" s="31"/>
      <c r="U96" s="31"/>
      <c r="V96" s="31"/>
      <c r="W96" s="30"/>
      <c r="X96" s="30"/>
      <c r="Y96" s="31"/>
      <c r="Z96" s="30"/>
    </row>
    <row r="97" spans="2:31" ht="34.5" customHeight="1" thickBot="1">
      <c r="B97" s="22"/>
      <c r="C97" s="22"/>
      <c r="D97" s="244">
        <f>Eingabe!$Y$3</f>
        <v>42871</v>
      </c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6"/>
      <c r="P97" s="22"/>
      <c r="S97" s="30"/>
      <c r="T97" s="31"/>
      <c r="U97" s="31"/>
      <c r="V97" s="31"/>
      <c r="W97" s="30"/>
      <c r="X97" s="30"/>
      <c r="Y97" s="22"/>
      <c r="Z97" s="22"/>
      <c r="AA97" s="16"/>
      <c r="AB97" s="16"/>
      <c r="AC97" s="16"/>
      <c r="AD97" s="16"/>
      <c r="AE97" s="16"/>
    </row>
    <row r="98" spans="2:31" ht="31.5">
      <c r="B98" s="22"/>
      <c r="C98" s="22"/>
      <c r="D98" s="225" t="s">
        <v>0</v>
      </c>
      <c r="E98" s="219" t="s">
        <v>63</v>
      </c>
      <c r="F98" s="219" t="s">
        <v>66</v>
      </c>
      <c r="G98" s="219"/>
      <c r="H98" s="223" t="s">
        <v>67</v>
      </c>
      <c r="I98" s="219" t="s">
        <v>4</v>
      </c>
      <c r="J98" s="219" t="s">
        <v>5</v>
      </c>
      <c r="K98" s="219" t="s">
        <v>6</v>
      </c>
      <c r="L98" s="219" t="s">
        <v>62</v>
      </c>
      <c r="M98" s="229" t="s">
        <v>3</v>
      </c>
      <c r="N98" s="33" t="s">
        <v>60</v>
      </c>
      <c r="O98" s="34"/>
      <c r="P98" s="22"/>
      <c r="Q98" s="22"/>
      <c r="R98" s="22"/>
      <c r="S98" s="22"/>
      <c r="T98" s="22"/>
      <c r="U98" s="22"/>
      <c r="V98" s="31"/>
      <c r="W98" s="30"/>
      <c r="X98" s="30"/>
      <c r="Y98" s="22"/>
      <c r="Z98" s="22"/>
      <c r="AA98" s="16"/>
      <c r="AB98" s="16"/>
      <c r="AC98" s="16"/>
      <c r="AD98" s="16"/>
      <c r="AE98" s="16"/>
    </row>
    <row r="99" spans="2:31" ht="26.25" customHeight="1" thickBot="1">
      <c r="B99" s="22"/>
      <c r="C99" s="22"/>
      <c r="D99" s="226"/>
      <c r="E99" s="220"/>
      <c r="F99" s="220"/>
      <c r="G99" s="220"/>
      <c r="H99" s="224"/>
      <c r="I99" s="220"/>
      <c r="J99" s="220"/>
      <c r="K99" s="220"/>
      <c r="L99" s="220"/>
      <c r="M99" s="230"/>
      <c r="N99" s="48" t="s">
        <v>58</v>
      </c>
      <c r="O99" s="49" t="s">
        <v>59</v>
      </c>
      <c r="P99" s="22"/>
      <c r="Q99" s="22"/>
      <c r="R99" s="22"/>
      <c r="S99" s="22"/>
      <c r="T99" s="22"/>
      <c r="U99" s="22"/>
      <c r="V99" s="31"/>
      <c r="W99" s="30"/>
      <c r="X99" s="30"/>
      <c r="Y99" s="22"/>
      <c r="Z99" s="22"/>
      <c r="AA99" s="16"/>
      <c r="AB99" s="16"/>
      <c r="AC99" s="16"/>
      <c r="AD99" s="16"/>
      <c r="AE99" s="16"/>
    </row>
    <row r="100" spans="2:31" ht="26.25" customHeight="1">
      <c r="B100" s="22"/>
      <c r="C100" s="22"/>
      <c r="D100" s="9" t="s">
        <v>7</v>
      </c>
      <c r="E100" s="211" t="str">
        <f>Eingabe!C7</f>
        <v>Walter Lemböck </v>
      </c>
      <c r="F100" s="144" t="s">
        <v>181</v>
      </c>
      <c r="G100" s="145"/>
      <c r="H100" s="152">
        <v>27</v>
      </c>
      <c r="I100" s="159">
        <v>119.08</v>
      </c>
      <c r="J100" s="159">
        <f>K100-I100</f>
        <v>119.79</v>
      </c>
      <c r="K100" s="302">
        <v>238.87</v>
      </c>
      <c r="L100" s="159">
        <f>SUM(K100/10)</f>
        <v>23.887</v>
      </c>
      <c r="M100" s="303">
        <f>Eingabe!Y7</f>
        <v>30</v>
      </c>
      <c r="N100" s="206"/>
      <c r="O100" s="207"/>
      <c r="P100" s="22"/>
      <c r="Q100" s="22"/>
      <c r="R100" s="22"/>
      <c r="S100" s="22"/>
      <c r="T100" s="22"/>
      <c r="U100" s="22"/>
      <c r="V100" s="31"/>
      <c r="W100" s="30"/>
      <c r="X100" s="30"/>
      <c r="Y100" s="22"/>
      <c r="Z100" s="22"/>
      <c r="AA100" s="16"/>
      <c r="AB100" s="16"/>
      <c r="AC100" s="16"/>
      <c r="AD100" s="16"/>
      <c r="AE100" s="16"/>
    </row>
    <row r="101" spans="2:31" ht="26.25" customHeight="1">
      <c r="B101" s="22"/>
      <c r="C101" s="22"/>
      <c r="D101" s="10" t="s">
        <v>8</v>
      </c>
      <c r="E101" s="146" t="str">
        <f>Eingabe!C16</f>
        <v>Thomas Gebhardt</v>
      </c>
      <c r="F101" s="147" t="s">
        <v>163</v>
      </c>
      <c r="G101" s="148"/>
      <c r="H101" s="138">
        <v>29</v>
      </c>
      <c r="I101" s="141">
        <v>118.78</v>
      </c>
      <c r="J101" s="141">
        <f>K101-I101</f>
        <v>119.72</v>
      </c>
      <c r="K101" s="174">
        <v>238.5</v>
      </c>
      <c r="L101" s="141">
        <f>SUM(K101/10)</f>
        <v>23.85</v>
      </c>
      <c r="M101" s="198">
        <f>Eingabe!Y16</f>
        <v>29</v>
      </c>
      <c r="N101" s="174">
        <f aca="true" t="shared" si="13" ref="N101:N112">$K$100-K101</f>
        <v>0.37000000000000455</v>
      </c>
      <c r="O101" s="193"/>
      <c r="P101" s="22"/>
      <c r="Q101" s="22"/>
      <c r="R101" s="22"/>
      <c r="S101" s="22"/>
      <c r="T101" s="22"/>
      <c r="U101" s="22"/>
      <c r="V101" s="31"/>
      <c r="W101" s="30"/>
      <c r="X101" s="30"/>
      <c r="Y101" s="22"/>
      <c r="Z101" s="22"/>
      <c r="AA101" s="16"/>
      <c r="AB101" s="16"/>
      <c r="AC101" s="16"/>
      <c r="AD101" s="16"/>
      <c r="AE101" s="16"/>
    </row>
    <row r="102" spans="2:31" ht="26.25" customHeight="1">
      <c r="B102" s="22"/>
      <c r="C102" s="22"/>
      <c r="D102" s="11" t="s">
        <v>9</v>
      </c>
      <c r="E102" s="149" t="str">
        <f>Eingabe!C8</f>
        <v>Gerhard Fischer </v>
      </c>
      <c r="F102" s="150" t="s">
        <v>172</v>
      </c>
      <c r="G102" s="151"/>
      <c r="H102" s="139">
        <v>6</v>
      </c>
      <c r="I102" s="140">
        <v>114.85</v>
      </c>
      <c r="J102" s="140">
        <f>K102-I102</f>
        <v>116.61000000000001</v>
      </c>
      <c r="K102" s="175">
        <v>231.46</v>
      </c>
      <c r="L102" s="140">
        <f>SUM(K102/10)</f>
        <v>23.146</v>
      </c>
      <c r="M102" s="199">
        <f>Eingabe!Y8</f>
        <v>28</v>
      </c>
      <c r="N102" s="175">
        <f t="shared" si="13"/>
        <v>7.409999999999997</v>
      </c>
      <c r="O102" s="194">
        <f>SUM(K101-K102)</f>
        <v>7.039999999999992</v>
      </c>
      <c r="P102" s="22"/>
      <c r="Q102" s="22"/>
      <c r="R102" s="22"/>
      <c r="S102" s="22"/>
      <c r="T102" s="22"/>
      <c r="U102" s="22"/>
      <c r="V102" s="31"/>
      <c r="W102" s="30"/>
      <c r="X102" s="30"/>
      <c r="Y102" s="22"/>
      <c r="Z102" s="22"/>
      <c r="AA102" s="16"/>
      <c r="AB102" s="16"/>
      <c r="AC102" s="16"/>
      <c r="AD102" s="16"/>
      <c r="AE102" s="16"/>
    </row>
    <row r="103" spans="2:31" ht="26.25" customHeight="1">
      <c r="B103" s="22"/>
      <c r="C103" s="22"/>
      <c r="D103" s="8" t="s">
        <v>10</v>
      </c>
      <c r="E103" s="44" t="str">
        <f>Eingabe!C6</f>
        <v>Thomas Sanda</v>
      </c>
      <c r="F103" s="85" t="s">
        <v>172</v>
      </c>
      <c r="G103" s="86"/>
      <c r="H103" s="17">
        <v>14</v>
      </c>
      <c r="I103" s="5">
        <v>113.83</v>
      </c>
      <c r="J103" s="5">
        <f>K103-I103</f>
        <v>115.21</v>
      </c>
      <c r="K103" s="176">
        <v>229.04</v>
      </c>
      <c r="L103" s="5">
        <f>SUM(K103/10)</f>
        <v>22.904</v>
      </c>
      <c r="M103" s="200">
        <f>Eingabe!Y6</f>
        <v>27</v>
      </c>
      <c r="N103" s="195">
        <f t="shared" si="13"/>
        <v>9.830000000000013</v>
      </c>
      <c r="O103" s="196">
        <f>SUM(K102-K103)</f>
        <v>2.420000000000016</v>
      </c>
      <c r="P103" s="22"/>
      <c r="Q103" s="22"/>
      <c r="R103" s="22"/>
      <c r="S103" s="22"/>
      <c r="T103" s="22"/>
      <c r="U103" s="22"/>
      <c r="V103" s="31"/>
      <c r="W103" s="30"/>
      <c r="X103" s="30"/>
      <c r="Y103" s="22"/>
      <c r="Z103" s="22"/>
      <c r="AA103" s="16"/>
      <c r="AB103" s="16"/>
      <c r="AC103" s="16"/>
      <c r="AD103" s="16"/>
      <c r="AE103" s="16"/>
    </row>
    <row r="104" spans="2:31" ht="26.25" customHeight="1">
      <c r="B104" s="22"/>
      <c r="C104" s="22"/>
      <c r="D104" s="8" t="s">
        <v>11</v>
      </c>
      <c r="E104" s="44" t="str">
        <f>Eingabe!C15</f>
        <v>Thomas Nowak </v>
      </c>
      <c r="F104" s="85" t="s">
        <v>171</v>
      </c>
      <c r="G104" s="86"/>
      <c r="H104" s="17">
        <v>12</v>
      </c>
      <c r="I104" s="5">
        <v>114.01</v>
      </c>
      <c r="J104" s="5">
        <f>K104-I104</f>
        <v>114.92999999999999</v>
      </c>
      <c r="K104" s="176">
        <v>228.94</v>
      </c>
      <c r="L104" s="5">
        <f>SUM(K104/10)</f>
        <v>22.894</v>
      </c>
      <c r="M104" s="200">
        <f>Eingabe!Y15</f>
        <v>26</v>
      </c>
      <c r="N104" s="195">
        <f t="shared" si="13"/>
        <v>9.930000000000007</v>
      </c>
      <c r="O104" s="196">
        <f aca="true" t="shared" si="14" ref="O104:O112">SUM(K103-K104)</f>
        <v>0.09999999999999432</v>
      </c>
      <c r="P104" s="22"/>
      <c r="Q104" s="22"/>
      <c r="R104" s="22"/>
      <c r="S104" s="22"/>
      <c r="T104" s="22"/>
      <c r="U104" s="22"/>
      <c r="V104" s="31"/>
      <c r="W104" s="30"/>
      <c r="X104" s="30"/>
      <c r="Y104" s="22"/>
      <c r="Z104" s="22"/>
      <c r="AA104" s="16"/>
      <c r="AB104" s="16"/>
      <c r="AC104" s="16"/>
      <c r="AD104" s="16"/>
      <c r="AE104" s="16"/>
    </row>
    <row r="105" spans="2:31" ht="26.25" customHeight="1">
      <c r="B105" s="22"/>
      <c r="C105" s="22"/>
      <c r="D105" s="8" t="s">
        <v>12</v>
      </c>
      <c r="E105" s="44" t="str">
        <f>Eingabe!C10</f>
        <v>Leo Rebler</v>
      </c>
      <c r="F105" s="85" t="s">
        <v>176</v>
      </c>
      <c r="G105" s="86"/>
      <c r="H105" s="17">
        <v>13</v>
      </c>
      <c r="I105" s="5">
        <v>112.92</v>
      </c>
      <c r="J105" s="5">
        <f>K105-I105</f>
        <v>113.58</v>
      </c>
      <c r="K105" s="176">
        <v>226.5</v>
      </c>
      <c r="L105" s="5">
        <f>SUM(K105/10)</f>
        <v>22.65</v>
      </c>
      <c r="M105" s="200">
        <f>Eingabe!Y10</f>
        <v>25</v>
      </c>
      <c r="N105" s="195">
        <f t="shared" si="13"/>
        <v>12.370000000000005</v>
      </c>
      <c r="O105" s="196">
        <f t="shared" si="14"/>
        <v>2.4399999999999977</v>
      </c>
      <c r="P105" s="22"/>
      <c r="Q105" s="22"/>
      <c r="R105" s="22"/>
      <c r="S105" s="22"/>
      <c r="T105" s="22"/>
      <c r="U105" s="22"/>
      <c r="V105" s="31"/>
      <c r="W105" s="30"/>
      <c r="X105" s="30"/>
      <c r="Y105" s="22"/>
      <c r="Z105" s="22"/>
      <c r="AA105" s="16"/>
      <c r="AB105" s="16"/>
      <c r="AC105" s="16"/>
      <c r="AD105" s="16"/>
      <c r="AE105" s="16"/>
    </row>
    <row r="106" spans="2:31" ht="26.25" customHeight="1">
      <c r="B106" s="22"/>
      <c r="C106" s="22"/>
      <c r="D106" s="8" t="s">
        <v>13</v>
      </c>
      <c r="E106" s="44" t="str">
        <f>Eingabe!C14</f>
        <v>Walter Müllner </v>
      </c>
      <c r="F106" s="85" t="s">
        <v>181</v>
      </c>
      <c r="G106" s="86"/>
      <c r="H106" s="17">
        <v>18</v>
      </c>
      <c r="I106" s="5">
        <v>112.12</v>
      </c>
      <c r="J106" s="5">
        <f>K106-I106</f>
        <v>114.07</v>
      </c>
      <c r="K106" s="176">
        <v>226.19</v>
      </c>
      <c r="L106" s="5">
        <f>SUM(K106/10)</f>
        <v>22.619</v>
      </c>
      <c r="M106" s="200">
        <f>Eingabe!Y14</f>
        <v>24</v>
      </c>
      <c r="N106" s="195">
        <f t="shared" si="13"/>
        <v>12.680000000000007</v>
      </c>
      <c r="O106" s="196">
        <f t="shared" si="14"/>
        <v>0.3100000000000023</v>
      </c>
      <c r="P106" s="22"/>
      <c r="Q106" s="22"/>
      <c r="R106" s="22"/>
      <c r="S106" s="22"/>
      <c r="T106" s="22"/>
      <c r="U106" s="22"/>
      <c r="V106" s="31"/>
      <c r="W106" s="30"/>
      <c r="X106" s="30"/>
      <c r="Y106" s="22"/>
      <c r="Z106" s="22"/>
      <c r="AA106" s="16"/>
      <c r="AB106" s="16"/>
      <c r="AC106" s="16"/>
      <c r="AD106" s="16"/>
      <c r="AE106" s="16"/>
    </row>
    <row r="107" spans="2:31" ht="26.25" customHeight="1">
      <c r="B107" s="22"/>
      <c r="C107" s="22"/>
      <c r="D107" s="8" t="s">
        <v>14</v>
      </c>
      <c r="E107" s="44" t="str">
        <f>Eingabe!C17</f>
        <v>Per Bosch</v>
      </c>
      <c r="F107" s="85" t="s">
        <v>183</v>
      </c>
      <c r="G107" s="86"/>
      <c r="H107" s="17">
        <v>15</v>
      </c>
      <c r="I107" s="5">
        <v>111.3</v>
      </c>
      <c r="J107" s="5">
        <f>K107-I107</f>
        <v>110.60000000000001</v>
      </c>
      <c r="K107" s="176">
        <v>221.9</v>
      </c>
      <c r="L107" s="5">
        <f>SUM(K107/10)</f>
        <v>22.19</v>
      </c>
      <c r="M107" s="200">
        <f>Eingabe!Y17</f>
        <v>23</v>
      </c>
      <c r="N107" s="195">
        <f t="shared" si="13"/>
        <v>16.97</v>
      </c>
      <c r="O107" s="196">
        <f t="shared" si="14"/>
        <v>4.289999999999992</v>
      </c>
      <c r="P107" s="22"/>
      <c r="Q107" s="22"/>
      <c r="R107" s="22"/>
      <c r="S107" s="22"/>
      <c r="T107" s="22"/>
      <c r="U107" s="22"/>
      <c r="V107" s="31"/>
      <c r="W107" s="30"/>
      <c r="X107" s="30"/>
      <c r="Y107" s="22"/>
      <c r="Z107" s="22"/>
      <c r="AA107" s="16"/>
      <c r="AB107" s="16"/>
      <c r="AC107" s="16"/>
      <c r="AD107" s="16"/>
      <c r="AE107" s="16"/>
    </row>
    <row r="108" spans="2:31" ht="26.25" customHeight="1">
      <c r="B108" s="22"/>
      <c r="C108" s="22"/>
      <c r="D108" s="8" t="s">
        <v>15</v>
      </c>
      <c r="E108" s="44" t="str">
        <f>Eingabe!C18</f>
        <v>Christian Melbinger</v>
      </c>
      <c r="F108" s="85" t="s">
        <v>176</v>
      </c>
      <c r="G108" s="86"/>
      <c r="H108" s="17">
        <v>7</v>
      </c>
      <c r="I108" s="5">
        <v>109.83</v>
      </c>
      <c r="J108" s="5">
        <f>K108-I108</f>
        <v>111.83</v>
      </c>
      <c r="K108" s="176">
        <v>221.66</v>
      </c>
      <c r="L108" s="5">
        <f>SUM(K108/10)</f>
        <v>22.166</v>
      </c>
      <c r="M108" s="200">
        <f>Eingabe!Y18</f>
        <v>22</v>
      </c>
      <c r="N108" s="195">
        <f t="shared" si="13"/>
        <v>17.210000000000008</v>
      </c>
      <c r="O108" s="196">
        <f t="shared" si="14"/>
        <v>0.2400000000000091</v>
      </c>
      <c r="P108" s="22"/>
      <c r="Q108" s="22"/>
      <c r="R108" s="22"/>
      <c r="S108" s="22"/>
      <c r="T108" s="22"/>
      <c r="U108" s="22"/>
      <c r="V108" s="31"/>
      <c r="W108" s="30"/>
      <c r="X108" s="30"/>
      <c r="Y108" s="22"/>
      <c r="Z108" s="22"/>
      <c r="AA108" s="16"/>
      <c r="AB108" s="16"/>
      <c r="AC108" s="16"/>
      <c r="AD108" s="16"/>
      <c r="AE108" s="16"/>
    </row>
    <row r="109" spans="2:31" ht="26.25" customHeight="1">
      <c r="B109" s="22"/>
      <c r="C109" s="22"/>
      <c r="D109" s="8" t="s">
        <v>16</v>
      </c>
      <c r="E109" s="44" t="str">
        <f>Eingabe!C19</f>
        <v>Franz Wessely</v>
      </c>
      <c r="F109" s="85" t="s">
        <v>182</v>
      </c>
      <c r="G109" s="86"/>
      <c r="H109" s="17">
        <v>16</v>
      </c>
      <c r="I109" s="5">
        <v>110.08</v>
      </c>
      <c r="J109" s="5">
        <f>K109-I109</f>
        <v>110.36999999999999</v>
      </c>
      <c r="K109" s="176">
        <v>220.45</v>
      </c>
      <c r="L109" s="5">
        <f>SUM(K109/10)</f>
        <v>22.044999999999998</v>
      </c>
      <c r="M109" s="200">
        <f>Eingabe!Y19</f>
        <v>21</v>
      </c>
      <c r="N109" s="195">
        <f t="shared" si="13"/>
        <v>18.420000000000016</v>
      </c>
      <c r="O109" s="196">
        <f t="shared" si="14"/>
        <v>1.210000000000008</v>
      </c>
      <c r="P109" s="22"/>
      <c r="Q109" s="22"/>
      <c r="R109" s="22"/>
      <c r="S109" s="22"/>
      <c r="T109" s="22"/>
      <c r="U109" s="22"/>
      <c r="V109" s="31"/>
      <c r="W109" s="30"/>
      <c r="X109" s="30"/>
      <c r="Y109" s="22"/>
      <c r="Z109" s="22"/>
      <c r="AA109" s="16"/>
      <c r="AB109" s="16"/>
      <c r="AC109" s="16"/>
      <c r="AD109" s="16"/>
      <c r="AE109" s="16"/>
    </row>
    <row r="110" spans="2:31" ht="26.25" customHeight="1">
      <c r="B110" s="22"/>
      <c r="C110" s="22"/>
      <c r="D110" s="8" t="s">
        <v>17</v>
      </c>
      <c r="E110" s="44" t="str">
        <f>Eingabe!C11</f>
        <v>Gabi Krausler</v>
      </c>
      <c r="F110" s="85" t="s">
        <v>181</v>
      </c>
      <c r="G110" s="86"/>
      <c r="H110" s="17">
        <v>24</v>
      </c>
      <c r="I110" s="5">
        <v>109.11</v>
      </c>
      <c r="J110" s="5">
        <f>K110-I110</f>
        <v>107.55</v>
      </c>
      <c r="K110" s="176">
        <v>216.66</v>
      </c>
      <c r="L110" s="5">
        <f>SUM(K110/10)</f>
        <v>21.666</v>
      </c>
      <c r="M110" s="200">
        <f>Eingabe!Y11</f>
        <v>20</v>
      </c>
      <c r="N110" s="195">
        <f t="shared" si="13"/>
        <v>22.210000000000008</v>
      </c>
      <c r="O110" s="196">
        <f t="shared" si="14"/>
        <v>3.789999999999992</v>
      </c>
      <c r="P110" s="22"/>
      <c r="Q110" s="22"/>
      <c r="R110" s="22"/>
      <c r="S110" s="22"/>
      <c r="T110" s="22"/>
      <c r="U110" s="22"/>
      <c r="V110" s="31"/>
      <c r="W110" s="30"/>
      <c r="X110" s="30"/>
      <c r="Y110" s="22"/>
      <c r="Z110" s="22"/>
      <c r="AA110" s="16"/>
      <c r="AB110" s="16"/>
      <c r="AC110" s="16"/>
      <c r="AD110" s="16"/>
      <c r="AE110" s="16"/>
    </row>
    <row r="111" spans="2:31" ht="26.25" customHeight="1">
      <c r="B111" s="22"/>
      <c r="C111" s="22"/>
      <c r="D111" s="8" t="s">
        <v>18</v>
      </c>
      <c r="E111" s="44" t="str">
        <f>Eingabe!C12</f>
        <v>Gerlinde Herzog</v>
      </c>
      <c r="F111" s="85" t="s">
        <v>171</v>
      </c>
      <c r="G111" s="86"/>
      <c r="H111" s="17">
        <v>3</v>
      </c>
      <c r="I111" s="5">
        <v>106.54</v>
      </c>
      <c r="J111" s="5">
        <f>K111-I111</f>
        <v>106.98</v>
      </c>
      <c r="K111" s="176">
        <v>213.52</v>
      </c>
      <c r="L111" s="5">
        <f>SUM(K111/10)</f>
        <v>21.352</v>
      </c>
      <c r="M111" s="200">
        <f>Eingabe!Y12</f>
        <v>19</v>
      </c>
      <c r="N111" s="195">
        <f t="shared" si="13"/>
        <v>25.349999999999994</v>
      </c>
      <c r="O111" s="196">
        <f t="shared" si="14"/>
        <v>3.1399999999999864</v>
      </c>
      <c r="P111" s="22"/>
      <c r="Q111" s="22"/>
      <c r="R111" s="22"/>
      <c r="S111" s="22"/>
      <c r="T111" s="22"/>
      <c r="U111" s="22"/>
      <c r="V111" s="31"/>
      <c r="W111" s="30"/>
      <c r="X111" s="30"/>
      <c r="Y111" s="22"/>
      <c r="Z111" s="22"/>
      <c r="AA111" s="16"/>
      <c r="AB111" s="16"/>
      <c r="AC111" s="16"/>
      <c r="AD111" s="16"/>
      <c r="AE111" s="16"/>
    </row>
    <row r="112" spans="2:31" ht="26.25" customHeight="1" thickBot="1">
      <c r="B112" s="22"/>
      <c r="C112" s="22"/>
      <c r="D112" s="8" t="s">
        <v>19</v>
      </c>
      <c r="E112" s="44" t="str">
        <f>Eingabe!C5</f>
        <v>Marko Neumayer</v>
      </c>
      <c r="F112" s="85" t="s">
        <v>176</v>
      </c>
      <c r="G112" s="86"/>
      <c r="H112" s="17">
        <v>19</v>
      </c>
      <c r="I112" s="5">
        <v>88</v>
      </c>
      <c r="J112" s="5">
        <f>K112-I112</f>
        <v>108.05000000000001</v>
      </c>
      <c r="K112" s="176">
        <v>196.05</v>
      </c>
      <c r="L112" s="5">
        <f>SUM(K112/10)</f>
        <v>19.605</v>
      </c>
      <c r="M112" s="200">
        <f>Eingabe!Y5</f>
        <v>18</v>
      </c>
      <c r="N112" s="195">
        <f t="shared" si="13"/>
        <v>42.81999999999999</v>
      </c>
      <c r="O112" s="196">
        <f t="shared" si="14"/>
        <v>17.47</v>
      </c>
      <c r="P112" s="22"/>
      <c r="Q112" s="22"/>
      <c r="R112" s="22"/>
      <c r="S112" s="22"/>
      <c r="T112" s="22"/>
      <c r="U112" s="22"/>
      <c r="V112" s="31"/>
      <c r="W112" s="30"/>
      <c r="X112" s="30"/>
      <c r="Y112" s="22"/>
      <c r="Z112" s="22"/>
      <c r="AA112" s="16"/>
      <c r="AB112" s="16"/>
      <c r="AC112" s="16"/>
      <c r="AD112" s="16"/>
      <c r="AE112" s="16"/>
    </row>
    <row r="113" spans="2:31" ht="26.25" customHeight="1" thickBot="1">
      <c r="B113" s="22"/>
      <c r="C113" s="22"/>
      <c r="D113" s="241" t="str">
        <f>Eingabe!$B$54</f>
        <v>Punktevergabe: 30,29,28,27,26,25,24,23,22,21,20,19,18,17,16,15,14,13,12,11,10,9,8,7,6,5,4,3,2,1</v>
      </c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8"/>
      <c r="P113" s="22"/>
      <c r="S113" s="30"/>
      <c r="T113" s="31"/>
      <c r="U113" s="31"/>
      <c r="V113" s="31"/>
      <c r="W113" s="30"/>
      <c r="X113" s="30"/>
      <c r="Y113" s="22"/>
      <c r="Z113" s="22"/>
      <c r="AA113" s="16"/>
      <c r="AB113" s="16"/>
      <c r="AC113" s="16"/>
      <c r="AD113" s="16"/>
      <c r="AE113" s="16"/>
    </row>
    <row r="114" spans="2:31" ht="26.25" customHeight="1">
      <c r="B114" s="22"/>
      <c r="C114" s="22"/>
      <c r="D114" s="22"/>
      <c r="E114" s="22"/>
      <c r="F114" s="43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S114" s="30"/>
      <c r="T114" s="31"/>
      <c r="U114" s="31"/>
      <c r="V114" s="31"/>
      <c r="W114" s="30"/>
      <c r="X114" s="30"/>
      <c r="Y114" s="22"/>
      <c r="Z114" s="22"/>
      <c r="AA114" s="16"/>
      <c r="AB114" s="16"/>
      <c r="AC114" s="16"/>
      <c r="AD114" s="16"/>
      <c r="AE114" s="16"/>
    </row>
    <row r="115" spans="2:31" ht="26.25" customHeight="1">
      <c r="B115" s="22"/>
      <c r="C115" s="22"/>
      <c r="D115" s="22"/>
      <c r="E115" s="301" t="s">
        <v>93</v>
      </c>
      <c r="F115" s="168">
        <v>9.701</v>
      </c>
      <c r="G115" s="168" t="s">
        <v>68</v>
      </c>
      <c r="H115" s="169">
        <v>4</v>
      </c>
      <c r="I115" s="132">
        <v>1</v>
      </c>
      <c r="J115" s="133">
        <v>2</v>
      </c>
      <c r="K115" s="109" t="s">
        <v>147</v>
      </c>
      <c r="L115" s="110"/>
      <c r="M115" s="109" t="s">
        <v>148</v>
      </c>
      <c r="N115" s="31"/>
      <c r="O115" s="31"/>
      <c r="P115" s="31"/>
      <c r="Q115" s="30"/>
      <c r="R115" s="30"/>
      <c r="S115" s="22"/>
      <c r="T115" s="22"/>
      <c r="U115" s="22"/>
      <c r="V115" s="22"/>
      <c r="W115" s="22"/>
      <c r="X115" s="22"/>
      <c r="Y115" s="22"/>
      <c r="Z115" s="16"/>
      <c r="AA115" s="16"/>
      <c r="AB115" s="16"/>
      <c r="AC115" s="16"/>
      <c r="AD115" s="16"/>
      <c r="AE115" s="16"/>
    </row>
    <row r="116" spans="2:31" ht="26.25" customHeight="1">
      <c r="B116" s="22"/>
      <c r="C116" s="22"/>
      <c r="D116" s="22"/>
      <c r="E116" s="301" t="s">
        <v>76</v>
      </c>
      <c r="F116" s="168">
        <v>9.763</v>
      </c>
      <c r="G116" s="168" t="s">
        <v>68</v>
      </c>
      <c r="H116" s="169">
        <v>4</v>
      </c>
      <c r="I116" s="134">
        <v>3</v>
      </c>
      <c r="J116" s="135">
        <v>4</v>
      </c>
      <c r="K116" s="111" t="s">
        <v>180</v>
      </c>
      <c r="L116" s="109" t="s">
        <v>4</v>
      </c>
      <c r="M116" s="160">
        <v>0.34</v>
      </c>
      <c r="N116" s="31"/>
      <c r="O116" s="31"/>
      <c r="P116" s="31"/>
      <c r="Q116" s="30"/>
      <c r="R116" s="30"/>
      <c r="S116" s="22"/>
      <c r="T116" s="22"/>
      <c r="U116" s="22"/>
      <c r="V116" s="22"/>
      <c r="W116" s="22"/>
      <c r="X116" s="22"/>
      <c r="Y116" s="22"/>
      <c r="Z116" s="16"/>
      <c r="AA116" s="16"/>
      <c r="AB116" s="16"/>
      <c r="AC116" s="16"/>
      <c r="AD116" s="16"/>
      <c r="AE116" s="16"/>
    </row>
    <row r="117" spans="2:31" ht="26.25" customHeight="1">
      <c r="B117" s="22"/>
      <c r="C117" s="22"/>
      <c r="D117" s="22"/>
      <c r="E117" s="301" t="s">
        <v>178</v>
      </c>
      <c r="F117" s="168">
        <v>9.778</v>
      </c>
      <c r="G117" s="168" t="s">
        <v>68</v>
      </c>
      <c r="H117" s="169">
        <v>4</v>
      </c>
      <c r="I117" s="136">
        <v>5</v>
      </c>
      <c r="J117" s="31"/>
      <c r="K117" s="109" t="s">
        <v>149</v>
      </c>
      <c r="L117" s="109" t="s">
        <v>5</v>
      </c>
      <c r="M117" s="109" t="s">
        <v>150</v>
      </c>
      <c r="N117" s="31"/>
      <c r="O117" s="31"/>
      <c r="P117" s="31"/>
      <c r="Q117" s="30"/>
      <c r="R117" s="30"/>
      <c r="S117" s="22"/>
      <c r="T117" s="22"/>
      <c r="U117" s="22"/>
      <c r="V117" s="22"/>
      <c r="W117" s="22"/>
      <c r="X117" s="22"/>
      <c r="Y117" s="22"/>
      <c r="Z117" s="16"/>
      <c r="AA117" s="16"/>
      <c r="AB117" s="16"/>
      <c r="AC117" s="16"/>
      <c r="AD117" s="16"/>
      <c r="AE117" s="16"/>
    </row>
    <row r="118" spans="2:26" ht="26.25" customHeight="1">
      <c r="B118" s="22"/>
      <c r="C118" s="22"/>
      <c r="D118" s="22"/>
      <c r="E118" s="47"/>
      <c r="F118" s="38"/>
      <c r="G118" s="38"/>
      <c r="H118" s="39"/>
      <c r="I118" s="40"/>
      <c r="J118" s="22"/>
      <c r="K118" s="22"/>
      <c r="L118" s="22"/>
      <c r="M118" s="22"/>
      <c r="N118" s="22"/>
      <c r="O118" s="22"/>
      <c r="P118" s="22"/>
      <c r="S118" s="30"/>
      <c r="T118" s="31"/>
      <c r="U118" s="31"/>
      <c r="V118" s="31"/>
      <c r="W118" s="30"/>
      <c r="X118" s="30"/>
      <c r="Y118" s="31"/>
      <c r="Z118" s="30"/>
    </row>
    <row r="119" spans="2:26" ht="26.25" customHeight="1" thickBot="1">
      <c r="B119" s="22"/>
      <c r="C119" s="22"/>
      <c r="D119" s="22"/>
      <c r="E119" s="43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S119" s="30"/>
      <c r="T119" s="31"/>
      <c r="U119" s="31"/>
      <c r="V119" s="31"/>
      <c r="W119" s="30"/>
      <c r="X119" s="30"/>
      <c r="Y119" s="31"/>
      <c r="Z119" s="30"/>
    </row>
    <row r="120" spans="2:31" ht="34.5" customHeight="1" thickBot="1">
      <c r="B120" s="22"/>
      <c r="C120" s="22"/>
      <c r="D120" s="244">
        <f>Eingabe!$Z$3</f>
        <v>42899</v>
      </c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6"/>
      <c r="P120" s="22"/>
      <c r="S120" s="30"/>
      <c r="T120" s="31"/>
      <c r="U120" s="31"/>
      <c r="V120" s="31"/>
      <c r="W120" s="30"/>
      <c r="X120" s="30"/>
      <c r="Y120" s="22"/>
      <c r="Z120" s="22"/>
      <c r="AA120" s="16"/>
      <c r="AB120" s="16"/>
      <c r="AC120" s="16"/>
      <c r="AD120" s="16"/>
      <c r="AE120" s="16"/>
    </row>
    <row r="121" spans="2:31" ht="31.5">
      <c r="B121" s="22"/>
      <c r="C121" s="22"/>
      <c r="D121" s="225" t="s">
        <v>0</v>
      </c>
      <c r="E121" s="219" t="s">
        <v>63</v>
      </c>
      <c r="F121" s="219" t="s">
        <v>66</v>
      </c>
      <c r="G121" s="219"/>
      <c r="H121" s="223" t="s">
        <v>67</v>
      </c>
      <c r="I121" s="219" t="s">
        <v>4</v>
      </c>
      <c r="J121" s="219" t="s">
        <v>5</v>
      </c>
      <c r="K121" s="219" t="s">
        <v>6</v>
      </c>
      <c r="L121" s="219" t="s">
        <v>62</v>
      </c>
      <c r="M121" s="229" t="s">
        <v>3</v>
      </c>
      <c r="N121" s="33" t="s">
        <v>60</v>
      </c>
      <c r="O121" s="34"/>
      <c r="P121" s="22"/>
      <c r="S121" s="30"/>
      <c r="T121" s="22"/>
      <c r="U121" s="22"/>
      <c r="V121" s="22"/>
      <c r="W121" s="22"/>
      <c r="X121" s="22"/>
      <c r="Y121" s="22"/>
      <c r="Z121" s="22"/>
      <c r="AA121" s="16"/>
      <c r="AB121" s="16"/>
      <c r="AC121" s="16"/>
      <c r="AD121" s="16"/>
      <c r="AE121" s="16"/>
    </row>
    <row r="122" spans="2:31" ht="26.25" customHeight="1" thickBot="1">
      <c r="B122" s="22"/>
      <c r="C122" s="22"/>
      <c r="D122" s="226"/>
      <c r="E122" s="220"/>
      <c r="F122" s="220"/>
      <c r="G122" s="220"/>
      <c r="H122" s="224"/>
      <c r="I122" s="220"/>
      <c r="J122" s="220"/>
      <c r="K122" s="220"/>
      <c r="L122" s="220"/>
      <c r="M122" s="230"/>
      <c r="N122" s="48" t="s">
        <v>58</v>
      </c>
      <c r="O122" s="49" t="s">
        <v>59</v>
      </c>
      <c r="P122" s="22"/>
      <c r="S122" s="30"/>
      <c r="T122" s="22"/>
      <c r="U122" s="22"/>
      <c r="V122" s="22"/>
      <c r="W122" s="22"/>
      <c r="X122" s="22"/>
      <c r="Y122" s="22"/>
      <c r="Z122" s="22"/>
      <c r="AA122" s="16"/>
      <c r="AB122" s="16"/>
      <c r="AC122" s="16"/>
      <c r="AD122" s="16"/>
      <c r="AE122" s="16"/>
    </row>
    <row r="123" spans="2:31" ht="26.25" customHeight="1">
      <c r="B123" s="22"/>
      <c r="C123" s="22"/>
      <c r="D123" s="9" t="s">
        <v>7</v>
      </c>
      <c r="E123" s="45" t="str">
        <f>Eingabe!C4</f>
        <v>Roman Grunner</v>
      </c>
      <c r="F123" s="83"/>
      <c r="G123" s="84"/>
      <c r="H123" s="186"/>
      <c r="I123" s="5"/>
      <c r="J123" s="5">
        <f aca="true" t="shared" si="15" ref="J123:J154">K123-I123</f>
        <v>0</v>
      </c>
      <c r="K123" s="176"/>
      <c r="L123" s="5">
        <f>SUM(K123/10)</f>
        <v>0</v>
      </c>
      <c r="M123" s="200">
        <f>Eingabe!Z4</f>
        <v>0</v>
      </c>
      <c r="N123" s="206"/>
      <c r="O123" s="207"/>
      <c r="P123" s="22"/>
      <c r="S123" s="30"/>
      <c r="T123" s="22"/>
      <c r="U123" s="22"/>
      <c r="V123" s="22"/>
      <c r="W123" s="22"/>
      <c r="X123" s="22"/>
      <c r="Y123" s="22"/>
      <c r="Z123" s="22"/>
      <c r="AA123" s="16"/>
      <c r="AB123" s="16"/>
      <c r="AC123" s="16"/>
      <c r="AD123" s="16"/>
      <c r="AE123" s="16"/>
    </row>
    <row r="124" spans="2:31" ht="26.25" customHeight="1">
      <c r="B124" s="22"/>
      <c r="C124" s="22"/>
      <c r="D124" s="10" t="s">
        <v>8</v>
      </c>
      <c r="E124" s="44" t="str">
        <f>Eingabe!C5</f>
        <v>Marko Neumayer</v>
      </c>
      <c r="F124" s="85"/>
      <c r="G124" s="86"/>
      <c r="H124" s="17"/>
      <c r="I124" s="5"/>
      <c r="J124" s="5">
        <f t="shared" si="15"/>
        <v>0</v>
      </c>
      <c r="K124" s="176"/>
      <c r="L124" s="5">
        <f aca="true" t="shared" si="16" ref="L124:L172">SUM(K124/10)</f>
        <v>0</v>
      </c>
      <c r="M124" s="200">
        <f>Eingabe!Z5</f>
        <v>0</v>
      </c>
      <c r="N124" s="174">
        <f aca="true" t="shared" si="17" ref="N124:N155">$K$123-K124</f>
        <v>0</v>
      </c>
      <c r="O124" s="193"/>
      <c r="P124" s="22"/>
      <c r="S124" s="30"/>
      <c r="T124" s="22"/>
      <c r="U124" s="22"/>
      <c r="V124" s="22"/>
      <c r="W124" s="22"/>
      <c r="X124" s="22"/>
      <c r="Y124" s="22"/>
      <c r="Z124" s="22"/>
      <c r="AA124" s="16"/>
      <c r="AB124" s="16"/>
      <c r="AC124" s="16"/>
      <c r="AD124" s="16"/>
      <c r="AE124" s="16"/>
    </row>
    <row r="125" spans="2:31" ht="26.25" customHeight="1">
      <c r="B125" s="22"/>
      <c r="C125" s="22"/>
      <c r="D125" s="11" t="s">
        <v>9</v>
      </c>
      <c r="E125" s="44" t="str">
        <f>Eingabe!C6</f>
        <v>Thomas Sanda</v>
      </c>
      <c r="F125" s="85"/>
      <c r="G125" s="86"/>
      <c r="H125" s="17"/>
      <c r="I125" s="5"/>
      <c r="J125" s="5">
        <f t="shared" si="15"/>
        <v>0</v>
      </c>
      <c r="K125" s="176"/>
      <c r="L125" s="5">
        <f t="shared" si="16"/>
        <v>0</v>
      </c>
      <c r="M125" s="200">
        <f>Eingabe!Z6</f>
        <v>0</v>
      </c>
      <c r="N125" s="175">
        <f t="shared" si="17"/>
        <v>0</v>
      </c>
      <c r="O125" s="194">
        <f aca="true" t="shared" si="18" ref="O125:O155">SUM(K124-K125)</f>
        <v>0</v>
      </c>
      <c r="P125" s="22"/>
      <c r="S125" s="30"/>
      <c r="T125" s="22"/>
      <c r="U125" s="22"/>
      <c r="V125" s="22"/>
      <c r="W125" s="22"/>
      <c r="X125" s="22"/>
      <c r="Y125" s="22"/>
      <c r="Z125" s="22"/>
      <c r="AA125" s="16"/>
      <c r="AB125" s="16"/>
      <c r="AC125" s="16"/>
      <c r="AD125" s="16"/>
      <c r="AE125" s="16"/>
    </row>
    <row r="126" spans="2:31" ht="26.25" customHeight="1">
      <c r="B126" s="22"/>
      <c r="C126" s="22"/>
      <c r="D126" s="8" t="s">
        <v>10</v>
      </c>
      <c r="E126" s="44" t="str">
        <f>Eingabe!C7</f>
        <v>Walter Lemböck </v>
      </c>
      <c r="F126" s="85"/>
      <c r="G126" s="86"/>
      <c r="H126" s="17"/>
      <c r="I126" s="5"/>
      <c r="J126" s="5">
        <f t="shared" si="15"/>
        <v>0</v>
      </c>
      <c r="K126" s="176"/>
      <c r="L126" s="5">
        <f t="shared" si="16"/>
        <v>0</v>
      </c>
      <c r="M126" s="200">
        <f>Eingabe!Z7</f>
        <v>0</v>
      </c>
      <c r="N126" s="195">
        <f>$K$123-K126</f>
        <v>0</v>
      </c>
      <c r="O126" s="196">
        <f t="shared" si="18"/>
        <v>0</v>
      </c>
      <c r="P126" s="22"/>
      <c r="S126" s="30"/>
      <c r="T126" s="22"/>
      <c r="U126" s="22"/>
      <c r="V126" s="22"/>
      <c r="W126" s="22"/>
      <c r="X126" s="22"/>
      <c r="Y126" s="22"/>
      <c r="Z126" s="22"/>
      <c r="AA126" s="16"/>
      <c r="AB126" s="16"/>
      <c r="AC126" s="16"/>
      <c r="AD126" s="16"/>
      <c r="AE126" s="16"/>
    </row>
    <row r="127" spans="2:31" ht="26.25" customHeight="1">
      <c r="B127" s="22"/>
      <c r="C127" s="22"/>
      <c r="D127" s="8" t="s">
        <v>11</v>
      </c>
      <c r="E127" s="44" t="str">
        <f>Eingabe!C8</f>
        <v>Gerhard Fischer </v>
      </c>
      <c r="F127" s="85"/>
      <c r="G127" s="86"/>
      <c r="H127" s="17"/>
      <c r="I127" s="5"/>
      <c r="J127" s="5">
        <f t="shared" si="15"/>
        <v>0</v>
      </c>
      <c r="K127" s="176"/>
      <c r="L127" s="5">
        <f t="shared" si="16"/>
        <v>0</v>
      </c>
      <c r="M127" s="200">
        <f>Eingabe!Z8</f>
        <v>0</v>
      </c>
      <c r="N127" s="195">
        <f t="shared" si="17"/>
        <v>0</v>
      </c>
      <c r="O127" s="196">
        <f t="shared" si="18"/>
        <v>0</v>
      </c>
      <c r="P127" s="22"/>
      <c r="S127" s="30"/>
      <c r="T127" s="22"/>
      <c r="U127" s="22"/>
      <c r="V127" s="22"/>
      <c r="W127" s="22"/>
      <c r="X127" s="22"/>
      <c r="Y127" s="22"/>
      <c r="Z127" s="22"/>
      <c r="AA127" s="16"/>
      <c r="AB127" s="16"/>
      <c r="AC127" s="16"/>
      <c r="AD127" s="16"/>
      <c r="AE127" s="16"/>
    </row>
    <row r="128" spans="2:31" ht="26.25" customHeight="1">
      <c r="B128" s="22"/>
      <c r="C128" s="22"/>
      <c r="D128" s="8" t="s">
        <v>12</v>
      </c>
      <c r="E128" s="44" t="str">
        <f>Eingabe!C9</f>
        <v>Peter Siding </v>
      </c>
      <c r="F128" s="85"/>
      <c r="G128" s="86"/>
      <c r="H128" s="17"/>
      <c r="I128" s="5"/>
      <c r="J128" s="5">
        <f t="shared" si="15"/>
        <v>0</v>
      </c>
      <c r="K128" s="176"/>
      <c r="L128" s="5">
        <f t="shared" si="16"/>
        <v>0</v>
      </c>
      <c r="M128" s="200">
        <f>Eingabe!Z9</f>
        <v>0</v>
      </c>
      <c r="N128" s="195">
        <f t="shared" si="17"/>
        <v>0</v>
      </c>
      <c r="O128" s="196">
        <f t="shared" si="18"/>
        <v>0</v>
      </c>
      <c r="P128" s="22"/>
      <c r="S128" s="30"/>
      <c r="T128" s="22"/>
      <c r="U128" s="22"/>
      <c r="V128" s="22"/>
      <c r="W128" s="22"/>
      <c r="X128" s="22"/>
      <c r="Y128" s="22"/>
      <c r="Z128" s="22"/>
      <c r="AA128" s="16"/>
      <c r="AB128" s="16"/>
      <c r="AC128" s="16"/>
      <c r="AD128" s="16"/>
      <c r="AE128" s="16"/>
    </row>
    <row r="129" spans="2:31" ht="26.25" customHeight="1">
      <c r="B129" s="22"/>
      <c r="C129" s="22"/>
      <c r="D129" s="8" t="s">
        <v>13</v>
      </c>
      <c r="E129" s="44" t="str">
        <f>Eingabe!C10</f>
        <v>Leo Rebler</v>
      </c>
      <c r="F129" s="85"/>
      <c r="G129" s="86"/>
      <c r="H129" s="17"/>
      <c r="I129" s="5"/>
      <c r="J129" s="5">
        <f t="shared" si="15"/>
        <v>0</v>
      </c>
      <c r="K129" s="176"/>
      <c r="L129" s="5">
        <f t="shared" si="16"/>
        <v>0</v>
      </c>
      <c r="M129" s="200">
        <f>Eingabe!Z10</f>
        <v>0</v>
      </c>
      <c r="N129" s="195">
        <f t="shared" si="17"/>
        <v>0</v>
      </c>
      <c r="O129" s="196">
        <f t="shared" si="18"/>
        <v>0</v>
      </c>
      <c r="P129" s="22"/>
      <c r="S129" s="30"/>
      <c r="T129" s="22"/>
      <c r="U129" s="22"/>
      <c r="V129" s="22"/>
      <c r="W129" s="22"/>
      <c r="X129" s="22"/>
      <c r="Y129" s="22"/>
      <c r="Z129" s="22"/>
      <c r="AA129" s="16"/>
      <c r="AB129" s="16"/>
      <c r="AC129" s="16"/>
      <c r="AD129" s="16"/>
      <c r="AE129" s="16"/>
    </row>
    <row r="130" spans="2:31" ht="26.25" customHeight="1">
      <c r="B130" s="22"/>
      <c r="C130" s="22"/>
      <c r="D130" s="8" t="s">
        <v>14</v>
      </c>
      <c r="E130" s="44" t="str">
        <f>Eingabe!C11</f>
        <v>Gabi Krausler</v>
      </c>
      <c r="F130" s="85"/>
      <c r="G130" s="86"/>
      <c r="H130" s="17"/>
      <c r="I130" s="5"/>
      <c r="J130" s="5">
        <f t="shared" si="15"/>
        <v>0</v>
      </c>
      <c r="K130" s="176"/>
      <c r="L130" s="5">
        <f t="shared" si="16"/>
        <v>0</v>
      </c>
      <c r="M130" s="200">
        <f>Eingabe!Z11</f>
        <v>0</v>
      </c>
      <c r="N130" s="195">
        <f t="shared" si="17"/>
        <v>0</v>
      </c>
      <c r="O130" s="196">
        <f t="shared" si="18"/>
        <v>0</v>
      </c>
      <c r="P130" s="22"/>
      <c r="S130" s="30"/>
      <c r="T130" s="22"/>
      <c r="U130" s="22"/>
      <c r="V130" s="22"/>
      <c r="W130" s="22"/>
      <c r="X130" s="22"/>
      <c r="Y130" s="22"/>
      <c r="Z130" s="22"/>
      <c r="AA130" s="16"/>
      <c r="AB130" s="16"/>
      <c r="AC130" s="16"/>
      <c r="AD130" s="16"/>
      <c r="AE130" s="16"/>
    </row>
    <row r="131" spans="2:31" ht="26.25" customHeight="1">
      <c r="B131" s="22"/>
      <c r="C131" s="22"/>
      <c r="D131" s="8" t="s">
        <v>15</v>
      </c>
      <c r="E131" s="44" t="str">
        <f>Eingabe!C12</f>
        <v>Gerlinde Herzog</v>
      </c>
      <c r="F131" s="85"/>
      <c r="G131" s="86"/>
      <c r="H131" s="17"/>
      <c r="I131" s="5"/>
      <c r="J131" s="5">
        <f t="shared" si="15"/>
        <v>0</v>
      </c>
      <c r="K131" s="176"/>
      <c r="L131" s="5">
        <f t="shared" si="16"/>
        <v>0</v>
      </c>
      <c r="M131" s="200">
        <f>Eingabe!Z12</f>
        <v>0</v>
      </c>
      <c r="N131" s="195">
        <f t="shared" si="17"/>
        <v>0</v>
      </c>
      <c r="O131" s="196">
        <f t="shared" si="18"/>
        <v>0</v>
      </c>
      <c r="P131" s="22"/>
      <c r="S131" s="30"/>
      <c r="T131" s="22"/>
      <c r="U131" s="22"/>
      <c r="V131" s="22"/>
      <c r="W131" s="22"/>
      <c r="X131" s="22"/>
      <c r="Y131" s="22"/>
      <c r="Z131" s="22"/>
      <c r="AA131" s="16"/>
      <c r="AB131" s="16"/>
      <c r="AC131" s="16"/>
      <c r="AD131" s="16"/>
      <c r="AE131" s="16"/>
    </row>
    <row r="132" spans="2:31" ht="26.25" customHeight="1">
      <c r="B132" s="22"/>
      <c r="C132" s="22"/>
      <c r="D132" s="8" t="s">
        <v>16</v>
      </c>
      <c r="E132" s="44" t="str">
        <f>Eingabe!C13</f>
        <v>Michael Liebe</v>
      </c>
      <c r="F132" s="85"/>
      <c r="G132" s="86"/>
      <c r="H132" s="17"/>
      <c r="I132" s="5"/>
      <c r="J132" s="5">
        <f t="shared" si="15"/>
        <v>0</v>
      </c>
      <c r="K132" s="176"/>
      <c r="L132" s="5">
        <f t="shared" si="16"/>
        <v>0</v>
      </c>
      <c r="M132" s="200">
        <f>Eingabe!Z13</f>
        <v>0</v>
      </c>
      <c r="N132" s="195">
        <f t="shared" si="17"/>
        <v>0</v>
      </c>
      <c r="O132" s="196">
        <f t="shared" si="18"/>
        <v>0</v>
      </c>
      <c r="P132" s="22"/>
      <c r="S132" s="30"/>
      <c r="T132" s="22"/>
      <c r="U132" s="22"/>
      <c r="V132" s="22"/>
      <c r="W132" s="22"/>
      <c r="X132" s="22"/>
      <c r="Y132" s="22"/>
      <c r="Z132" s="22"/>
      <c r="AA132" s="16"/>
      <c r="AB132" s="16"/>
      <c r="AC132" s="16"/>
      <c r="AD132" s="16"/>
      <c r="AE132" s="16"/>
    </row>
    <row r="133" spans="2:31" ht="26.25" customHeight="1">
      <c r="B133" s="22"/>
      <c r="C133" s="22"/>
      <c r="D133" s="8" t="s">
        <v>17</v>
      </c>
      <c r="E133" s="44" t="str">
        <f>Eingabe!C14</f>
        <v>Walter Müllner </v>
      </c>
      <c r="F133" s="85"/>
      <c r="G133" s="86"/>
      <c r="H133" s="17"/>
      <c r="I133" s="5"/>
      <c r="J133" s="5">
        <f t="shared" si="15"/>
        <v>0</v>
      </c>
      <c r="K133" s="176"/>
      <c r="L133" s="5">
        <f t="shared" si="16"/>
        <v>0</v>
      </c>
      <c r="M133" s="200">
        <f>Eingabe!Z14</f>
        <v>0</v>
      </c>
      <c r="N133" s="195">
        <f t="shared" si="17"/>
        <v>0</v>
      </c>
      <c r="O133" s="196">
        <f t="shared" si="18"/>
        <v>0</v>
      </c>
      <c r="P133" s="22"/>
      <c r="S133" s="30"/>
      <c r="T133" s="22"/>
      <c r="U133" s="22"/>
      <c r="V133" s="22"/>
      <c r="W133" s="22"/>
      <c r="X133" s="22"/>
      <c r="Y133" s="22"/>
      <c r="Z133" s="22"/>
      <c r="AA133" s="16"/>
      <c r="AB133" s="16"/>
      <c r="AC133" s="16"/>
      <c r="AD133" s="16"/>
      <c r="AE133" s="16"/>
    </row>
    <row r="134" spans="2:31" ht="26.25" customHeight="1">
      <c r="B134" s="22"/>
      <c r="C134" s="22"/>
      <c r="D134" s="8" t="s">
        <v>18</v>
      </c>
      <c r="E134" s="44" t="str">
        <f>Eingabe!C15</f>
        <v>Thomas Nowak </v>
      </c>
      <c r="F134" s="85"/>
      <c r="G134" s="86"/>
      <c r="H134" s="17"/>
      <c r="I134" s="5"/>
      <c r="J134" s="5">
        <f t="shared" si="15"/>
        <v>0</v>
      </c>
      <c r="K134" s="176"/>
      <c r="L134" s="5">
        <f t="shared" si="16"/>
        <v>0</v>
      </c>
      <c r="M134" s="200">
        <f>Eingabe!Z15</f>
        <v>0</v>
      </c>
      <c r="N134" s="195">
        <f t="shared" si="17"/>
        <v>0</v>
      </c>
      <c r="O134" s="196">
        <f t="shared" si="18"/>
        <v>0</v>
      </c>
      <c r="P134" s="22"/>
      <c r="S134" s="30"/>
      <c r="T134" s="22"/>
      <c r="U134" s="22"/>
      <c r="V134" s="22"/>
      <c r="W134" s="22"/>
      <c r="X134" s="22"/>
      <c r="Y134" s="22"/>
      <c r="Z134" s="22"/>
      <c r="AA134" s="16"/>
      <c r="AB134" s="16"/>
      <c r="AC134" s="16"/>
      <c r="AD134" s="16"/>
      <c r="AE134" s="16"/>
    </row>
    <row r="135" spans="2:31" ht="26.25" customHeight="1">
      <c r="B135" s="22"/>
      <c r="C135" s="22"/>
      <c r="D135" s="8" t="s">
        <v>19</v>
      </c>
      <c r="E135" s="44" t="str">
        <f>Eingabe!C16</f>
        <v>Thomas Gebhardt</v>
      </c>
      <c r="F135" s="85"/>
      <c r="G135" s="86"/>
      <c r="H135" s="17"/>
      <c r="I135" s="5"/>
      <c r="J135" s="5">
        <f t="shared" si="15"/>
        <v>0</v>
      </c>
      <c r="K135" s="176"/>
      <c r="L135" s="5">
        <f t="shared" si="16"/>
        <v>0</v>
      </c>
      <c r="M135" s="200">
        <f>Eingabe!Z16</f>
        <v>0</v>
      </c>
      <c r="N135" s="195">
        <f t="shared" si="17"/>
        <v>0</v>
      </c>
      <c r="O135" s="196">
        <f t="shared" si="18"/>
        <v>0</v>
      </c>
      <c r="P135" s="22"/>
      <c r="S135" s="30"/>
      <c r="T135" s="22"/>
      <c r="U135" s="22"/>
      <c r="V135" s="22"/>
      <c r="W135" s="22"/>
      <c r="X135" s="22"/>
      <c r="Y135" s="22"/>
      <c r="Z135" s="22"/>
      <c r="AA135" s="16"/>
      <c r="AB135" s="16"/>
      <c r="AC135" s="16"/>
      <c r="AD135" s="16"/>
      <c r="AE135" s="16"/>
    </row>
    <row r="136" spans="2:31" ht="26.25" customHeight="1">
      <c r="B136" s="22"/>
      <c r="C136" s="22"/>
      <c r="D136" s="8" t="s">
        <v>20</v>
      </c>
      <c r="E136" s="44" t="str">
        <f>Eingabe!C17</f>
        <v>Per Bosch</v>
      </c>
      <c r="F136" s="85"/>
      <c r="G136" s="86"/>
      <c r="H136" s="17"/>
      <c r="I136" s="5"/>
      <c r="J136" s="5">
        <f t="shared" si="15"/>
        <v>0</v>
      </c>
      <c r="K136" s="176"/>
      <c r="L136" s="5">
        <f t="shared" si="16"/>
        <v>0</v>
      </c>
      <c r="M136" s="200">
        <f>Eingabe!Z17</f>
        <v>0</v>
      </c>
      <c r="N136" s="195">
        <f t="shared" si="17"/>
        <v>0</v>
      </c>
      <c r="O136" s="196">
        <f t="shared" si="18"/>
        <v>0</v>
      </c>
      <c r="P136" s="22"/>
      <c r="S136" s="30"/>
      <c r="T136" s="22"/>
      <c r="U136" s="22"/>
      <c r="V136" s="22"/>
      <c r="W136" s="22"/>
      <c r="X136" s="22"/>
      <c r="Y136" s="22"/>
      <c r="Z136" s="22"/>
      <c r="AA136" s="16"/>
      <c r="AB136" s="16"/>
      <c r="AC136" s="16"/>
      <c r="AD136" s="16"/>
      <c r="AE136" s="16"/>
    </row>
    <row r="137" spans="2:31" ht="26.25" customHeight="1">
      <c r="B137" s="22"/>
      <c r="C137" s="22"/>
      <c r="D137" s="8" t="s">
        <v>21</v>
      </c>
      <c r="E137" s="44" t="str">
        <f>Eingabe!C18</f>
        <v>Christian Melbinger</v>
      </c>
      <c r="F137" s="85"/>
      <c r="G137" s="86"/>
      <c r="H137" s="17"/>
      <c r="I137" s="5"/>
      <c r="J137" s="5">
        <f t="shared" si="15"/>
        <v>0</v>
      </c>
      <c r="K137" s="176"/>
      <c r="L137" s="5">
        <f t="shared" si="16"/>
        <v>0</v>
      </c>
      <c r="M137" s="200">
        <f>Eingabe!Z18</f>
        <v>0</v>
      </c>
      <c r="N137" s="195">
        <f t="shared" si="17"/>
        <v>0</v>
      </c>
      <c r="O137" s="196">
        <f t="shared" si="18"/>
        <v>0</v>
      </c>
      <c r="P137" s="22"/>
      <c r="S137" s="30"/>
      <c r="T137" s="22"/>
      <c r="U137" s="22"/>
      <c r="V137" s="22"/>
      <c r="W137" s="22"/>
      <c r="X137" s="22"/>
      <c r="Y137" s="22"/>
      <c r="Z137" s="22"/>
      <c r="AA137" s="16"/>
      <c r="AB137" s="16"/>
      <c r="AC137" s="16"/>
      <c r="AD137" s="16"/>
      <c r="AE137" s="16"/>
    </row>
    <row r="138" spans="2:31" ht="26.25" customHeight="1">
      <c r="B138" s="22"/>
      <c r="C138" s="22"/>
      <c r="D138" s="8" t="s">
        <v>22</v>
      </c>
      <c r="E138" s="44" t="str">
        <f>Eingabe!C19</f>
        <v>Franz Wessely</v>
      </c>
      <c r="F138" s="85"/>
      <c r="G138" s="86"/>
      <c r="H138" s="17"/>
      <c r="I138" s="5"/>
      <c r="J138" s="5">
        <f t="shared" si="15"/>
        <v>0</v>
      </c>
      <c r="K138" s="176"/>
      <c r="L138" s="5">
        <f t="shared" si="16"/>
        <v>0</v>
      </c>
      <c r="M138" s="200">
        <f>Eingabe!Z19</f>
        <v>0</v>
      </c>
      <c r="N138" s="195">
        <f t="shared" si="17"/>
        <v>0</v>
      </c>
      <c r="O138" s="196">
        <f t="shared" si="18"/>
        <v>0</v>
      </c>
      <c r="P138" s="22"/>
      <c r="S138" s="30"/>
      <c r="T138" s="22"/>
      <c r="U138" s="22"/>
      <c r="V138" s="22"/>
      <c r="W138" s="22"/>
      <c r="X138" s="22"/>
      <c r="Y138" s="22"/>
      <c r="Z138" s="22"/>
      <c r="AA138" s="16"/>
      <c r="AB138" s="16"/>
      <c r="AC138" s="16"/>
      <c r="AD138" s="16"/>
      <c r="AE138" s="16"/>
    </row>
    <row r="139" spans="2:31" ht="26.25" customHeight="1">
      <c r="B139" s="22"/>
      <c r="C139" s="22"/>
      <c r="D139" s="8" t="s">
        <v>23</v>
      </c>
      <c r="E139" s="44">
        <f>Eingabe!C20</f>
        <v>17</v>
      </c>
      <c r="F139" s="85"/>
      <c r="G139" s="86"/>
      <c r="H139" s="17"/>
      <c r="I139" s="5"/>
      <c r="J139" s="5">
        <f t="shared" si="15"/>
        <v>0</v>
      </c>
      <c r="K139" s="176"/>
      <c r="L139" s="5">
        <f t="shared" si="16"/>
        <v>0</v>
      </c>
      <c r="M139" s="200">
        <f>Eingabe!Z20</f>
        <v>0</v>
      </c>
      <c r="N139" s="195">
        <f t="shared" si="17"/>
        <v>0</v>
      </c>
      <c r="O139" s="196">
        <f t="shared" si="18"/>
        <v>0</v>
      </c>
      <c r="P139" s="22"/>
      <c r="S139" s="30"/>
      <c r="T139" s="22"/>
      <c r="U139" s="22"/>
      <c r="V139" s="22"/>
      <c r="W139" s="22"/>
      <c r="X139" s="22"/>
      <c r="Y139" s="22"/>
      <c r="Z139" s="22"/>
      <c r="AA139" s="16"/>
      <c r="AB139" s="16"/>
      <c r="AC139" s="16"/>
      <c r="AD139" s="16"/>
      <c r="AE139" s="16"/>
    </row>
    <row r="140" spans="2:31" ht="26.25" customHeight="1">
      <c r="B140" s="22"/>
      <c r="C140" s="22"/>
      <c r="D140" s="8" t="s">
        <v>24</v>
      </c>
      <c r="E140" s="44">
        <f>Eingabe!C21</f>
        <v>18</v>
      </c>
      <c r="F140" s="85"/>
      <c r="G140" s="86"/>
      <c r="H140" s="17"/>
      <c r="I140" s="5"/>
      <c r="J140" s="5">
        <f t="shared" si="15"/>
        <v>0</v>
      </c>
      <c r="K140" s="176"/>
      <c r="L140" s="5">
        <f t="shared" si="16"/>
        <v>0</v>
      </c>
      <c r="M140" s="200">
        <f>Eingabe!Z21</f>
        <v>0</v>
      </c>
      <c r="N140" s="195">
        <f t="shared" si="17"/>
        <v>0</v>
      </c>
      <c r="O140" s="196">
        <f t="shared" si="18"/>
        <v>0</v>
      </c>
      <c r="P140" s="22"/>
      <c r="S140" s="30"/>
      <c r="T140" s="22"/>
      <c r="U140" s="22"/>
      <c r="V140" s="22"/>
      <c r="W140" s="22"/>
      <c r="X140" s="22"/>
      <c r="Y140" s="22"/>
      <c r="Z140" s="22"/>
      <c r="AA140" s="16"/>
      <c r="AB140" s="16"/>
      <c r="AC140" s="16"/>
      <c r="AD140" s="16"/>
      <c r="AE140" s="16"/>
    </row>
    <row r="141" spans="2:31" ht="26.25" customHeight="1">
      <c r="B141" s="22"/>
      <c r="C141" s="22"/>
      <c r="D141" s="8" t="s">
        <v>25</v>
      </c>
      <c r="E141" s="44">
        <f>Eingabe!C22</f>
        <v>19</v>
      </c>
      <c r="F141" s="85"/>
      <c r="G141" s="86"/>
      <c r="H141" s="17"/>
      <c r="I141" s="5"/>
      <c r="J141" s="5">
        <f t="shared" si="15"/>
        <v>0</v>
      </c>
      <c r="K141" s="176"/>
      <c r="L141" s="5">
        <f t="shared" si="16"/>
        <v>0</v>
      </c>
      <c r="M141" s="200">
        <f>Eingabe!Z22</f>
        <v>0</v>
      </c>
      <c r="N141" s="195">
        <f t="shared" si="17"/>
        <v>0</v>
      </c>
      <c r="O141" s="196">
        <f t="shared" si="18"/>
        <v>0</v>
      </c>
      <c r="P141" s="22"/>
      <c r="S141" s="30"/>
      <c r="T141" s="22"/>
      <c r="U141" s="22"/>
      <c r="V141" s="22"/>
      <c r="W141" s="22"/>
      <c r="X141" s="22"/>
      <c r="Y141" s="22"/>
      <c r="Z141" s="22"/>
      <c r="AA141" s="16"/>
      <c r="AB141" s="16"/>
      <c r="AC141" s="16"/>
      <c r="AD141" s="16"/>
      <c r="AE141" s="16"/>
    </row>
    <row r="142" spans="2:31" ht="26.25" customHeight="1">
      <c r="B142" s="22"/>
      <c r="C142" s="22"/>
      <c r="D142" s="8" t="s">
        <v>26</v>
      </c>
      <c r="E142" s="44">
        <f>Eingabe!C23</f>
        <v>20</v>
      </c>
      <c r="F142" s="85"/>
      <c r="G142" s="86"/>
      <c r="H142" s="17"/>
      <c r="I142" s="5"/>
      <c r="J142" s="5">
        <f t="shared" si="15"/>
        <v>0</v>
      </c>
      <c r="K142" s="176"/>
      <c r="L142" s="5">
        <f t="shared" si="16"/>
        <v>0</v>
      </c>
      <c r="M142" s="200">
        <f>Eingabe!Z23</f>
        <v>0</v>
      </c>
      <c r="N142" s="195">
        <f t="shared" si="17"/>
        <v>0</v>
      </c>
      <c r="O142" s="196">
        <f t="shared" si="18"/>
        <v>0</v>
      </c>
      <c r="P142" s="22"/>
      <c r="S142" s="30"/>
      <c r="T142" s="22"/>
      <c r="U142" s="22"/>
      <c r="V142" s="22"/>
      <c r="W142" s="22"/>
      <c r="X142" s="22"/>
      <c r="Y142" s="22"/>
      <c r="Z142" s="22"/>
      <c r="AA142" s="16"/>
      <c r="AB142" s="16"/>
      <c r="AC142" s="16"/>
      <c r="AD142" s="16"/>
      <c r="AE142" s="16"/>
    </row>
    <row r="143" spans="2:31" ht="26.25" customHeight="1">
      <c r="B143" s="22"/>
      <c r="C143" s="22"/>
      <c r="D143" s="8" t="s">
        <v>27</v>
      </c>
      <c r="E143" s="44">
        <f>Eingabe!C24</f>
        <v>21</v>
      </c>
      <c r="F143" s="85"/>
      <c r="G143" s="86"/>
      <c r="H143" s="17"/>
      <c r="I143" s="5"/>
      <c r="J143" s="5">
        <f t="shared" si="15"/>
        <v>0</v>
      </c>
      <c r="K143" s="176"/>
      <c r="L143" s="5">
        <f t="shared" si="16"/>
        <v>0</v>
      </c>
      <c r="M143" s="200">
        <f>Eingabe!Z24</f>
        <v>0</v>
      </c>
      <c r="N143" s="195">
        <f t="shared" si="17"/>
        <v>0</v>
      </c>
      <c r="O143" s="196">
        <f t="shared" si="18"/>
        <v>0</v>
      </c>
      <c r="P143" s="22"/>
      <c r="S143" s="30"/>
      <c r="T143" s="22"/>
      <c r="U143" s="22"/>
      <c r="V143" s="22"/>
      <c r="W143" s="22"/>
      <c r="X143" s="22"/>
      <c r="Y143" s="22"/>
      <c r="Z143" s="22"/>
      <c r="AA143" s="16"/>
      <c r="AB143" s="16"/>
      <c r="AC143" s="16"/>
      <c r="AD143" s="16"/>
      <c r="AE143" s="16"/>
    </row>
    <row r="144" spans="2:31" ht="26.25" customHeight="1">
      <c r="B144" s="22"/>
      <c r="C144" s="22"/>
      <c r="D144" s="8" t="s">
        <v>28</v>
      </c>
      <c r="E144" s="44">
        <f>Eingabe!C25</f>
        <v>22</v>
      </c>
      <c r="F144" s="85"/>
      <c r="G144" s="86"/>
      <c r="H144" s="17"/>
      <c r="I144" s="5"/>
      <c r="J144" s="5">
        <f t="shared" si="15"/>
        <v>0</v>
      </c>
      <c r="K144" s="176"/>
      <c r="L144" s="5">
        <f t="shared" si="16"/>
        <v>0</v>
      </c>
      <c r="M144" s="200">
        <f>Eingabe!Z25</f>
        <v>0</v>
      </c>
      <c r="N144" s="195">
        <f t="shared" si="17"/>
        <v>0</v>
      </c>
      <c r="O144" s="196">
        <f t="shared" si="18"/>
        <v>0</v>
      </c>
      <c r="P144" s="22"/>
      <c r="S144" s="30"/>
      <c r="T144" s="22"/>
      <c r="U144" s="22"/>
      <c r="V144" s="22"/>
      <c r="W144" s="22"/>
      <c r="X144" s="22"/>
      <c r="Y144" s="22"/>
      <c r="Z144" s="22"/>
      <c r="AA144" s="16"/>
      <c r="AB144" s="16"/>
      <c r="AC144" s="16"/>
      <c r="AD144" s="16"/>
      <c r="AE144" s="16"/>
    </row>
    <row r="145" spans="2:31" ht="26.25" customHeight="1">
      <c r="B145" s="22"/>
      <c r="C145" s="22"/>
      <c r="D145" s="8" t="s">
        <v>29</v>
      </c>
      <c r="E145" s="44">
        <f>Eingabe!C26</f>
        <v>23</v>
      </c>
      <c r="F145" s="85"/>
      <c r="G145" s="86"/>
      <c r="H145" s="17"/>
      <c r="I145" s="5"/>
      <c r="J145" s="5">
        <f t="shared" si="15"/>
        <v>0</v>
      </c>
      <c r="K145" s="176"/>
      <c r="L145" s="5">
        <f t="shared" si="16"/>
        <v>0</v>
      </c>
      <c r="M145" s="200">
        <f>Eingabe!Z26</f>
        <v>0</v>
      </c>
      <c r="N145" s="195">
        <f t="shared" si="17"/>
        <v>0</v>
      </c>
      <c r="O145" s="196">
        <f t="shared" si="18"/>
        <v>0</v>
      </c>
      <c r="P145" s="22"/>
      <c r="S145" s="30"/>
      <c r="T145" s="22"/>
      <c r="U145" s="22"/>
      <c r="V145" s="22"/>
      <c r="W145" s="22"/>
      <c r="X145" s="22"/>
      <c r="Y145" s="22"/>
      <c r="Z145" s="22"/>
      <c r="AA145" s="16"/>
      <c r="AB145" s="16"/>
      <c r="AC145" s="16"/>
      <c r="AD145" s="16"/>
      <c r="AE145" s="16"/>
    </row>
    <row r="146" spans="2:31" ht="26.25" customHeight="1">
      <c r="B146" s="22"/>
      <c r="C146" s="22"/>
      <c r="D146" s="8" t="s">
        <v>30</v>
      </c>
      <c r="E146" s="44">
        <f>Eingabe!C27</f>
        <v>24</v>
      </c>
      <c r="F146" s="85"/>
      <c r="G146" s="86"/>
      <c r="H146" s="17"/>
      <c r="I146" s="5"/>
      <c r="J146" s="5">
        <f t="shared" si="15"/>
        <v>0</v>
      </c>
      <c r="K146" s="176"/>
      <c r="L146" s="5">
        <f t="shared" si="16"/>
        <v>0</v>
      </c>
      <c r="M146" s="200">
        <f>Eingabe!Z27</f>
        <v>0</v>
      </c>
      <c r="N146" s="195">
        <f t="shared" si="17"/>
        <v>0</v>
      </c>
      <c r="O146" s="196">
        <f t="shared" si="18"/>
        <v>0</v>
      </c>
      <c r="P146" s="22"/>
      <c r="S146" s="30"/>
      <c r="T146" s="22"/>
      <c r="U146" s="22"/>
      <c r="V146" s="22"/>
      <c r="W146" s="22"/>
      <c r="X146" s="22"/>
      <c r="Y146" s="22"/>
      <c r="Z146" s="22"/>
      <c r="AA146" s="16"/>
      <c r="AB146" s="16"/>
      <c r="AC146" s="16"/>
      <c r="AD146" s="16"/>
      <c r="AE146" s="16"/>
    </row>
    <row r="147" spans="2:31" ht="26.25" customHeight="1">
      <c r="B147" s="22"/>
      <c r="C147" s="22"/>
      <c r="D147" s="8" t="s">
        <v>31</v>
      </c>
      <c r="E147" s="44">
        <f>Eingabe!C28</f>
        <v>25</v>
      </c>
      <c r="F147" s="85"/>
      <c r="G147" s="86"/>
      <c r="H147" s="17"/>
      <c r="I147" s="5"/>
      <c r="J147" s="5">
        <f t="shared" si="15"/>
        <v>0</v>
      </c>
      <c r="K147" s="176"/>
      <c r="L147" s="5">
        <f t="shared" si="16"/>
        <v>0</v>
      </c>
      <c r="M147" s="200">
        <f>Eingabe!Z28</f>
        <v>0</v>
      </c>
      <c r="N147" s="195">
        <f t="shared" si="17"/>
        <v>0</v>
      </c>
      <c r="O147" s="196">
        <f t="shared" si="18"/>
        <v>0</v>
      </c>
      <c r="P147" s="22"/>
      <c r="S147" s="30"/>
      <c r="T147" s="22"/>
      <c r="U147" s="22"/>
      <c r="V147" s="22"/>
      <c r="W147" s="22"/>
      <c r="X147" s="22"/>
      <c r="Y147" s="22"/>
      <c r="Z147" s="22"/>
      <c r="AA147" s="16"/>
      <c r="AB147" s="16"/>
      <c r="AC147" s="16"/>
      <c r="AD147" s="16"/>
      <c r="AE147" s="16"/>
    </row>
    <row r="148" spans="2:31" ht="26.25" customHeight="1">
      <c r="B148" s="22"/>
      <c r="C148" s="22"/>
      <c r="D148" s="8" t="s">
        <v>32</v>
      </c>
      <c r="E148" s="44">
        <f>Eingabe!C29</f>
        <v>26</v>
      </c>
      <c r="F148" s="85"/>
      <c r="G148" s="86"/>
      <c r="H148" s="17"/>
      <c r="I148" s="5"/>
      <c r="J148" s="5">
        <f t="shared" si="15"/>
        <v>0</v>
      </c>
      <c r="K148" s="176"/>
      <c r="L148" s="5">
        <f t="shared" si="16"/>
        <v>0</v>
      </c>
      <c r="M148" s="200">
        <f>Eingabe!Z29</f>
        <v>0</v>
      </c>
      <c r="N148" s="195">
        <f t="shared" si="17"/>
        <v>0</v>
      </c>
      <c r="O148" s="196">
        <f t="shared" si="18"/>
        <v>0</v>
      </c>
      <c r="P148" s="22"/>
      <c r="S148" s="30"/>
      <c r="T148" s="22"/>
      <c r="U148" s="22"/>
      <c r="V148" s="22"/>
      <c r="W148" s="22"/>
      <c r="X148" s="22"/>
      <c r="Y148" s="22"/>
      <c r="Z148" s="22"/>
      <c r="AA148" s="16"/>
      <c r="AB148" s="16"/>
      <c r="AC148" s="16"/>
      <c r="AD148" s="16"/>
      <c r="AE148" s="16"/>
    </row>
    <row r="149" spans="2:31" ht="26.25" customHeight="1">
      <c r="B149" s="22"/>
      <c r="C149" s="22"/>
      <c r="D149" s="8" t="s">
        <v>33</v>
      </c>
      <c r="E149" s="44">
        <f>Eingabe!C30</f>
        <v>27</v>
      </c>
      <c r="F149" s="85"/>
      <c r="G149" s="86"/>
      <c r="H149" s="17"/>
      <c r="I149" s="5"/>
      <c r="J149" s="5">
        <f t="shared" si="15"/>
        <v>0</v>
      </c>
      <c r="K149" s="176"/>
      <c r="L149" s="5">
        <f t="shared" si="16"/>
        <v>0</v>
      </c>
      <c r="M149" s="200">
        <f>Eingabe!Z30</f>
        <v>0</v>
      </c>
      <c r="N149" s="195">
        <f t="shared" si="17"/>
        <v>0</v>
      </c>
      <c r="O149" s="196">
        <f t="shared" si="18"/>
        <v>0</v>
      </c>
      <c r="P149" s="22"/>
      <c r="S149" s="30"/>
      <c r="T149" s="22"/>
      <c r="U149" s="22"/>
      <c r="V149" s="22"/>
      <c r="W149" s="22"/>
      <c r="X149" s="22"/>
      <c r="Y149" s="22"/>
      <c r="Z149" s="22"/>
      <c r="AA149" s="16"/>
      <c r="AB149" s="16"/>
      <c r="AC149" s="16"/>
      <c r="AD149" s="16"/>
      <c r="AE149" s="16"/>
    </row>
    <row r="150" spans="2:31" ht="26.25" customHeight="1">
      <c r="B150" s="22"/>
      <c r="C150" s="22"/>
      <c r="D150" s="8" t="s">
        <v>34</v>
      </c>
      <c r="E150" s="44">
        <f>Eingabe!C31</f>
        <v>28</v>
      </c>
      <c r="F150" s="85"/>
      <c r="G150" s="86"/>
      <c r="H150" s="17"/>
      <c r="I150" s="5"/>
      <c r="J150" s="5">
        <f t="shared" si="15"/>
        <v>0</v>
      </c>
      <c r="K150" s="176"/>
      <c r="L150" s="5">
        <f t="shared" si="16"/>
        <v>0</v>
      </c>
      <c r="M150" s="200">
        <f>Eingabe!Z31</f>
        <v>0</v>
      </c>
      <c r="N150" s="195">
        <f t="shared" si="17"/>
        <v>0</v>
      </c>
      <c r="O150" s="196">
        <f t="shared" si="18"/>
        <v>0</v>
      </c>
      <c r="P150" s="22"/>
      <c r="S150" s="30"/>
      <c r="T150" s="22"/>
      <c r="U150" s="22"/>
      <c r="V150" s="22"/>
      <c r="W150" s="22"/>
      <c r="X150" s="22"/>
      <c r="Y150" s="22"/>
      <c r="Z150" s="22"/>
      <c r="AA150" s="16"/>
      <c r="AB150" s="16"/>
      <c r="AC150" s="16"/>
      <c r="AD150" s="16"/>
      <c r="AE150" s="16"/>
    </row>
    <row r="151" spans="2:31" ht="26.25" customHeight="1">
      <c r="B151" s="22"/>
      <c r="C151" s="22"/>
      <c r="D151" s="8" t="s">
        <v>35</v>
      </c>
      <c r="E151" s="44">
        <f>Eingabe!C32</f>
        <v>29</v>
      </c>
      <c r="F151" s="85"/>
      <c r="G151" s="86"/>
      <c r="H151" s="17"/>
      <c r="I151" s="5"/>
      <c r="J151" s="5">
        <f t="shared" si="15"/>
        <v>0</v>
      </c>
      <c r="K151" s="176"/>
      <c r="L151" s="5">
        <f t="shared" si="16"/>
        <v>0</v>
      </c>
      <c r="M151" s="200">
        <f>Eingabe!Z32</f>
        <v>0</v>
      </c>
      <c r="N151" s="195">
        <f t="shared" si="17"/>
        <v>0</v>
      </c>
      <c r="O151" s="196">
        <f t="shared" si="18"/>
        <v>0</v>
      </c>
      <c r="P151" s="22"/>
      <c r="S151" s="30"/>
      <c r="T151" s="22"/>
      <c r="U151" s="22"/>
      <c r="V151" s="22"/>
      <c r="W151" s="22"/>
      <c r="X151" s="22"/>
      <c r="Y151" s="22"/>
      <c r="Z151" s="22"/>
      <c r="AA151" s="16"/>
      <c r="AB151" s="16"/>
      <c r="AC151" s="16"/>
      <c r="AD151" s="16"/>
      <c r="AE151" s="16"/>
    </row>
    <row r="152" spans="2:31" ht="26.25" customHeight="1">
      <c r="B152" s="22"/>
      <c r="C152" s="22"/>
      <c r="D152" s="8" t="s">
        <v>36</v>
      </c>
      <c r="E152" s="44">
        <f>Eingabe!C33</f>
        <v>30</v>
      </c>
      <c r="F152" s="85"/>
      <c r="G152" s="86"/>
      <c r="H152" s="17"/>
      <c r="I152" s="5"/>
      <c r="J152" s="5">
        <f t="shared" si="15"/>
        <v>0</v>
      </c>
      <c r="K152" s="176"/>
      <c r="L152" s="5">
        <f t="shared" si="16"/>
        <v>0</v>
      </c>
      <c r="M152" s="200">
        <f>Eingabe!Z33</f>
        <v>0</v>
      </c>
      <c r="N152" s="195">
        <f t="shared" si="17"/>
        <v>0</v>
      </c>
      <c r="O152" s="196">
        <f t="shared" si="18"/>
        <v>0</v>
      </c>
      <c r="P152" s="22"/>
      <c r="S152" s="30"/>
      <c r="T152" s="22"/>
      <c r="U152" s="22"/>
      <c r="V152" s="22"/>
      <c r="W152" s="22"/>
      <c r="X152" s="22"/>
      <c r="Y152" s="22"/>
      <c r="Z152" s="22"/>
      <c r="AA152" s="16"/>
      <c r="AB152" s="16"/>
      <c r="AC152" s="16"/>
      <c r="AD152" s="16"/>
      <c r="AE152" s="16"/>
    </row>
    <row r="153" spans="2:31" ht="26.25" customHeight="1">
      <c r="B153" s="22"/>
      <c r="C153" s="22"/>
      <c r="D153" s="8" t="s">
        <v>37</v>
      </c>
      <c r="E153" s="44">
        <f>Eingabe!C34</f>
        <v>31</v>
      </c>
      <c r="F153" s="85"/>
      <c r="G153" s="86"/>
      <c r="H153" s="17"/>
      <c r="I153" s="5"/>
      <c r="J153" s="5">
        <f t="shared" si="15"/>
        <v>0</v>
      </c>
      <c r="K153" s="176"/>
      <c r="L153" s="5">
        <f t="shared" si="16"/>
        <v>0</v>
      </c>
      <c r="M153" s="200">
        <f>Eingabe!Z34</f>
        <v>0</v>
      </c>
      <c r="N153" s="195">
        <f t="shared" si="17"/>
        <v>0</v>
      </c>
      <c r="O153" s="196">
        <f t="shared" si="18"/>
        <v>0</v>
      </c>
      <c r="P153" s="22"/>
      <c r="S153" s="30"/>
      <c r="T153" s="22"/>
      <c r="U153" s="22"/>
      <c r="V153" s="22"/>
      <c r="W153" s="22"/>
      <c r="X153" s="22"/>
      <c r="Y153" s="22"/>
      <c r="Z153" s="22"/>
      <c r="AA153" s="16"/>
      <c r="AB153" s="16"/>
      <c r="AC153" s="16"/>
      <c r="AD153" s="16"/>
      <c r="AE153" s="16"/>
    </row>
    <row r="154" spans="2:31" ht="26.25" customHeight="1">
      <c r="B154" s="22"/>
      <c r="C154" s="22"/>
      <c r="D154" s="8" t="s">
        <v>38</v>
      </c>
      <c r="E154" s="44">
        <f>Eingabe!C35</f>
        <v>32</v>
      </c>
      <c r="F154" s="85"/>
      <c r="G154" s="86"/>
      <c r="H154" s="17"/>
      <c r="I154" s="5"/>
      <c r="J154" s="5">
        <f t="shared" si="15"/>
        <v>0</v>
      </c>
      <c r="K154" s="176"/>
      <c r="L154" s="5">
        <f t="shared" si="16"/>
        <v>0</v>
      </c>
      <c r="M154" s="200">
        <f>Eingabe!Z35</f>
        <v>0</v>
      </c>
      <c r="N154" s="195">
        <f t="shared" si="17"/>
        <v>0</v>
      </c>
      <c r="O154" s="196">
        <f t="shared" si="18"/>
        <v>0</v>
      </c>
      <c r="P154" s="22"/>
      <c r="S154" s="30"/>
      <c r="T154" s="22"/>
      <c r="U154" s="22"/>
      <c r="V154" s="22"/>
      <c r="W154" s="22"/>
      <c r="X154" s="22"/>
      <c r="Y154" s="22"/>
      <c r="Z154" s="22"/>
      <c r="AA154" s="16"/>
      <c r="AB154" s="16"/>
      <c r="AC154" s="16"/>
      <c r="AD154" s="16"/>
      <c r="AE154" s="16"/>
    </row>
    <row r="155" spans="2:31" ht="26.25" customHeight="1">
      <c r="B155" s="22"/>
      <c r="C155" s="22"/>
      <c r="D155" s="8" t="s">
        <v>39</v>
      </c>
      <c r="E155" s="44">
        <f>Eingabe!C36</f>
        <v>33</v>
      </c>
      <c r="F155" s="85"/>
      <c r="G155" s="86"/>
      <c r="H155" s="17"/>
      <c r="I155" s="5"/>
      <c r="J155" s="5">
        <f aca="true" t="shared" si="19" ref="J155:J172">K155-I155</f>
        <v>0</v>
      </c>
      <c r="K155" s="176"/>
      <c r="L155" s="5">
        <f t="shared" si="16"/>
        <v>0</v>
      </c>
      <c r="M155" s="200">
        <f>Eingabe!Z36</f>
        <v>0</v>
      </c>
      <c r="N155" s="195">
        <f t="shared" si="17"/>
        <v>0</v>
      </c>
      <c r="O155" s="196">
        <f t="shared" si="18"/>
        <v>0</v>
      </c>
      <c r="P155" s="22"/>
      <c r="S155" s="30"/>
      <c r="T155" s="22"/>
      <c r="U155" s="22"/>
      <c r="V155" s="22"/>
      <c r="W155" s="22"/>
      <c r="X155" s="22"/>
      <c r="Y155" s="22"/>
      <c r="Z155" s="22"/>
      <c r="AA155" s="16"/>
      <c r="AB155" s="16"/>
      <c r="AC155" s="16"/>
      <c r="AD155" s="16"/>
      <c r="AE155" s="16"/>
    </row>
    <row r="156" spans="2:31" ht="26.25" customHeight="1">
      <c r="B156" s="22"/>
      <c r="C156" s="22"/>
      <c r="D156" s="8" t="s">
        <v>40</v>
      </c>
      <c r="E156" s="44">
        <f>Eingabe!C37</f>
        <v>34</v>
      </c>
      <c r="F156" s="85"/>
      <c r="G156" s="86"/>
      <c r="H156" s="17"/>
      <c r="I156" s="5"/>
      <c r="J156" s="5">
        <f t="shared" si="19"/>
        <v>0</v>
      </c>
      <c r="K156" s="176"/>
      <c r="L156" s="5">
        <f t="shared" si="16"/>
        <v>0</v>
      </c>
      <c r="M156" s="200">
        <f>Eingabe!Z37</f>
        <v>0</v>
      </c>
      <c r="N156" s="195">
        <f aca="true" t="shared" si="20" ref="N156:N172">$K$123-K156</f>
        <v>0</v>
      </c>
      <c r="O156" s="196">
        <f aca="true" t="shared" si="21" ref="O156:O172">SUM(K155-K156)</f>
        <v>0</v>
      </c>
      <c r="P156" s="22"/>
      <c r="S156" s="30"/>
      <c r="T156" s="22"/>
      <c r="U156" s="22"/>
      <c r="V156" s="22"/>
      <c r="W156" s="22"/>
      <c r="X156" s="22"/>
      <c r="Y156" s="22"/>
      <c r="Z156" s="22"/>
      <c r="AA156" s="16"/>
      <c r="AB156" s="16"/>
      <c r="AC156" s="16"/>
      <c r="AD156" s="16"/>
      <c r="AE156" s="16"/>
    </row>
    <row r="157" spans="2:31" ht="26.25" customHeight="1">
      <c r="B157" s="22"/>
      <c r="C157" s="22"/>
      <c r="D157" s="8" t="s">
        <v>41</v>
      </c>
      <c r="E157" s="44">
        <f>Eingabe!C38</f>
        <v>35</v>
      </c>
      <c r="F157" s="85"/>
      <c r="G157" s="86"/>
      <c r="H157" s="17"/>
      <c r="I157" s="5"/>
      <c r="J157" s="5">
        <f t="shared" si="19"/>
        <v>0</v>
      </c>
      <c r="K157" s="176"/>
      <c r="L157" s="5">
        <f t="shared" si="16"/>
        <v>0</v>
      </c>
      <c r="M157" s="200">
        <f>Eingabe!Z38</f>
        <v>0</v>
      </c>
      <c r="N157" s="195">
        <f t="shared" si="20"/>
        <v>0</v>
      </c>
      <c r="O157" s="196">
        <f t="shared" si="21"/>
        <v>0</v>
      </c>
      <c r="P157" s="22"/>
      <c r="S157" s="30"/>
      <c r="T157" s="22"/>
      <c r="U157" s="22"/>
      <c r="V157" s="22"/>
      <c r="W157" s="22"/>
      <c r="X157" s="22"/>
      <c r="Y157" s="22"/>
      <c r="Z157" s="22"/>
      <c r="AA157" s="16"/>
      <c r="AB157" s="16"/>
      <c r="AC157" s="16"/>
      <c r="AD157" s="16"/>
      <c r="AE157" s="16"/>
    </row>
    <row r="158" spans="2:31" ht="26.25" customHeight="1">
      <c r="B158" s="22"/>
      <c r="C158" s="22"/>
      <c r="D158" s="8" t="s">
        <v>42</v>
      </c>
      <c r="E158" s="44">
        <f>Eingabe!C39</f>
        <v>36</v>
      </c>
      <c r="F158" s="85"/>
      <c r="G158" s="86"/>
      <c r="H158" s="17"/>
      <c r="I158" s="5"/>
      <c r="J158" s="5">
        <f t="shared" si="19"/>
        <v>0</v>
      </c>
      <c r="K158" s="176"/>
      <c r="L158" s="5">
        <f t="shared" si="16"/>
        <v>0</v>
      </c>
      <c r="M158" s="200">
        <f>Eingabe!Z39</f>
        <v>0</v>
      </c>
      <c r="N158" s="195">
        <f t="shared" si="20"/>
        <v>0</v>
      </c>
      <c r="O158" s="196">
        <f t="shared" si="21"/>
        <v>0</v>
      </c>
      <c r="P158" s="22"/>
      <c r="S158" s="30"/>
      <c r="T158" s="22"/>
      <c r="U158" s="22"/>
      <c r="V158" s="22"/>
      <c r="W158" s="22"/>
      <c r="X158" s="22"/>
      <c r="Y158" s="22"/>
      <c r="Z158" s="22"/>
      <c r="AA158" s="16"/>
      <c r="AB158" s="16"/>
      <c r="AC158" s="16"/>
      <c r="AD158" s="16"/>
      <c r="AE158" s="16"/>
    </row>
    <row r="159" spans="2:31" ht="26.25" customHeight="1">
      <c r="B159" s="22"/>
      <c r="C159" s="22"/>
      <c r="D159" s="8" t="s">
        <v>43</v>
      </c>
      <c r="E159" s="44">
        <f>Eingabe!C40</f>
        <v>37</v>
      </c>
      <c r="F159" s="85"/>
      <c r="G159" s="86"/>
      <c r="H159" s="17"/>
      <c r="I159" s="5"/>
      <c r="J159" s="5">
        <f t="shared" si="19"/>
        <v>0</v>
      </c>
      <c r="K159" s="176"/>
      <c r="L159" s="5">
        <f t="shared" si="16"/>
        <v>0</v>
      </c>
      <c r="M159" s="200">
        <f>Eingabe!Z40</f>
        <v>0</v>
      </c>
      <c r="N159" s="195">
        <f t="shared" si="20"/>
        <v>0</v>
      </c>
      <c r="O159" s="196">
        <f t="shared" si="21"/>
        <v>0</v>
      </c>
      <c r="P159" s="22"/>
      <c r="S159" s="30"/>
      <c r="T159" s="22"/>
      <c r="U159" s="22"/>
      <c r="V159" s="22"/>
      <c r="W159" s="22"/>
      <c r="X159" s="22"/>
      <c r="Y159" s="22"/>
      <c r="Z159" s="22"/>
      <c r="AA159" s="16"/>
      <c r="AB159" s="16"/>
      <c r="AC159" s="16"/>
      <c r="AD159" s="16"/>
      <c r="AE159" s="16"/>
    </row>
    <row r="160" spans="2:31" ht="26.25" customHeight="1">
      <c r="B160" s="22"/>
      <c r="C160" s="22"/>
      <c r="D160" s="8" t="s">
        <v>44</v>
      </c>
      <c r="E160" s="44">
        <f>Eingabe!C41</f>
        <v>38</v>
      </c>
      <c r="F160" s="85"/>
      <c r="G160" s="86"/>
      <c r="H160" s="17"/>
      <c r="I160" s="5"/>
      <c r="J160" s="5">
        <f t="shared" si="19"/>
        <v>0</v>
      </c>
      <c r="K160" s="176"/>
      <c r="L160" s="5">
        <f t="shared" si="16"/>
        <v>0</v>
      </c>
      <c r="M160" s="200">
        <f>Eingabe!Z41</f>
        <v>0</v>
      </c>
      <c r="N160" s="195">
        <f t="shared" si="20"/>
        <v>0</v>
      </c>
      <c r="O160" s="196">
        <f t="shared" si="21"/>
        <v>0</v>
      </c>
      <c r="P160" s="22"/>
      <c r="S160" s="30"/>
      <c r="T160" s="22"/>
      <c r="U160" s="22"/>
      <c r="V160" s="22"/>
      <c r="W160" s="22"/>
      <c r="X160" s="22"/>
      <c r="Y160" s="22"/>
      <c r="Z160" s="22"/>
      <c r="AA160" s="16"/>
      <c r="AB160" s="16"/>
      <c r="AC160" s="16"/>
      <c r="AD160" s="16"/>
      <c r="AE160" s="16"/>
    </row>
    <row r="161" spans="2:31" ht="26.25" customHeight="1">
      <c r="B161" s="22"/>
      <c r="C161" s="22"/>
      <c r="D161" s="8" t="s">
        <v>45</v>
      </c>
      <c r="E161" s="44">
        <f>Eingabe!C42</f>
        <v>39</v>
      </c>
      <c r="F161" s="85"/>
      <c r="G161" s="86"/>
      <c r="H161" s="17"/>
      <c r="I161" s="5"/>
      <c r="J161" s="5">
        <f t="shared" si="19"/>
        <v>0</v>
      </c>
      <c r="K161" s="176"/>
      <c r="L161" s="5">
        <f t="shared" si="16"/>
        <v>0</v>
      </c>
      <c r="M161" s="200">
        <f>Eingabe!Z42</f>
        <v>0</v>
      </c>
      <c r="N161" s="195">
        <f t="shared" si="20"/>
        <v>0</v>
      </c>
      <c r="O161" s="196">
        <f t="shared" si="21"/>
        <v>0</v>
      </c>
      <c r="P161" s="22"/>
      <c r="S161" s="30"/>
      <c r="T161" s="22"/>
      <c r="U161" s="22"/>
      <c r="V161" s="22"/>
      <c r="W161" s="22"/>
      <c r="X161" s="22"/>
      <c r="Y161" s="22"/>
      <c r="Z161" s="22"/>
      <c r="AA161" s="16"/>
      <c r="AB161" s="16"/>
      <c r="AC161" s="16"/>
      <c r="AD161" s="16"/>
      <c r="AE161" s="16"/>
    </row>
    <row r="162" spans="2:31" ht="26.25" customHeight="1">
      <c r="B162" s="22"/>
      <c r="C162" s="22"/>
      <c r="D162" s="8" t="s">
        <v>46</v>
      </c>
      <c r="E162" s="44">
        <f>Eingabe!C43</f>
        <v>40</v>
      </c>
      <c r="F162" s="85"/>
      <c r="G162" s="86"/>
      <c r="H162" s="17"/>
      <c r="I162" s="5"/>
      <c r="J162" s="5">
        <f t="shared" si="19"/>
        <v>0</v>
      </c>
      <c r="K162" s="176"/>
      <c r="L162" s="5">
        <f t="shared" si="16"/>
        <v>0</v>
      </c>
      <c r="M162" s="200">
        <f>Eingabe!Z43</f>
        <v>0</v>
      </c>
      <c r="N162" s="195">
        <f t="shared" si="20"/>
        <v>0</v>
      </c>
      <c r="O162" s="196">
        <f t="shared" si="21"/>
        <v>0</v>
      </c>
      <c r="P162" s="22"/>
      <c r="S162" s="30"/>
      <c r="T162" s="22"/>
      <c r="U162" s="22"/>
      <c r="V162" s="22"/>
      <c r="W162" s="22"/>
      <c r="X162" s="22"/>
      <c r="Y162" s="22"/>
      <c r="Z162" s="22"/>
      <c r="AA162" s="16"/>
      <c r="AB162" s="16"/>
      <c r="AC162" s="16"/>
      <c r="AD162" s="16"/>
      <c r="AE162" s="16"/>
    </row>
    <row r="163" spans="2:31" ht="26.25" customHeight="1">
      <c r="B163" s="22"/>
      <c r="C163" s="22"/>
      <c r="D163" s="8" t="s">
        <v>47</v>
      </c>
      <c r="E163" s="44">
        <f>Eingabe!C44</f>
        <v>41</v>
      </c>
      <c r="F163" s="85"/>
      <c r="G163" s="86"/>
      <c r="H163" s="17"/>
      <c r="I163" s="5"/>
      <c r="J163" s="5">
        <f t="shared" si="19"/>
        <v>0</v>
      </c>
      <c r="K163" s="176"/>
      <c r="L163" s="5">
        <f t="shared" si="16"/>
        <v>0</v>
      </c>
      <c r="M163" s="200">
        <f>Eingabe!Z44</f>
        <v>0</v>
      </c>
      <c r="N163" s="195">
        <f t="shared" si="20"/>
        <v>0</v>
      </c>
      <c r="O163" s="196">
        <f t="shared" si="21"/>
        <v>0</v>
      </c>
      <c r="P163" s="22"/>
      <c r="S163" s="30"/>
      <c r="T163" s="22"/>
      <c r="U163" s="22"/>
      <c r="V163" s="22"/>
      <c r="W163" s="22"/>
      <c r="X163" s="22"/>
      <c r="Y163" s="22"/>
      <c r="Z163" s="22"/>
      <c r="AA163" s="16"/>
      <c r="AB163" s="16"/>
      <c r="AC163" s="16"/>
      <c r="AD163" s="16"/>
      <c r="AE163" s="16"/>
    </row>
    <row r="164" spans="2:31" ht="26.25" customHeight="1">
      <c r="B164" s="22"/>
      <c r="C164" s="22"/>
      <c r="D164" s="8" t="s">
        <v>48</v>
      </c>
      <c r="E164" s="44">
        <f>Eingabe!C45</f>
        <v>42</v>
      </c>
      <c r="F164" s="85"/>
      <c r="G164" s="86"/>
      <c r="H164" s="17"/>
      <c r="I164" s="5"/>
      <c r="J164" s="5">
        <f t="shared" si="19"/>
        <v>0</v>
      </c>
      <c r="K164" s="176"/>
      <c r="L164" s="5">
        <f t="shared" si="16"/>
        <v>0</v>
      </c>
      <c r="M164" s="200">
        <f>Eingabe!Z45</f>
        <v>0</v>
      </c>
      <c r="N164" s="195">
        <f t="shared" si="20"/>
        <v>0</v>
      </c>
      <c r="O164" s="196">
        <f t="shared" si="21"/>
        <v>0</v>
      </c>
      <c r="P164" s="22"/>
      <c r="S164" s="30"/>
      <c r="T164" s="22"/>
      <c r="U164" s="22"/>
      <c r="V164" s="22"/>
      <c r="W164" s="22"/>
      <c r="X164" s="22"/>
      <c r="Y164" s="22"/>
      <c r="Z164" s="22"/>
      <c r="AA164" s="16"/>
      <c r="AB164" s="16"/>
      <c r="AC164" s="16"/>
      <c r="AD164" s="16"/>
      <c r="AE164" s="16"/>
    </row>
    <row r="165" spans="2:31" ht="26.25" customHeight="1">
      <c r="B165" s="22"/>
      <c r="C165" s="22"/>
      <c r="D165" s="8" t="s">
        <v>49</v>
      </c>
      <c r="E165" s="44">
        <f>Eingabe!C46</f>
        <v>43</v>
      </c>
      <c r="F165" s="85"/>
      <c r="G165" s="86"/>
      <c r="H165" s="17"/>
      <c r="I165" s="5"/>
      <c r="J165" s="5">
        <f t="shared" si="19"/>
        <v>0</v>
      </c>
      <c r="K165" s="176"/>
      <c r="L165" s="5">
        <f t="shared" si="16"/>
        <v>0</v>
      </c>
      <c r="M165" s="200">
        <f>Eingabe!Z46</f>
        <v>0</v>
      </c>
      <c r="N165" s="195">
        <f t="shared" si="20"/>
        <v>0</v>
      </c>
      <c r="O165" s="196">
        <f t="shared" si="21"/>
        <v>0</v>
      </c>
      <c r="P165" s="22"/>
      <c r="S165" s="30"/>
      <c r="T165" s="22"/>
      <c r="U165" s="22"/>
      <c r="V165" s="22"/>
      <c r="W165" s="22"/>
      <c r="X165" s="22"/>
      <c r="Y165" s="22"/>
      <c r="Z165" s="22"/>
      <c r="AA165" s="16"/>
      <c r="AB165" s="16"/>
      <c r="AC165" s="16"/>
      <c r="AD165" s="16"/>
      <c r="AE165" s="16"/>
    </row>
    <row r="166" spans="2:31" ht="26.25" customHeight="1">
      <c r="B166" s="22"/>
      <c r="C166" s="22"/>
      <c r="D166" s="8" t="s">
        <v>50</v>
      </c>
      <c r="E166" s="44">
        <f>Eingabe!C47</f>
        <v>44</v>
      </c>
      <c r="F166" s="85"/>
      <c r="G166" s="86"/>
      <c r="H166" s="17"/>
      <c r="I166" s="5"/>
      <c r="J166" s="5">
        <f t="shared" si="19"/>
        <v>0</v>
      </c>
      <c r="K166" s="176"/>
      <c r="L166" s="5">
        <f t="shared" si="16"/>
        <v>0</v>
      </c>
      <c r="M166" s="200">
        <f>Eingabe!Z47</f>
        <v>0</v>
      </c>
      <c r="N166" s="195">
        <f t="shared" si="20"/>
        <v>0</v>
      </c>
      <c r="O166" s="196">
        <f t="shared" si="21"/>
        <v>0</v>
      </c>
      <c r="P166" s="22"/>
      <c r="S166" s="30"/>
      <c r="T166" s="22"/>
      <c r="U166" s="22"/>
      <c r="V166" s="22"/>
      <c r="W166" s="22"/>
      <c r="X166" s="22"/>
      <c r="Y166" s="22"/>
      <c r="Z166" s="22"/>
      <c r="AA166" s="16"/>
      <c r="AB166" s="16"/>
      <c r="AC166" s="16"/>
      <c r="AD166" s="16"/>
      <c r="AE166" s="16"/>
    </row>
    <row r="167" spans="2:31" ht="26.25" customHeight="1">
      <c r="B167" s="22"/>
      <c r="C167" s="22"/>
      <c r="D167" s="8" t="s">
        <v>51</v>
      </c>
      <c r="E167" s="44">
        <f>Eingabe!C48</f>
        <v>45</v>
      </c>
      <c r="F167" s="85"/>
      <c r="G167" s="86"/>
      <c r="H167" s="17"/>
      <c r="I167" s="5"/>
      <c r="J167" s="5">
        <f t="shared" si="19"/>
        <v>0</v>
      </c>
      <c r="K167" s="176"/>
      <c r="L167" s="5">
        <f t="shared" si="16"/>
        <v>0</v>
      </c>
      <c r="M167" s="200">
        <f>Eingabe!Z48</f>
        <v>0</v>
      </c>
      <c r="N167" s="195">
        <f t="shared" si="20"/>
        <v>0</v>
      </c>
      <c r="O167" s="196">
        <f t="shared" si="21"/>
        <v>0</v>
      </c>
      <c r="P167" s="22"/>
      <c r="S167" s="30"/>
      <c r="T167" s="22"/>
      <c r="U167" s="22"/>
      <c r="V167" s="22"/>
      <c r="W167" s="22"/>
      <c r="X167" s="22"/>
      <c r="Y167" s="22"/>
      <c r="Z167" s="22"/>
      <c r="AA167" s="16"/>
      <c r="AB167" s="16"/>
      <c r="AC167" s="16"/>
      <c r="AD167" s="16"/>
      <c r="AE167" s="16"/>
    </row>
    <row r="168" spans="2:31" ht="26.25" customHeight="1">
      <c r="B168" s="22"/>
      <c r="C168" s="22"/>
      <c r="D168" s="8" t="s">
        <v>52</v>
      </c>
      <c r="E168" s="44">
        <f>Eingabe!C49</f>
        <v>46</v>
      </c>
      <c r="F168" s="85"/>
      <c r="G168" s="86"/>
      <c r="H168" s="17"/>
      <c r="I168" s="5"/>
      <c r="J168" s="5">
        <f t="shared" si="19"/>
        <v>0</v>
      </c>
      <c r="K168" s="176"/>
      <c r="L168" s="5">
        <f t="shared" si="16"/>
        <v>0</v>
      </c>
      <c r="M168" s="200">
        <f>Eingabe!Z49</f>
        <v>0</v>
      </c>
      <c r="N168" s="195">
        <f t="shared" si="20"/>
        <v>0</v>
      </c>
      <c r="O168" s="196">
        <f t="shared" si="21"/>
        <v>0</v>
      </c>
      <c r="P168" s="22"/>
      <c r="S168" s="30"/>
      <c r="T168" s="22"/>
      <c r="U168" s="22"/>
      <c r="V168" s="22"/>
      <c r="W168" s="22"/>
      <c r="X168" s="22"/>
      <c r="Y168" s="22"/>
      <c r="Z168" s="22"/>
      <c r="AA168" s="16"/>
      <c r="AB168" s="16"/>
      <c r="AC168" s="16"/>
      <c r="AD168" s="16"/>
      <c r="AE168" s="16"/>
    </row>
    <row r="169" spans="2:31" ht="26.25" customHeight="1">
      <c r="B169" s="22"/>
      <c r="C169" s="22"/>
      <c r="D169" s="8" t="s">
        <v>53</v>
      </c>
      <c r="E169" s="44">
        <f>Eingabe!C50</f>
        <v>47</v>
      </c>
      <c r="F169" s="85"/>
      <c r="G169" s="86"/>
      <c r="H169" s="17"/>
      <c r="I169" s="5"/>
      <c r="J169" s="5">
        <f t="shared" si="19"/>
        <v>0</v>
      </c>
      <c r="K169" s="176"/>
      <c r="L169" s="5">
        <f t="shared" si="16"/>
        <v>0</v>
      </c>
      <c r="M169" s="200">
        <f>Eingabe!Z50</f>
        <v>0</v>
      </c>
      <c r="N169" s="195">
        <f t="shared" si="20"/>
        <v>0</v>
      </c>
      <c r="O169" s="196">
        <f t="shared" si="21"/>
        <v>0</v>
      </c>
      <c r="P169" s="22"/>
      <c r="S169" s="30"/>
      <c r="T169" s="22"/>
      <c r="U169" s="22"/>
      <c r="V169" s="22"/>
      <c r="W169" s="22"/>
      <c r="X169" s="22"/>
      <c r="Y169" s="22"/>
      <c r="Z169" s="22"/>
      <c r="AA169" s="16"/>
      <c r="AB169" s="16"/>
      <c r="AC169" s="16"/>
      <c r="AD169" s="16"/>
      <c r="AE169" s="16"/>
    </row>
    <row r="170" spans="2:31" ht="26.25" customHeight="1">
      <c r="B170" s="22"/>
      <c r="C170" s="22"/>
      <c r="D170" s="8" t="s">
        <v>54</v>
      </c>
      <c r="E170" s="44">
        <f>Eingabe!C51</f>
        <v>48</v>
      </c>
      <c r="F170" s="85"/>
      <c r="G170" s="86"/>
      <c r="H170" s="17"/>
      <c r="I170" s="5"/>
      <c r="J170" s="5">
        <f t="shared" si="19"/>
        <v>0</v>
      </c>
      <c r="K170" s="176"/>
      <c r="L170" s="5">
        <f t="shared" si="16"/>
        <v>0</v>
      </c>
      <c r="M170" s="200">
        <f>Eingabe!Z51</f>
        <v>0</v>
      </c>
      <c r="N170" s="195">
        <f t="shared" si="20"/>
        <v>0</v>
      </c>
      <c r="O170" s="196">
        <f t="shared" si="21"/>
        <v>0</v>
      </c>
      <c r="P170" s="22"/>
      <c r="S170" s="30"/>
      <c r="T170" s="22"/>
      <c r="U170" s="22"/>
      <c r="V170" s="22"/>
      <c r="W170" s="22"/>
      <c r="X170" s="22"/>
      <c r="Y170" s="22"/>
      <c r="Z170" s="22"/>
      <c r="AA170" s="16"/>
      <c r="AB170" s="16"/>
      <c r="AC170" s="16"/>
      <c r="AD170" s="16"/>
      <c r="AE170" s="16"/>
    </row>
    <row r="171" spans="2:31" ht="26.25" customHeight="1">
      <c r="B171" s="22"/>
      <c r="C171" s="22"/>
      <c r="D171" s="8" t="s">
        <v>55</v>
      </c>
      <c r="E171" s="44">
        <f>Eingabe!C52</f>
        <v>49</v>
      </c>
      <c r="F171" s="85"/>
      <c r="G171" s="86"/>
      <c r="H171" s="17"/>
      <c r="I171" s="5"/>
      <c r="J171" s="5">
        <f t="shared" si="19"/>
        <v>0</v>
      </c>
      <c r="K171" s="176"/>
      <c r="L171" s="5">
        <f t="shared" si="16"/>
        <v>0</v>
      </c>
      <c r="M171" s="200">
        <f>Eingabe!Z52</f>
        <v>0</v>
      </c>
      <c r="N171" s="195">
        <f t="shared" si="20"/>
        <v>0</v>
      </c>
      <c r="O171" s="196">
        <f t="shared" si="21"/>
        <v>0</v>
      </c>
      <c r="P171" s="22"/>
      <c r="S171" s="30"/>
      <c r="T171" s="31"/>
      <c r="U171" s="31"/>
      <c r="V171" s="31"/>
      <c r="W171" s="30"/>
      <c r="X171" s="30"/>
      <c r="Y171" s="22"/>
      <c r="Z171" s="22"/>
      <c r="AA171" s="16"/>
      <c r="AB171" s="16"/>
      <c r="AC171" s="16"/>
      <c r="AD171" s="16"/>
      <c r="AE171" s="16"/>
    </row>
    <row r="172" spans="2:31" ht="26.25" customHeight="1" thickBot="1">
      <c r="B172" s="22"/>
      <c r="C172" s="22"/>
      <c r="D172" s="18" t="s">
        <v>56</v>
      </c>
      <c r="E172" s="45">
        <f>Eingabe!C53</f>
        <v>50</v>
      </c>
      <c r="F172" s="87"/>
      <c r="G172" s="88"/>
      <c r="H172" s="164"/>
      <c r="I172" s="20"/>
      <c r="J172" s="20">
        <f t="shared" si="19"/>
        <v>0</v>
      </c>
      <c r="K172" s="177"/>
      <c r="L172" s="5">
        <f t="shared" si="16"/>
        <v>0</v>
      </c>
      <c r="M172" s="201">
        <f>Eingabe!Z53</f>
        <v>0</v>
      </c>
      <c r="N172" s="202">
        <f t="shared" si="20"/>
        <v>0</v>
      </c>
      <c r="O172" s="203">
        <f t="shared" si="21"/>
        <v>0</v>
      </c>
      <c r="P172" s="22"/>
      <c r="S172" s="30"/>
      <c r="T172" s="31"/>
      <c r="U172" s="31"/>
      <c r="V172" s="31"/>
      <c r="W172" s="30"/>
      <c r="X172" s="30"/>
      <c r="Y172" s="22"/>
      <c r="Z172" s="22"/>
      <c r="AA172" s="16"/>
      <c r="AB172" s="16"/>
      <c r="AC172" s="16"/>
      <c r="AD172" s="16"/>
      <c r="AE172" s="16"/>
    </row>
    <row r="173" spans="2:31" ht="26.25" customHeight="1" thickBot="1">
      <c r="B173" s="22"/>
      <c r="C173" s="22"/>
      <c r="D173" s="241" t="str">
        <f>Eingabe!$B$54</f>
        <v>Punktevergabe: 30,29,28,27,26,25,24,23,22,21,20,19,18,17,16,15,14,13,12,11,10,9,8,7,6,5,4,3,2,1</v>
      </c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8"/>
      <c r="P173" s="22"/>
      <c r="S173" s="30"/>
      <c r="T173" s="31"/>
      <c r="U173" s="31"/>
      <c r="V173" s="31"/>
      <c r="W173" s="30"/>
      <c r="X173" s="30"/>
      <c r="Y173" s="22"/>
      <c r="Z173" s="22"/>
      <c r="AA173" s="16"/>
      <c r="AB173" s="16"/>
      <c r="AC173" s="16"/>
      <c r="AD173" s="16"/>
      <c r="AE173" s="16"/>
    </row>
    <row r="174" spans="2:31" ht="26.25" customHeight="1">
      <c r="B174" s="22"/>
      <c r="C174" s="22"/>
      <c r="D174" s="31"/>
      <c r="E174" s="31"/>
      <c r="F174" s="43"/>
      <c r="G174" s="30"/>
      <c r="H174" s="31"/>
      <c r="I174" s="30"/>
      <c r="J174" s="30"/>
      <c r="K174" s="30"/>
      <c r="L174" s="22"/>
      <c r="M174" s="22"/>
      <c r="N174" s="22"/>
      <c r="O174" s="22"/>
      <c r="P174" s="22"/>
      <c r="S174" s="30"/>
      <c r="T174" s="31"/>
      <c r="U174" s="31"/>
      <c r="V174" s="31"/>
      <c r="W174" s="30"/>
      <c r="X174" s="30"/>
      <c r="Y174" s="22"/>
      <c r="Z174" s="22"/>
      <c r="AA174" s="16"/>
      <c r="AB174" s="16"/>
      <c r="AC174" s="16"/>
      <c r="AD174" s="16"/>
      <c r="AE174" s="16"/>
    </row>
    <row r="175" spans="2:31" ht="26.25" customHeight="1">
      <c r="B175" s="22"/>
      <c r="C175" s="22"/>
      <c r="D175" s="22"/>
      <c r="E175" s="155"/>
      <c r="F175" s="157"/>
      <c r="G175" s="157" t="s">
        <v>68</v>
      </c>
      <c r="H175" s="32"/>
      <c r="I175" s="132">
        <v>1</v>
      </c>
      <c r="J175" s="133">
        <v>2</v>
      </c>
      <c r="K175" s="109" t="s">
        <v>147</v>
      </c>
      <c r="L175" s="110"/>
      <c r="M175" s="109" t="s">
        <v>148</v>
      </c>
      <c r="N175" s="31"/>
      <c r="O175" s="31"/>
      <c r="P175" s="31"/>
      <c r="Q175" s="30"/>
      <c r="R175" s="30"/>
      <c r="S175" s="22"/>
      <c r="T175" s="22"/>
      <c r="U175" s="22"/>
      <c r="V175" s="22"/>
      <c r="W175" s="22"/>
      <c r="X175" s="22"/>
      <c r="Y175" s="22"/>
      <c r="Z175" s="16"/>
      <c r="AA175" s="16"/>
      <c r="AB175" s="16"/>
      <c r="AC175" s="16"/>
      <c r="AD175" s="16"/>
      <c r="AE175" s="16"/>
    </row>
    <row r="176" spans="2:31" ht="26.25" customHeight="1">
      <c r="B176" s="22"/>
      <c r="C176" s="22"/>
      <c r="D176" s="22"/>
      <c r="E176" s="155"/>
      <c r="F176" s="157"/>
      <c r="G176" s="157" t="s">
        <v>68</v>
      </c>
      <c r="H176" s="32"/>
      <c r="I176" s="134">
        <v>3</v>
      </c>
      <c r="J176" s="135">
        <v>4</v>
      </c>
      <c r="K176" s="111" t="s">
        <v>149</v>
      </c>
      <c r="L176" s="109" t="s">
        <v>4</v>
      </c>
      <c r="M176" s="109" t="s">
        <v>150</v>
      </c>
      <c r="N176" s="31"/>
      <c r="O176" s="31"/>
      <c r="P176" s="31"/>
      <c r="Q176" s="30"/>
      <c r="R176" s="30"/>
      <c r="S176" s="22"/>
      <c r="T176" s="22"/>
      <c r="U176" s="22"/>
      <c r="V176" s="22"/>
      <c r="W176" s="22"/>
      <c r="X176" s="22"/>
      <c r="Y176" s="22"/>
      <c r="Z176" s="16"/>
      <c r="AA176" s="16"/>
      <c r="AB176" s="16"/>
      <c r="AC176" s="16"/>
      <c r="AD176" s="16"/>
      <c r="AE176" s="16"/>
    </row>
    <row r="177" spans="2:31" ht="26.25" customHeight="1">
      <c r="B177" s="22"/>
      <c r="C177" s="22"/>
      <c r="D177" s="22"/>
      <c r="E177" s="155"/>
      <c r="F177" s="157"/>
      <c r="G177" s="157" t="s">
        <v>68</v>
      </c>
      <c r="H177" s="32"/>
      <c r="I177" s="136">
        <v>5</v>
      </c>
      <c r="J177" s="31"/>
      <c r="K177" s="109" t="s">
        <v>149</v>
      </c>
      <c r="L177" s="109" t="s">
        <v>5</v>
      </c>
      <c r="M177" s="109" t="s">
        <v>150</v>
      </c>
      <c r="N177" s="31"/>
      <c r="O177" s="31"/>
      <c r="P177" s="31"/>
      <c r="Q177" s="30"/>
      <c r="R177" s="30"/>
      <c r="S177" s="22"/>
      <c r="T177" s="22"/>
      <c r="U177" s="22"/>
      <c r="V177" s="22"/>
      <c r="W177" s="22"/>
      <c r="X177" s="22"/>
      <c r="Y177" s="22"/>
      <c r="Z177" s="16"/>
      <c r="AA177" s="16"/>
      <c r="AB177" s="16"/>
      <c r="AC177" s="16"/>
      <c r="AD177" s="16"/>
      <c r="AE177" s="16"/>
    </row>
    <row r="178" spans="2:26" ht="26.25" customHeight="1">
      <c r="B178" s="22"/>
      <c r="C178" s="22"/>
      <c r="D178" s="22"/>
      <c r="E178" s="47"/>
      <c r="F178" s="38"/>
      <c r="G178" s="38"/>
      <c r="H178" s="39"/>
      <c r="I178" s="40"/>
      <c r="J178" s="22"/>
      <c r="K178" s="22"/>
      <c r="L178" s="22"/>
      <c r="M178" s="22"/>
      <c r="N178" s="22"/>
      <c r="O178" s="22"/>
      <c r="P178" s="22"/>
      <c r="S178" s="30"/>
      <c r="T178" s="31"/>
      <c r="U178" s="31"/>
      <c r="V178" s="31"/>
      <c r="W178" s="30"/>
      <c r="X178" s="30"/>
      <c r="Y178" s="31"/>
      <c r="Z178" s="30"/>
    </row>
    <row r="179" spans="2:26" ht="26.25" customHeight="1" thickBot="1">
      <c r="B179" s="22"/>
      <c r="C179" s="22"/>
      <c r="D179" s="22"/>
      <c r="E179" s="43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S179" s="30"/>
      <c r="T179" s="31"/>
      <c r="U179" s="31"/>
      <c r="V179" s="31"/>
      <c r="W179" s="30"/>
      <c r="X179" s="30"/>
      <c r="Y179" s="31"/>
      <c r="Z179" s="30"/>
    </row>
    <row r="180" spans="2:28" ht="34.5" customHeight="1" thickBot="1">
      <c r="B180" s="22"/>
      <c r="C180" s="22"/>
      <c r="D180" s="244">
        <f>Eingabe!$AA$3</f>
        <v>42997</v>
      </c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6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16"/>
      <c r="AB180" s="16"/>
    </row>
    <row r="181" spans="2:28" ht="31.5">
      <c r="B181" s="22"/>
      <c r="C181" s="22"/>
      <c r="D181" s="225" t="s">
        <v>0</v>
      </c>
      <c r="E181" s="219" t="s">
        <v>63</v>
      </c>
      <c r="F181" s="219" t="s">
        <v>66</v>
      </c>
      <c r="G181" s="219"/>
      <c r="H181" s="223" t="s">
        <v>67</v>
      </c>
      <c r="I181" s="219" t="s">
        <v>4</v>
      </c>
      <c r="J181" s="219" t="s">
        <v>5</v>
      </c>
      <c r="K181" s="219" t="s">
        <v>6</v>
      </c>
      <c r="L181" s="219" t="s">
        <v>62</v>
      </c>
      <c r="M181" s="229" t="s">
        <v>3</v>
      </c>
      <c r="N181" s="33" t="s">
        <v>60</v>
      </c>
      <c r="O181" s="34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16"/>
      <c r="AB181" s="16"/>
    </row>
    <row r="182" spans="2:28" ht="26.25" customHeight="1" thickBot="1">
      <c r="B182" s="22"/>
      <c r="C182" s="22"/>
      <c r="D182" s="226"/>
      <c r="E182" s="220"/>
      <c r="F182" s="220"/>
      <c r="G182" s="220"/>
      <c r="H182" s="224"/>
      <c r="I182" s="220"/>
      <c r="J182" s="220"/>
      <c r="K182" s="220"/>
      <c r="L182" s="220"/>
      <c r="M182" s="230"/>
      <c r="N182" s="48" t="s">
        <v>58</v>
      </c>
      <c r="O182" s="49" t="s">
        <v>59</v>
      </c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16"/>
      <c r="AB182" s="16"/>
    </row>
    <row r="183" spans="2:28" ht="26.25" customHeight="1">
      <c r="B183" s="22"/>
      <c r="C183" s="22"/>
      <c r="D183" s="9" t="s">
        <v>7</v>
      </c>
      <c r="E183" s="46" t="str">
        <f>Eingabe!C4</f>
        <v>Roman Grunner</v>
      </c>
      <c r="F183" s="83"/>
      <c r="G183" s="84"/>
      <c r="H183" s="186"/>
      <c r="I183" s="5"/>
      <c r="J183" s="5">
        <f aca="true" t="shared" si="22" ref="J183:J214">K183-I183</f>
        <v>0</v>
      </c>
      <c r="K183" s="176"/>
      <c r="L183" s="5">
        <f>SUM(K183/10)</f>
        <v>0</v>
      </c>
      <c r="M183" s="200">
        <f>Eingabe!AA4</f>
        <v>0</v>
      </c>
      <c r="N183" s="206"/>
      <c r="O183" s="207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16"/>
      <c r="AB183" s="16"/>
    </row>
    <row r="184" spans="2:28" ht="26.25" customHeight="1">
      <c r="B184" s="22"/>
      <c r="C184" s="22"/>
      <c r="D184" s="10" t="s">
        <v>8</v>
      </c>
      <c r="E184" s="4" t="str">
        <f>Eingabe!C5</f>
        <v>Marko Neumayer</v>
      </c>
      <c r="F184" s="85"/>
      <c r="G184" s="86"/>
      <c r="H184" s="17"/>
      <c r="I184" s="5"/>
      <c r="J184" s="5">
        <f t="shared" si="22"/>
        <v>0</v>
      </c>
      <c r="K184" s="176"/>
      <c r="L184" s="5">
        <f aca="true" t="shared" si="23" ref="L184:L232">SUM(K184/10)</f>
        <v>0</v>
      </c>
      <c r="M184" s="200">
        <f>Eingabe!AA5</f>
        <v>0</v>
      </c>
      <c r="N184" s="174">
        <f>$K$183-K184</f>
        <v>0</v>
      </c>
      <c r="O184" s="193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16"/>
      <c r="AB184" s="16"/>
    </row>
    <row r="185" spans="2:28" ht="26.25" customHeight="1">
      <c r="B185" s="22"/>
      <c r="C185" s="22"/>
      <c r="D185" s="11" t="s">
        <v>9</v>
      </c>
      <c r="E185" s="4" t="str">
        <f>Eingabe!C6</f>
        <v>Thomas Sanda</v>
      </c>
      <c r="F185" s="85"/>
      <c r="G185" s="86"/>
      <c r="H185" s="17"/>
      <c r="I185" s="5"/>
      <c r="J185" s="5">
        <f t="shared" si="22"/>
        <v>0</v>
      </c>
      <c r="K185" s="176"/>
      <c r="L185" s="5">
        <f t="shared" si="23"/>
        <v>0</v>
      </c>
      <c r="M185" s="200">
        <f>Eingabe!AA6</f>
        <v>0</v>
      </c>
      <c r="N185" s="175">
        <f aca="true" t="shared" si="24" ref="N185:N215">$K$183-K185</f>
        <v>0</v>
      </c>
      <c r="O185" s="194">
        <f>SUM(K184-K185)</f>
        <v>0</v>
      </c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16"/>
      <c r="AB185" s="16"/>
    </row>
    <row r="186" spans="2:28" ht="26.25" customHeight="1">
      <c r="B186" s="22"/>
      <c r="C186" s="22"/>
      <c r="D186" s="8" t="s">
        <v>10</v>
      </c>
      <c r="E186" s="4" t="str">
        <f>Eingabe!C7</f>
        <v>Walter Lemböck </v>
      </c>
      <c r="F186" s="85"/>
      <c r="G186" s="86"/>
      <c r="H186" s="17"/>
      <c r="I186" s="5"/>
      <c r="J186" s="5">
        <f t="shared" si="22"/>
        <v>0</v>
      </c>
      <c r="K186" s="176"/>
      <c r="L186" s="5">
        <f t="shared" si="23"/>
        <v>0</v>
      </c>
      <c r="M186" s="200">
        <f>Eingabe!AA7</f>
        <v>0</v>
      </c>
      <c r="N186" s="195">
        <f t="shared" si="24"/>
        <v>0</v>
      </c>
      <c r="O186" s="196">
        <f>SUM(K185-K186)</f>
        <v>0</v>
      </c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16"/>
      <c r="AB186" s="16"/>
    </row>
    <row r="187" spans="2:28" ht="26.25" customHeight="1">
      <c r="B187" s="22"/>
      <c r="C187" s="22"/>
      <c r="D187" s="8" t="s">
        <v>11</v>
      </c>
      <c r="E187" s="4" t="str">
        <f>Eingabe!C8</f>
        <v>Gerhard Fischer </v>
      </c>
      <c r="F187" s="85"/>
      <c r="G187" s="86"/>
      <c r="H187" s="17"/>
      <c r="I187" s="5"/>
      <c r="J187" s="5">
        <f t="shared" si="22"/>
        <v>0</v>
      </c>
      <c r="K187" s="176"/>
      <c r="L187" s="5">
        <f t="shared" si="23"/>
        <v>0</v>
      </c>
      <c r="M187" s="200">
        <f>Eingabe!AA8</f>
        <v>0</v>
      </c>
      <c r="N187" s="195">
        <f t="shared" si="24"/>
        <v>0</v>
      </c>
      <c r="O187" s="196">
        <f aca="true" t="shared" si="25" ref="O187:O232">SUM(K186-K187)</f>
        <v>0</v>
      </c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16"/>
      <c r="AB187" s="16"/>
    </row>
    <row r="188" spans="2:28" ht="26.25" customHeight="1">
      <c r="B188" s="22"/>
      <c r="C188" s="22"/>
      <c r="D188" s="8" t="s">
        <v>12</v>
      </c>
      <c r="E188" s="4" t="str">
        <f>Eingabe!C9</f>
        <v>Peter Siding </v>
      </c>
      <c r="F188" s="85"/>
      <c r="G188" s="86"/>
      <c r="H188" s="17"/>
      <c r="I188" s="5"/>
      <c r="J188" s="5">
        <f t="shared" si="22"/>
        <v>0</v>
      </c>
      <c r="K188" s="176"/>
      <c r="L188" s="5">
        <f t="shared" si="23"/>
        <v>0</v>
      </c>
      <c r="M188" s="200">
        <f>Eingabe!AA9</f>
        <v>0</v>
      </c>
      <c r="N188" s="195">
        <f t="shared" si="24"/>
        <v>0</v>
      </c>
      <c r="O188" s="196">
        <f t="shared" si="25"/>
        <v>0</v>
      </c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16"/>
      <c r="AB188" s="16"/>
    </row>
    <row r="189" spans="2:28" ht="26.25" customHeight="1">
      <c r="B189" s="22"/>
      <c r="C189" s="22"/>
      <c r="D189" s="8" t="s">
        <v>13</v>
      </c>
      <c r="E189" s="4" t="str">
        <f>Eingabe!C10</f>
        <v>Leo Rebler</v>
      </c>
      <c r="F189" s="85"/>
      <c r="G189" s="86"/>
      <c r="H189" s="17"/>
      <c r="I189" s="5"/>
      <c r="J189" s="5">
        <f t="shared" si="22"/>
        <v>0</v>
      </c>
      <c r="K189" s="176"/>
      <c r="L189" s="5">
        <f t="shared" si="23"/>
        <v>0</v>
      </c>
      <c r="M189" s="200">
        <f>Eingabe!AA10</f>
        <v>0</v>
      </c>
      <c r="N189" s="195">
        <f t="shared" si="24"/>
        <v>0</v>
      </c>
      <c r="O189" s="196">
        <f t="shared" si="25"/>
        <v>0</v>
      </c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16"/>
      <c r="AB189" s="16"/>
    </row>
    <row r="190" spans="2:28" ht="26.25" customHeight="1">
      <c r="B190" s="22"/>
      <c r="C190" s="22"/>
      <c r="D190" s="8" t="s">
        <v>14</v>
      </c>
      <c r="E190" s="4" t="str">
        <f>Eingabe!C11</f>
        <v>Gabi Krausler</v>
      </c>
      <c r="F190" s="85"/>
      <c r="G190" s="86"/>
      <c r="H190" s="17"/>
      <c r="I190" s="5"/>
      <c r="J190" s="5">
        <f t="shared" si="22"/>
        <v>0</v>
      </c>
      <c r="K190" s="176"/>
      <c r="L190" s="5">
        <f t="shared" si="23"/>
        <v>0</v>
      </c>
      <c r="M190" s="200">
        <f>Eingabe!AA11</f>
        <v>0</v>
      </c>
      <c r="N190" s="195">
        <f t="shared" si="24"/>
        <v>0</v>
      </c>
      <c r="O190" s="196">
        <f t="shared" si="25"/>
        <v>0</v>
      </c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16"/>
      <c r="AB190" s="16"/>
    </row>
    <row r="191" spans="2:28" ht="26.25" customHeight="1">
      <c r="B191" s="22"/>
      <c r="C191" s="22"/>
      <c r="D191" s="8" t="s">
        <v>15</v>
      </c>
      <c r="E191" s="43" t="str">
        <f>Eingabe!C12</f>
        <v>Gerlinde Herzog</v>
      </c>
      <c r="F191" s="85"/>
      <c r="G191" s="86"/>
      <c r="H191" s="17"/>
      <c r="I191" s="5"/>
      <c r="J191" s="5">
        <f t="shared" si="22"/>
        <v>0</v>
      </c>
      <c r="K191" s="176"/>
      <c r="L191" s="5">
        <f t="shared" si="23"/>
        <v>0</v>
      </c>
      <c r="M191" s="200">
        <f>Eingabe!AA12</f>
        <v>0</v>
      </c>
      <c r="N191" s="195">
        <f t="shared" si="24"/>
        <v>0</v>
      </c>
      <c r="O191" s="196">
        <f t="shared" si="25"/>
        <v>0</v>
      </c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16"/>
      <c r="AB191" s="16"/>
    </row>
    <row r="192" spans="2:28" ht="26.25" customHeight="1">
      <c r="B192" s="22"/>
      <c r="C192" s="22"/>
      <c r="D192" s="8" t="s">
        <v>16</v>
      </c>
      <c r="E192" s="4" t="str">
        <f>Eingabe!C13</f>
        <v>Michael Liebe</v>
      </c>
      <c r="F192" s="85"/>
      <c r="G192" s="86"/>
      <c r="H192" s="17"/>
      <c r="I192" s="5"/>
      <c r="J192" s="5">
        <f t="shared" si="22"/>
        <v>0</v>
      </c>
      <c r="K192" s="176"/>
      <c r="L192" s="5">
        <f t="shared" si="23"/>
        <v>0</v>
      </c>
      <c r="M192" s="200">
        <f>Eingabe!AA13</f>
        <v>0</v>
      </c>
      <c r="N192" s="195">
        <f t="shared" si="24"/>
        <v>0</v>
      </c>
      <c r="O192" s="196">
        <f t="shared" si="25"/>
        <v>0</v>
      </c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16"/>
      <c r="AB192" s="16"/>
    </row>
    <row r="193" spans="2:28" ht="26.25" customHeight="1">
      <c r="B193" s="22"/>
      <c r="C193" s="22"/>
      <c r="D193" s="8" t="s">
        <v>17</v>
      </c>
      <c r="E193" s="4" t="str">
        <f>Eingabe!C14</f>
        <v>Walter Müllner </v>
      </c>
      <c r="F193" s="85"/>
      <c r="G193" s="86"/>
      <c r="H193" s="17"/>
      <c r="I193" s="5"/>
      <c r="J193" s="5">
        <f t="shared" si="22"/>
        <v>0</v>
      </c>
      <c r="K193" s="176"/>
      <c r="L193" s="5">
        <f t="shared" si="23"/>
        <v>0</v>
      </c>
      <c r="M193" s="200">
        <f>Eingabe!AA14</f>
        <v>0</v>
      </c>
      <c r="N193" s="195">
        <f t="shared" si="24"/>
        <v>0</v>
      </c>
      <c r="O193" s="196">
        <f t="shared" si="25"/>
        <v>0</v>
      </c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16"/>
      <c r="AB193" s="16"/>
    </row>
    <row r="194" spans="2:28" ht="26.25" customHeight="1">
      <c r="B194" s="22"/>
      <c r="C194" s="22"/>
      <c r="D194" s="8" t="s">
        <v>18</v>
      </c>
      <c r="E194" s="4" t="str">
        <f>Eingabe!C15</f>
        <v>Thomas Nowak </v>
      </c>
      <c r="F194" s="85"/>
      <c r="G194" s="86"/>
      <c r="H194" s="17"/>
      <c r="I194" s="5"/>
      <c r="J194" s="5">
        <f t="shared" si="22"/>
        <v>0</v>
      </c>
      <c r="K194" s="176"/>
      <c r="L194" s="5">
        <f t="shared" si="23"/>
        <v>0</v>
      </c>
      <c r="M194" s="200">
        <f>Eingabe!AA15</f>
        <v>0</v>
      </c>
      <c r="N194" s="195">
        <f t="shared" si="24"/>
        <v>0</v>
      </c>
      <c r="O194" s="196">
        <f t="shared" si="25"/>
        <v>0</v>
      </c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16"/>
      <c r="AB194" s="16"/>
    </row>
    <row r="195" spans="2:28" ht="26.25" customHeight="1">
      <c r="B195" s="22"/>
      <c r="C195" s="22"/>
      <c r="D195" s="8" t="s">
        <v>19</v>
      </c>
      <c r="E195" s="43" t="str">
        <f>Eingabe!C16</f>
        <v>Thomas Gebhardt</v>
      </c>
      <c r="F195" s="85"/>
      <c r="G195" s="86"/>
      <c r="H195" s="17"/>
      <c r="I195" s="5"/>
      <c r="J195" s="5">
        <f t="shared" si="22"/>
        <v>0</v>
      </c>
      <c r="K195" s="176"/>
      <c r="L195" s="5">
        <f t="shared" si="23"/>
        <v>0</v>
      </c>
      <c r="M195" s="200">
        <f>Eingabe!AA16</f>
        <v>0</v>
      </c>
      <c r="N195" s="195">
        <f t="shared" si="24"/>
        <v>0</v>
      </c>
      <c r="O195" s="196">
        <f t="shared" si="25"/>
        <v>0</v>
      </c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16"/>
      <c r="AB195" s="16"/>
    </row>
    <row r="196" spans="2:28" ht="26.25" customHeight="1">
      <c r="B196" s="22"/>
      <c r="C196" s="22"/>
      <c r="D196" s="8" t="s">
        <v>20</v>
      </c>
      <c r="E196" s="4" t="str">
        <f>Eingabe!C17</f>
        <v>Per Bosch</v>
      </c>
      <c r="F196" s="85"/>
      <c r="G196" s="86"/>
      <c r="H196" s="17"/>
      <c r="I196" s="5"/>
      <c r="J196" s="5">
        <f t="shared" si="22"/>
        <v>0</v>
      </c>
      <c r="K196" s="176"/>
      <c r="L196" s="5">
        <f t="shared" si="23"/>
        <v>0</v>
      </c>
      <c r="M196" s="200">
        <f>Eingabe!AA17</f>
        <v>0</v>
      </c>
      <c r="N196" s="195">
        <f t="shared" si="24"/>
        <v>0</v>
      </c>
      <c r="O196" s="196">
        <f t="shared" si="25"/>
        <v>0</v>
      </c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16"/>
      <c r="AB196" s="16"/>
    </row>
    <row r="197" spans="2:28" ht="26.25" customHeight="1">
      <c r="B197" s="22"/>
      <c r="C197" s="22"/>
      <c r="D197" s="8" t="s">
        <v>21</v>
      </c>
      <c r="E197" s="4" t="str">
        <f>Eingabe!C18</f>
        <v>Christian Melbinger</v>
      </c>
      <c r="F197" s="85"/>
      <c r="G197" s="86"/>
      <c r="H197" s="17"/>
      <c r="I197" s="5"/>
      <c r="J197" s="5">
        <f t="shared" si="22"/>
        <v>0</v>
      </c>
      <c r="K197" s="176"/>
      <c r="L197" s="5">
        <f t="shared" si="23"/>
        <v>0</v>
      </c>
      <c r="M197" s="200">
        <f>Eingabe!AA18</f>
        <v>0</v>
      </c>
      <c r="N197" s="195">
        <f t="shared" si="24"/>
        <v>0</v>
      </c>
      <c r="O197" s="196">
        <f t="shared" si="25"/>
        <v>0</v>
      </c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16"/>
      <c r="AB197" s="16"/>
    </row>
    <row r="198" spans="2:28" ht="26.25" customHeight="1">
      <c r="B198" s="22"/>
      <c r="C198" s="22"/>
      <c r="D198" s="8" t="s">
        <v>22</v>
      </c>
      <c r="E198" s="4" t="str">
        <f>Eingabe!C19</f>
        <v>Franz Wessely</v>
      </c>
      <c r="F198" s="85"/>
      <c r="G198" s="86"/>
      <c r="H198" s="17"/>
      <c r="I198" s="5"/>
      <c r="J198" s="5">
        <f t="shared" si="22"/>
        <v>0</v>
      </c>
      <c r="K198" s="176"/>
      <c r="L198" s="5">
        <f t="shared" si="23"/>
        <v>0</v>
      </c>
      <c r="M198" s="200">
        <f>Eingabe!AA19</f>
        <v>0</v>
      </c>
      <c r="N198" s="195">
        <f t="shared" si="24"/>
        <v>0</v>
      </c>
      <c r="O198" s="196">
        <f t="shared" si="25"/>
        <v>0</v>
      </c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16"/>
      <c r="AB198" s="16"/>
    </row>
    <row r="199" spans="2:28" ht="26.25" customHeight="1">
      <c r="B199" s="22"/>
      <c r="C199" s="22"/>
      <c r="D199" s="8" t="s">
        <v>23</v>
      </c>
      <c r="E199" s="4">
        <f>Eingabe!C20</f>
        <v>17</v>
      </c>
      <c r="F199" s="85"/>
      <c r="G199" s="86"/>
      <c r="H199" s="17"/>
      <c r="I199" s="5"/>
      <c r="J199" s="5">
        <f t="shared" si="22"/>
        <v>0</v>
      </c>
      <c r="K199" s="176"/>
      <c r="L199" s="5">
        <f t="shared" si="23"/>
        <v>0</v>
      </c>
      <c r="M199" s="200">
        <f>Eingabe!AA20</f>
        <v>0</v>
      </c>
      <c r="N199" s="195">
        <f t="shared" si="24"/>
        <v>0</v>
      </c>
      <c r="O199" s="196">
        <f t="shared" si="25"/>
        <v>0</v>
      </c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16"/>
      <c r="AB199" s="16"/>
    </row>
    <row r="200" spans="2:28" ht="26.25" customHeight="1">
      <c r="B200" s="22"/>
      <c r="C200" s="22"/>
      <c r="D200" s="8" t="s">
        <v>24</v>
      </c>
      <c r="E200" s="4">
        <f>Eingabe!C21</f>
        <v>18</v>
      </c>
      <c r="F200" s="85"/>
      <c r="G200" s="86"/>
      <c r="H200" s="17"/>
      <c r="I200" s="5"/>
      <c r="J200" s="5">
        <f t="shared" si="22"/>
        <v>0</v>
      </c>
      <c r="K200" s="176"/>
      <c r="L200" s="5">
        <f t="shared" si="23"/>
        <v>0</v>
      </c>
      <c r="M200" s="200">
        <f>Eingabe!AA21</f>
        <v>0</v>
      </c>
      <c r="N200" s="195">
        <f t="shared" si="24"/>
        <v>0</v>
      </c>
      <c r="O200" s="196">
        <f t="shared" si="25"/>
        <v>0</v>
      </c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16"/>
      <c r="AB200" s="16"/>
    </row>
    <row r="201" spans="2:28" ht="26.25" customHeight="1">
      <c r="B201" s="22"/>
      <c r="C201" s="22"/>
      <c r="D201" s="8" t="s">
        <v>25</v>
      </c>
      <c r="E201" s="4">
        <f>Eingabe!C22</f>
        <v>19</v>
      </c>
      <c r="F201" s="85"/>
      <c r="G201" s="86"/>
      <c r="H201" s="17"/>
      <c r="I201" s="5"/>
      <c r="J201" s="5">
        <f t="shared" si="22"/>
        <v>0</v>
      </c>
      <c r="K201" s="176"/>
      <c r="L201" s="5">
        <f t="shared" si="23"/>
        <v>0</v>
      </c>
      <c r="M201" s="200">
        <f>Eingabe!AA22</f>
        <v>0</v>
      </c>
      <c r="N201" s="195">
        <f t="shared" si="24"/>
        <v>0</v>
      </c>
      <c r="O201" s="196">
        <f t="shared" si="25"/>
        <v>0</v>
      </c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16"/>
      <c r="AB201" s="16"/>
    </row>
    <row r="202" spans="2:28" ht="26.25" customHeight="1">
      <c r="B202" s="22"/>
      <c r="C202" s="22"/>
      <c r="D202" s="8" t="s">
        <v>26</v>
      </c>
      <c r="E202" s="4">
        <f>Eingabe!C23</f>
        <v>20</v>
      </c>
      <c r="F202" s="85"/>
      <c r="G202" s="86"/>
      <c r="H202" s="17"/>
      <c r="I202" s="5"/>
      <c r="J202" s="5">
        <f t="shared" si="22"/>
        <v>0</v>
      </c>
      <c r="K202" s="176"/>
      <c r="L202" s="5">
        <f t="shared" si="23"/>
        <v>0</v>
      </c>
      <c r="M202" s="200">
        <f>Eingabe!AA23</f>
        <v>0</v>
      </c>
      <c r="N202" s="195">
        <f t="shared" si="24"/>
        <v>0</v>
      </c>
      <c r="O202" s="196">
        <f t="shared" si="25"/>
        <v>0</v>
      </c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16"/>
      <c r="AB202" s="16"/>
    </row>
    <row r="203" spans="2:28" ht="26.25" customHeight="1">
      <c r="B203" s="22"/>
      <c r="C203" s="22"/>
      <c r="D203" s="8" t="s">
        <v>27</v>
      </c>
      <c r="E203" s="4">
        <f>Eingabe!C24</f>
        <v>21</v>
      </c>
      <c r="F203" s="85"/>
      <c r="G203" s="86"/>
      <c r="H203" s="17"/>
      <c r="I203" s="5"/>
      <c r="J203" s="5">
        <f t="shared" si="22"/>
        <v>0</v>
      </c>
      <c r="K203" s="176"/>
      <c r="L203" s="5">
        <f t="shared" si="23"/>
        <v>0</v>
      </c>
      <c r="M203" s="200">
        <f>Eingabe!AA24</f>
        <v>0</v>
      </c>
      <c r="N203" s="195">
        <f t="shared" si="24"/>
        <v>0</v>
      </c>
      <c r="O203" s="196">
        <f t="shared" si="25"/>
        <v>0</v>
      </c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16"/>
      <c r="AB203" s="16"/>
    </row>
    <row r="204" spans="2:28" ht="26.25" customHeight="1">
      <c r="B204" s="22"/>
      <c r="C204" s="22"/>
      <c r="D204" s="8" t="s">
        <v>28</v>
      </c>
      <c r="E204" s="4">
        <f>Eingabe!C25</f>
        <v>22</v>
      </c>
      <c r="F204" s="85"/>
      <c r="G204" s="86"/>
      <c r="H204" s="17"/>
      <c r="I204" s="5"/>
      <c r="J204" s="5">
        <f t="shared" si="22"/>
        <v>0</v>
      </c>
      <c r="K204" s="176"/>
      <c r="L204" s="5">
        <f t="shared" si="23"/>
        <v>0</v>
      </c>
      <c r="M204" s="200">
        <f>Eingabe!AA25</f>
        <v>0</v>
      </c>
      <c r="N204" s="195">
        <f t="shared" si="24"/>
        <v>0</v>
      </c>
      <c r="O204" s="196">
        <f t="shared" si="25"/>
        <v>0</v>
      </c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16"/>
      <c r="AB204" s="16"/>
    </row>
    <row r="205" spans="2:28" ht="26.25" customHeight="1">
      <c r="B205" s="22"/>
      <c r="C205" s="22"/>
      <c r="D205" s="8" t="s">
        <v>29</v>
      </c>
      <c r="E205" s="19">
        <f>Eingabe!C26</f>
        <v>23</v>
      </c>
      <c r="F205" s="85"/>
      <c r="G205" s="86"/>
      <c r="H205" s="17"/>
      <c r="I205" s="5"/>
      <c r="J205" s="5">
        <f t="shared" si="22"/>
        <v>0</v>
      </c>
      <c r="K205" s="176"/>
      <c r="L205" s="5">
        <f t="shared" si="23"/>
        <v>0</v>
      </c>
      <c r="M205" s="200">
        <f>Eingabe!AA26</f>
        <v>0</v>
      </c>
      <c r="N205" s="195">
        <f t="shared" si="24"/>
        <v>0</v>
      </c>
      <c r="O205" s="196">
        <f t="shared" si="25"/>
        <v>0</v>
      </c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16"/>
      <c r="AB205" s="16"/>
    </row>
    <row r="206" spans="2:28" ht="26.25" customHeight="1">
      <c r="B206" s="22"/>
      <c r="C206" s="22"/>
      <c r="D206" s="8" t="s">
        <v>30</v>
      </c>
      <c r="E206" s="4">
        <f>Eingabe!C27</f>
        <v>24</v>
      </c>
      <c r="F206" s="85"/>
      <c r="G206" s="86"/>
      <c r="H206" s="17"/>
      <c r="I206" s="5"/>
      <c r="J206" s="5">
        <f t="shared" si="22"/>
        <v>0</v>
      </c>
      <c r="K206" s="176"/>
      <c r="L206" s="5">
        <f t="shared" si="23"/>
        <v>0</v>
      </c>
      <c r="M206" s="200">
        <f>Eingabe!AA27</f>
        <v>0</v>
      </c>
      <c r="N206" s="195">
        <f t="shared" si="24"/>
        <v>0</v>
      </c>
      <c r="O206" s="196">
        <f t="shared" si="25"/>
        <v>0</v>
      </c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16"/>
      <c r="AB206" s="16"/>
    </row>
    <row r="207" spans="2:28" ht="26.25" customHeight="1">
      <c r="B207" s="22"/>
      <c r="C207" s="22"/>
      <c r="D207" s="8" t="s">
        <v>31</v>
      </c>
      <c r="E207" s="4">
        <f>Eingabe!C28</f>
        <v>25</v>
      </c>
      <c r="F207" s="85"/>
      <c r="G207" s="86"/>
      <c r="H207" s="17"/>
      <c r="I207" s="5"/>
      <c r="J207" s="5">
        <f t="shared" si="22"/>
        <v>0</v>
      </c>
      <c r="K207" s="176"/>
      <c r="L207" s="5">
        <f t="shared" si="23"/>
        <v>0</v>
      </c>
      <c r="M207" s="200">
        <f>Eingabe!AA28</f>
        <v>0</v>
      </c>
      <c r="N207" s="195">
        <f t="shared" si="24"/>
        <v>0</v>
      </c>
      <c r="O207" s="196">
        <f t="shared" si="25"/>
        <v>0</v>
      </c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16"/>
      <c r="AB207" s="16"/>
    </row>
    <row r="208" spans="2:28" ht="26.25" customHeight="1">
      <c r="B208" s="22"/>
      <c r="C208" s="22"/>
      <c r="D208" s="8" t="s">
        <v>32</v>
      </c>
      <c r="E208" s="4">
        <f>Eingabe!C29</f>
        <v>26</v>
      </c>
      <c r="F208" s="85"/>
      <c r="G208" s="86"/>
      <c r="H208" s="17"/>
      <c r="I208" s="5"/>
      <c r="J208" s="5">
        <f t="shared" si="22"/>
        <v>0</v>
      </c>
      <c r="K208" s="176"/>
      <c r="L208" s="5">
        <f t="shared" si="23"/>
        <v>0</v>
      </c>
      <c r="M208" s="200">
        <f>Eingabe!AA29</f>
        <v>0</v>
      </c>
      <c r="N208" s="195">
        <f t="shared" si="24"/>
        <v>0</v>
      </c>
      <c r="O208" s="196">
        <f t="shared" si="25"/>
        <v>0</v>
      </c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16"/>
      <c r="AB208" s="16"/>
    </row>
    <row r="209" spans="2:28" ht="26.25" customHeight="1">
      <c r="B209" s="22"/>
      <c r="C209" s="22"/>
      <c r="D209" s="8" t="s">
        <v>33</v>
      </c>
      <c r="E209" s="4">
        <f>Eingabe!C30</f>
        <v>27</v>
      </c>
      <c r="F209" s="85"/>
      <c r="G209" s="86"/>
      <c r="H209" s="17"/>
      <c r="I209" s="5"/>
      <c r="J209" s="5">
        <f t="shared" si="22"/>
        <v>0</v>
      </c>
      <c r="K209" s="176"/>
      <c r="L209" s="5">
        <f t="shared" si="23"/>
        <v>0</v>
      </c>
      <c r="M209" s="200">
        <f>Eingabe!AA30</f>
        <v>0</v>
      </c>
      <c r="N209" s="195">
        <f t="shared" si="24"/>
        <v>0</v>
      </c>
      <c r="O209" s="196">
        <f t="shared" si="25"/>
        <v>0</v>
      </c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16"/>
      <c r="AB209" s="16"/>
    </row>
    <row r="210" spans="2:28" ht="26.25" customHeight="1">
      <c r="B210" s="22"/>
      <c r="C210" s="22"/>
      <c r="D210" s="8" t="s">
        <v>34</v>
      </c>
      <c r="E210" s="4">
        <f>Eingabe!C31</f>
        <v>28</v>
      </c>
      <c r="F210" s="85"/>
      <c r="G210" s="86"/>
      <c r="H210" s="17"/>
      <c r="I210" s="5"/>
      <c r="J210" s="5">
        <f t="shared" si="22"/>
        <v>0</v>
      </c>
      <c r="K210" s="176"/>
      <c r="L210" s="5">
        <f t="shared" si="23"/>
        <v>0</v>
      </c>
      <c r="M210" s="200">
        <f>Eingabe!AA31</f>
        <v>0</v>
      </c>
      <c r="N210" s="195">
        <f t="shared" si="24"/>
        <v>0</v>
      </c>
      <c r="O210" s="196">
        <f t="shared" si="25"/>
        <v>0</v>
      </c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16"/>
      <c r="AB210" s="16"/>
    </row>
    <row r="211" spans="2:28" ht="26.25" customHeight="1">
      <c r="B211" s="22"/>
      <c r="C211" s="22"/>
      <c r="D211" s="8" t="s">
        <v>35</v>
      </c>
      <c r="E211" s="4">
        <f>Eingabe!C32</f>
        <v>29</v>
      </c>
      <c r="F211" s="85"/>
      <c r="G211" s="86"/>
      <c r="H211" s="17"/>
      <c r="I211" s="5"/>
      <c r="J211" s="5">
        <f t="shared" si="22"/>
        <v>0</v>
      </c>
      <c r="K211" s="176"/>
      <c r="L211" s="5">
        <f t="shared" si="23"/>
        <v>0</v>
      </c>
      <c r="M211" s="200">
        <f>Eingabe!AA32</f>
        <v>0</v>
      </c>
      <c r="N211" s="195">
        <f t="shared" si="24"/>
        <v>0</v>
      </c>
      <c r="O211" s="196">
        <f t="shared" si="25"/>
        <v>0</v>
      </c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16"/>
      <c r="AB211" s="16"/>
    </row>
    <row r="212" spans="2:28" ht="26.25" customHeight="1">
      <c r="B212" s="22"/>
      <c r="C212" s="22"/>
      <c r="D212" s="8" t="s">
        <v>36</v>
      </c>
      <c r="E212" s="44">
        <f>Eingabe!C33</f>
        <v>30</v>
      </c>
      <c r="F212" s="85"/>
      <c r="G212" s="86"/>
      <c r="H212" s="17"/>
      <c r="I212" s="5"/>
      <c r="J212" s="5">
        <f t="shared" si="22"/>
        <v>0</v>
      </c>
      <c r="K212" s="176"/>
      <c r="L212" s="5">
        <f t="shared" si="23"/>
        <v>0</v>
      </c>
      <c r="M212" s="200">
        <f>Eingabe!AA33</f>
        <v>0</v>
      </c>
      <c r="N212" s="195">
        <f t="shared" si="24"/>
        <v>0</v>
      </c>
      <c r="O212" s="196">
        <f t="shared" si="25"/>
        <v>0</v>
      </c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16"/>
      <c r="AB212" s="16"/>
    </row>
    <row r="213" spans="2:28" ht="26.25" customHeight="1">
      <c r="B213" s="22"/>
      <c r="C213" s="22"/>
      <c r="D213" s="8" t="s">
        <v>37</v>
      </c>
      <c r="E213" s="4">
        <f>Eingabe!C34</f>
        <v>31</v>
      </c>
      <c r="F213" s="85"/>
      <c r="G213" s="86"/>
      <c r="H213" s="17"/>
      <c r="I213" s="5"/>
      <c r="J213" s="5">
        <f t="shared" si="22"/>
        <v>0</v>
      </c>
      <c r="K213" s="176"/>
      <c r="L213" s="5">
        <f t="shared" si="23"/>
        <v>0</v>
      </c>
      <c r="M213" s="200">
        <f>Eingabe!AA34</f>
        <v>0</v>
      </c>
      <c r="N213" s="195">
        <f t="shared" si="24"/>
        <v>0</v>
      </c>
      <c r="O213" s="196">
        <f t="shared" si="25"/>
        <v>0</v>
      </c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16"/>
      <c r="AB213" s="16"/>
    </row>
    <row r="214" spans="2:28" ht="26.25" customHeight="1">
      <c r="B214" s="22"/>
      <c r="C214" s="22"/>
      <c r="D214" s="8" t="s">
        <v>38</v>
      </c>
      <c r="E214" s="19">
        <f>Eingabe!C35</f>
        <v>32</v>
      </c>
      <c r="F214" s="85"/>
      <c r="G214" s="86"/>
      <c r="H214" s="17"/>
      <c r="I214" s="5"/>
      <c r="J214" s="5">
        <f t="shared" si="22"/>
        <v>0</v>
      </c>
      <c r="K214" s="176"/>
      <c r="L214" s="5">
        <f t="shared" si="23"/>
        <v>0</v>
      </c>
      <c r="M214" s="200">
        <f>Eingabe!AA35</f>
        <v>0</v>
      </c>
      <c r="N214" s="195">
        <f t="shared" si="24"/>
        <v>0</v>
      </c>
      <c r="O214" s="196">
        <f t="shared" si="25"/>
        <v>0</v>
      </c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16"/>
      <c r="AB214" s="16"/>
    </row>
    <row r="215" spans="2:28" ht="26.25" customHeight="1">
      <c r="B215" s="22"/>
      <c r="C215" s="22"/>
      <c r="D215" s="8" t="s">
        <v>39</v>
      </c>
      <c r="E215" s="19">
        <f>Eingabe!C36</f>
        <v>33</v>
      </c>
      <c r="F215" s="85"/>
      <c r="G215" s="86"/>
      <c r="H215" s="17"/>
      <c r="I215" s="5"/>
      <c r="J215" s="5">
        <f aca="true" t="shared" si="26" ref="J215:J232">K215-I215</f>
        <v>0</v>
      </c>
      <c r="K215" s="176"/>
      <c r="L215" s="5">
        <f t="shared" si="23"/>
        <v>0</v>
      </c>
      <c r="M215" s="200">
        <f>Eingabe!AA36</f>
        <v>0</v>
      </c>
      <c r="N215" s="195">
        <f t="shared" si="24"/>
        <v>0</v>
      </c>
      <c r="O215" s="196">
        <f t="shared" si="25"/>
        <v>0</v>
      </c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16"/>
      <c r="AB215" s="16"/>
    </row>
    <row r="216" spans="2:28" ht="26.25" customHeight="1">
      <c r="B216" s="22"/>
      <c r="C216" s="22"/>
      <c r="D216" s="8" t="s">
        <v>40</v>
      </c>
      <c r="E216" s="19">
        <f>Eingabe!C37</f>
        <v>34</v>
      </c>
      <c r="F216" s="85"/>
      <c r="G216" s="86"/>
      <c r="H216" s="17"/>
      <c r="I216" s="5"/>
      <c r="J216" s="5">
        <f t="shared" si="26"/>
        <v>0</v>
      </c>
      <c r="K216" s="176"/>
      <c r="L216" s="5">
        <f t="shared" si="23"/>
        <v>0</v>
      </c>
      <c r="M216" s="200">
        <f>Eingabe!AA37</f>
        <v>0</v>
      </c>
      <c r="N216" s="195">
        <f aca="true" t="shared" si="27" ref="N216:N232">$K$183-K216</f>
        <v>0</v>
      </c>
      <c r="O216" s="196">
        <f t="shared" si="25"/>
        <v>0</v>
      </c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16"/>
      <c r="AB216" s="16"/>
    </row>
    <row r="217" spans="2:28" ht="26.25" customHeight="1">
      <c r="B217" s="22"/>
      <c r="C217" s="22"/>
      <c r="D217" s="8" t="s">
        <v>41</v>
      </c>
      <c r="E217" s="19">
        <f>Eingabe!C38</f>
        <v>35</v>
      </c>
      <c r="F217" s="85"/>
      <c r="G217" s="86"/>
      <c r="H217" s="17"/>
      <c r="I217" s="5"/>
      <c r="J217" s="5">
        <f t="shared" si="26"/>
        <v>0</v>
      </c>
      <c r="K217" s="176"/>
      <c r="L217" s="5">
        <f t="shared" si="23"/>
        <v>0</v>
      </c>
      <c r="M217" s="200">
        <f>Eingabe!AA38</f>
        <v>0</v>
      </c>
      <c r="N217" s="195">
        <f t="shared" si="27"/>
        <v>0</v>
      </c>
      <c r="O217" s="196">
        <f t="shared" si="25"/>
        <v>0</v>
      </c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16"/>
      <c r="AB217" s="16"/>
    </row>
    <row r="218" spans="2:28" ht="26.25" customHeight="1">
      <c r="B218" s="22"/>
      <c r="C218" s="22"/>
      <c r="D218" s="8" t="s">
        <v>42</v>
      </c>
      <c r="E218" s="19">
        <f>Eingabe!C39</f>
        <v>36</v>
      </c>
      <c r="F218" s="85"/>
      <c r="G218" s="86"/>
      <c r="H218" s="17"/>
      <c r="I218" s="5"/>
      <c r="J218" s="5">
        <f t="shared" si="26"/>
        <v>0</v>
      </c>
      <c r="K218" s="176"/>
      <c r="L218" s="5">
        <f t="shared" si="23"/>
        <v>0</v>
      </c>
      <c r="M218" s="200">
        <f>Eingabe!AA39</f>
        <v>0</v>
      </c>
      <c r="N218" s="195">
        <f t="shared" si="27"/>
        <v>0</v>
      </c>
      <c r="O218" s="196">
        <f t="shared" si="25"/>
        <v>0</v>
      </c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16"/>
      <c r="AB218" s="16"/>
    </row>
    <row r="219" spans="2:28" ht="26.25" customHeight="1">
      <c r="B219" s="22"/>
      <c r="C219" s="22"/>
      <c r="D219" s="8" t="s">
        <v>43</v>
      </c>
      <c r="E219" s="19">
        <f>Eingabe!C40</f>
        <v>37</v>
      </c>
      <c r="F219" s="85"/>
      <c r="G219" s="86"/>
      <c r="H219" s="17"/>
      <c r="I219" s="5"/>
      <c r="J219" s="5">
        <f t="shared" si="26"/>
        <v>0</v>
      </c>
      <c r="K219" s="176"/>
      <c r="L219" s="5">
        <f t="shared" si="23"/>
        <v>0</v>
      </c>
      <c r="M219" s="200">
        <f>Eingabe!AA40</f>
        <v>0</v>
      </c>
      <c r="N219" s="195">
        <f t="shared" si="27"/>
        <v>0</v>
      </c>
      <c r="O219" s="196">
        <f t="shared" si="25"/>
        <v>0</v>
      </c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16"/>
      <c r="AB219" s="16"/>
    </row>
    <row r="220" spans="2:28" ht="26.25" customHeight="1">
      <c r="B220" s="22"/>
      <c r="C220" s="22"/>
      <c r="D220" s="8" t="s">
        <v>44</v>
      </c>
      <c r="E220" s="19">
        <f>Eingabe!C41</f>
        <v>38</v>
      </c>
      <c r="F220" s="85"/>
      <c r="G220" s="86"/>
      <c r="H220" s="17"/>
      <c r="I220" s="5"/>
      <c r="J220" s="5">
        <f t="shared" si="26"/>
        <v>0</v>
      </c>
      <c r="K220" s="176"/>
      <c r="L220" s="5">
        <f t="shared" si="23"/>
        <v>0</v>
      </c>
      <c r="M220" s="200">
        <f>Eingabe!AA41</f>
        <v>0</v>
      </c>
      <c r="N220" s="195">
        <f t="shared" si="27"/>
        <v>0</v>
      </c>
      <c r="O220" s="196">
        <f t="shared" si="25"/>
        <v>0</v>
      </c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16"/>
      <c r="AB220" s="16"/>
    </row>
    <row r="221" spans="2:28" ht="26.25" customHeight="1">
      <c r="B221" s="22"/>
      <c r="C221" s="22"/>
      <c r="D221" s="8" t="s">
        <v>45</v>
      </c>
      <c r="E221" s="19">
        <f>Eingabe!C42</f>
        <v>39</v>
      </c>
      <c r="F221" s="85"/>
      <c r="G221" s="86"/>
      <c r="H221" s="17"/>
      <c r="I221" s="5"/>
      <c r="J221" s="5">
        <f t="shared" si="26"/>
        <v>0</v>
      </c>
      <c r="K221" s="176"/>
      <c r="L221" s="5">
        <f t="shared" si="23"/>
        <v>0</v>
      </c>
      <c r="M221" s="200">
        <f>Eingabe!AA42</f>
        <v>0</v>
      </c>
      <c r="N221" s="195">
        <f t="shared" si="27"/>
        <v>0</v>
      </c>
      <c r="O221" s="196">
        <f t="shared" si="25"/>
        <v>0</v>
      </c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16"/>
      <c r="AB221" s="16"/>
    </row>
    <row r="222" spans="2:28" ht="26.25" customHeight="1">
      <c r="B222" s="22"/>
      <c r="C222" s="22"/>
      <c r="D222" s="8" t="s">
        <v>46</v>
      </c>
      <c r="E222" s="19">
        <f>Eingabe!C43</f>
        <v>40</v>
      </c>
      <c r="F222" s="85"/>
      <c r="G222" s="86"/>
      <c r="H222" s="17"/>
      <c r="I222" s="5"/>
      <c r="J222" s="5">
        <f t="shared" si="26"/>
        <v>0</v>
      </c>
      <c r="K222" s="176"/>
      <c r="L222" s="5">
        <f t="shared" si="23"/>
        <v>0</v>
      </c>
      <c r="M222" s="200">
        <f>Eingabe!AA43</f>
        <v>0</v>
      </c>
      <c r="N222" s="195">
        <f t="shared" si="27"/>
        <v>0</v>
      </c>
      <c r="O222" s="196">
        <f t="shared" si="25"/>
        <v>0</v>
      </c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16"/>
      <c r="AB222" s="16"/>
    </row>
    <row r="223" spans="2:28" ht="26.25" customHeight="1">
      <c r="B223" s="22"/>
      <c r="C223" s="22"/>
      <c r="D223" s="8" t="s">
        <v>47</v>
      </c>
      <c r="E223" s="19">
        <f>Eingabe!C44</f>
        <v>41</v>
      </c>
      <c r="F223" s="85"/>
      <c r="G223" s="86"/>
      <c r="H223" s="17"/>
      <c r="I223" s="5"/>
      <c r="J223" s="5">
        <f t="shared" si="26"/>
        <v>0</v>
      </c>
      <c r="K223" s="176"/>
      <c r="L223" s="5">
        <f t="shared" si="23"/>
        <v>0</v>
      </c>
      <c r="M223" s="200">
        <f>Eingabe!AA44</f>
        <v>0</v>
      </c>
      <c r="N223" s="195">
        <f t="shared" si="27"/>
        <v>0</v>
      </c>
      <c r="O223" s="196">
        <f t="shared" si="25"/>
        <v>0</v>
      </c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16"/>
      <c r="AB223" s="16"/>
    </row>
    <row r="224" spans="2:28" ht="26.25" customHeight="1">
      <c r="B224" s="22"/>
      <c r="C224" s="22"/>
      <c r="D224" s="8" t="s">
        <v>48</v>
      </c>
      <c r="E224" s="19">
        <f>Eingabe!C45</f>
        <v>42</v>
      </c>
      <c r="F224" s="85"/>
      <c r="G224" s="86"/>
      <c r="H224" s="17"/>
      <c r="I224" s="5"/>
      <c r="J224" s="5">
        <f t="shared" si="26"/>
        <v>0</v>
      </c>
      <c r="K224" s="176"/>
      <c r="L224" s="5">
        <f t="shared" si="23"/>
        <v>0</v>
      </c>
      <c r="M224" s="200">
        <f>Eingabe!AA45</f>
        <v>0</v>
      </c>
      <c r="N224" s="195">
        <f t="shared" si="27"/>
        <v>0</v>
      </c>
      <c r="O224" s="196">
        <f t="shared" si="25"/>
        <v>0</v>
      </c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16"/>
      <c r="AB224" s="16"/>
    </row>
    <row r="225" spans="2:28" ht="26.25" customHeight="1">
      <c r="B225" s="22"/>
      <c r="C225" s="22"/>
      <c r="D225" s="8" t="s">
        <v>49</v>
      </c>
      <c r="E225" s="19">
        <f>Eingabe!C46</f>
        <v>43</v>
      </c>
      <c r="F225" s="85"/>
      <c r="G225" s="86"/>
      <c r="H225" s="17"/>
      <c r="I225" s="5"/>
      <c r="J225" s="5">
        <f t="shared" si="26"/>
        <v>0</v>
      </c>
      <c r="K225" s="176"/>
      <c r="L225" s="5">
        <f t="shared" si="23"/>
        <v>0</v>
      </c>
      <c r="M225" s="200">
        <f>Eingabe!AA46</f>
        <v>0</v>
      </c>
      <c r="N225" s="195">
        <f t="shared" si="27"/>
        <v>0</v>
      </c>
      <c r="O225" s="196">
        <f t="shared" si="25"/>
        <v>0</v>
      </c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16"/>
      <c r="AB225" s="16"/>
    </row>
    <row r="226" spans="2:28" ht="26.25" customHeight="1">
      <c r="B226" s="22"/>
      <c r="C226" s="22"/>
      <c r="D226" s="8" t="s">
        <v>50</v>
      </c>
      <c r="E226" s="19">
        <f>Eingabe!C47</f>
        <v>44</v>
      </c>
      <c r="F226" s="85"/>
      <c r="G226" s="86"/>
      <c r="H226" s="17"/>
      <c r="I226" s="5"/>
      <c r="J226" s="5">
        <f t="shared" si="26"/>
        <v>0</v>
      </c>
      <c r="K226" s="176"/>
      <c r="L226" s="5">
        <f t="shared" si="23"/>
        <v>0</v>
      </c>
      <c r="M226" s="200">
        <f>Eingabe!AA47</f>
        <v>0</v>
      </c>
      <c r="N226" s="195">
        <f t="shared" si="27"/>
        <v>0</v>
      </c>
      <c r="O226" s="196">
        <f t="shared" si="25"/>
        <v>0</v>
      </c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16"/>
      <c r="AB226" s="16"/>
    </row>
    <row r="227" spans="2:28" ht="26.25" customHeight="1">
      <c r="B227" s="22"/>
      <c r="C227" s="22"/>
      <c r="D227" s="8" t="s">
        <v>51</v>
      </c>
      <c r="E227" s="19">
        <f>Eingabe!C48</f>
        <v>45</v>
      </c>
      <c r="F227" s="85"/>
      <c r="G227" s="86"/>
      <c r="H227" s="17"/>
      <c r="I227" s="5"/>
      <c r="J227" s="5">
        <f t="shared" si="26"/>
        <v>0</v>
      </c>
      <c r="K227" s="176"/>
      <c r="L227" s="5">
        <f t="shared" si="23"/>
        <v>0</v>
      </c>
      <c r="M227" s="200">
        <f>Eingabe!AA48</f>
        <v>0</v>
      </c>
      <c r="N227" s="195">
        <f t="shared" si="27"/>
        <v>0</v>
      </c>
      <c r="O227" s="196">
        <f t="shared" si="25"/>
        <v>0</v>
      </c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16"/>
      <c r="AB227" s="16"/>
    </row>
    <row r="228" spans="2:28" ht="26.25" customHeight="1">
      <c r="B228" s="22"/>
      <c r="C228" s="22"/>
      <c r="D228" s="8" t="s">
        <v>52</v>
      </c>
      <c r="E228" s="19">
        <f>Eingabe!C49</f>
        <v>46</v>
      </c>
      <c r="F228" s="85"/>
      <c r="G228" s="86"/>
      <c r="H228" s="17"/>
      <c r="I228" s="5"/>
      <c r="J228" s="5">
        <f t="shared" si="26"/>
        <v>0</v>
      </c>
      <c r="K228" s="176"/>
      <c r="L228" s="5">
        <f t="shared" si="23"/>
        <v>0</v>
      </c>
      <c r="M228" s="200">
        <f>Eingabe!AA49</f>
        <v>0</v>
      </c>
      <c r="N228" s="195">
        <f t="shared" si="27"/>
        <v>0</v>
      </c>
      <c r="O228" s="196">
        <f t="shared" si="25"/>
        <v>0</v>
      </c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16"/>
      <c r="AB228" s="16"/>
    </row>
    <row r="229" spans="2:28" ht="26.25" customHeight="1">
      <c r="B229" s="22"/>
      <c r="C229" s="22"/>
      <c r="D229" s="8" t="s">
        <v>53</v>
      </c>
      <c r="E229" s="19">
        <f>Eingabe!C50</f>
        <v>47</v>
      </c>
      <c r="F229" s="85"/>
      <c r="G229" s="86"/>
      <c r="H229" s="17"/>
      <c r="I229" s="5"/>
      <c r="J229" s="5">
        <f t="shared" si="26"/>
        <v>0</v>
      </c>
      <c r="K229" s="176"/>
      <c r="L229" s="5">
        <f t="shared" si="23"/>
        <v>0</v>
      </c>
      <c r="M229" s="200">
        <f>Eingabe!AA50</f>
        <v>0</v>
      </c>
      <c r="N229" s="195">
        <f t="shared" si="27"/>
        <v>0</v>
      </c>
      <c r="O229" s="196">
        <f t="shared" si="25"/>
        <v>0</v>
      </c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16"/>
      <c r="AB229" s="16"/>
    </row>
    <row r="230" spans="2:28" ht="26.25" customHeight="1">
      <c r="B230" s="22"/>
      <c r="C230" s="22"/>
      <c r="D230" s="8" t="s">
        <v>54</v>
      </c>
      <c r="E230" s="19">
        <f>Eingabe!C51</f>
        <v>48</v>
      </c>
      <c r="F230" s="85"/>
      <c r="G230" s="86"/>
      <c r="H230" s="17"/>
      <c r="I230" s="5"/>
      <c r="J230" s="5">
        <f t="shared" si="26"/>
        <v>0</v>
      </c>
      <c r="K230" s="176"/>
      <c r="L230" s="5">
        <f t="shared" si="23"/>
        <v>0</v>
      </c>
      <c r="M230" s="200">
        <f>Eingabe!AA51</f>
        <v>0</v>
      </c>
      <c r="N230" s="195">
        <f t="shared" si="27"/>
        <v>0</v>
      </c>
      <c r="O230" s="196">
        <f t="shared" si="25"/>
        <v>0</v>
      </c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16"/>
      <c r="AB230" s="16"/>
    </row>
    <row r="231" spans="2:28" ht="26.25" customHeight="1">
      <c r="B231" s="22"/>
      <c r="C231" s="22"/>
      <c r="D231" s="8" t="s">
        <v>55</v>
      </c>
      <c r="E231" s="19">
        <f>Eingabe!C52</f>
        <v>49</v>
      </c>
      <c r="F231" s="85"/>
      <c r="G231" s="86"/>
      <c r="H231" s="17"/>
      <c r="I231" s="5"/>
      <c r="J231" s="5">
        <f t="shared" si="26"/>
        <v>0</v>
      </c>
      <c r="K231" s="176"/>
      <c r="L231" s="5">
        <f t="shared" si="23"/>
        <v>0</v>
      </c>
      <c r="M231" s="200">
        <f>Eingabe!AA52</f>
        <v>0</v>
      </c>
      <c r="N231" s="195">
        <f t="shared" si="27"/>
        <v>0</v>
      </c>
      <c r="O231" s="196">
        <f t="shared" si="25"/>
        <v>0</v>
      </c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16"/>
      <c r="AB231" s="16"/>
    </row>
    <row r="232" spans="2:28" ht="26.25" customHeight="1" thickBot="1">
      <c r="B232" s="22"/>
      <c r="C232" s="22"/>
      <c r="D232" s="18" t="s">
        <v>56</v>
      </c>
      <c r="E232" s="19">
        <f>Eingabe!C53</f>
        <v>50</v>
      </c>
      <c r="F232" s="87"/>
      <c r="G232" s="88"/>
      <c r="H232" s="164"/>
      <c r="I232" s="20"/>
      <c r="J232" s="20">
        <f t="shared" si="26"/>
        <v>0</v>
      </c>
      <c r="K232" s="177"/>
      <c r="L232" s="5">
        <f t="shared" si="23"/>
        <v>0</v>
      </c>
      <c r="M232" s="201">
        <f>Eingabe!AA53</f>
        <v>0</v>
      </c>
      <c r="N232" s="202">
        <f t="shared" si="27"/>
        <v>0</v>
      </c>
      <c r="O232" s="203">
        <f t="shared" si="25"/>
        <v>0</v>
      </c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16"/>
      <c r="AB232" s="16"/>
    </row>
    <row r="233" spans="2:28" ht="26.25" customHeight="1" thickBot="1">
      <c r="B233" s="22"/>
      <c r="C233" s="22"/>
      <c r="D233" s="241" t="str">
        <f>Eingabe!$B$54</f>
        <v>Punktevergabe: 30,29,28,27,26,25,24,23,22,21,20,19,18,17,16,15,14,13,12,11,10,9,8,7,6,5,4,3,2,1</v>
      </c>
      <c r="E233" s="247"/>
      <c r="F233" s="247"/>
      <c r="G233" s="247"/>
      <c r="H233" s="247"/>
      <c r="I233" s="247"/>
      <c r="J233" s="247"/>
      <c r="K233" s="247"/>
      <c r="L233" s="247"/>
      <c r="M233" s="247"/>
      <c r="N233" s="247"/>
      <c r="O233" s="248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16"/>
      <c r="AB233" s="16"/>
    </row>
    <row r="234" spans="2:28" ht="26.25" customHeight="1">
      <c r="B234" s="22"/>
      <c r="C234" s="22"/>
      <c r="D234" s="31"/>
      <c r="E234" s="31"/>
      <c r="F234" s="43"/>
      <c r="G234" s="30"/>
      <c r="H234" s="31"/>
      <c r="I234" s="30"/>
      <c r="J234" s="30"/>
      <c r="K234" s="30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16"/>
      <c r="AB234" s="16"/>
    </row>
    <row r="235" spans="2:31" ht="26.25" customHeight="1">
      <c r="B235" s="22"/>
      <c r="C235" s="22"/>
      <c r="D235" s="22"/>
      <c r="E235" s="155"/>
      <c r="F235" s="157"/>
      <c r="G235" s="157" t="s">
        <v>68</v>
      </c>
      <c r="H235" s="32"/>
      <c r="I235" s="132">
        <v>1</v>
      </c>
      <c r="J235" s="133">
        <v>2</v>
      </c>
      <c r="K235" s="109" t="s">
        <v>147</v>
      </c>
      <c r="L235" s="110"/>
      <c r="M235" s="109" t="s">
        <v>148</v>
      </c>
      <c r="O235" s="22"/>
      <c r="P235" s="22"/>
      <c r="Q235" s="22"/>
      <c r="R235" s="22"/>
      <c r="S235" s="22"/>
      <c r="T235" s="22"/>
      <c r="U235" s="22"/>
      <c r="V235" s="22"/>
      <c r="W235" s="28"/>
      <c r="X235" s="22"/>
      <c r="Y235" s="27"/>
      <c r="Z235" s="16"/>
      <c r="AA235" s="16"/>
      <c r="AB235" s="16"/>
      <c r="AC235" s="16"/>
      <c r="AD235" s="16"/>
      <c r="AE235" s="16"/>
    </row>
    <row r="236" spans="2:31" ht="26.25" customHeight="1">
      <c r="B236" s="22"/>
      <c r="C236" s="22"/>
      <c r="D236" s="22"/>
      <c r="E236" s="155"/>
      <c r="F236" s="157"/>
      <c r="G236" s="157" t="s">
        <v>68</v>
      </c>
      <c r="H236" s="32"/>
      <c r="I236" s="134">
        <v>3</v>
      </c>
      <c r="J236" s="135">
        <v>4</v>
      </c>
      <c r="K236" s="111" t="s">
        <v>149</v>
      </c>
      <c r="L236" s="109" t="s">
        <v>4</v>
      </c>
      <c r="M236" s="109" t="s">
        <v>150</v>
      </c>
      <c r="O236" s="22"/>
      <c r="P236" s="22"/>
      <c r="Q236" s="22"/>
      <c r="R236" s="22"/>
      <c r="S236" s="22"/>
      <c r="T236" s="22"/>
      <c r="U236" s="22"/>
      <c r="V236" s="22"/>
      <c r="W236" s="28"/>
      <c r="X236" s="22"/>
      <c r="Y236" s="27"/>
      <c r="Z236" s="16"/>
      <c r="AA236" s="16"/>
      <c r="AB236" s="16"/>
      <c r="AC236" s="16"/>
      <c r="AD236" s="16"/>
      <c r="AE236" s="16"/>
    </row>
    <row r="237" spans="2:31" ht="26.25" customHeight="1">
      <c r="B237" s="22"/>
      <c r="C237" s="22"/>
      <c r="D237" s="22"/>
      <c r="E237" s="155"/>
      <c r="F237" s="157"/>
      <c r="G237" s="157" t="s">
        <v>68</v>
      </c>
      <c r="H237" s="32"/>
      <c r="I237" s="136">
        <v>5</v>
      </c>
      <c r="J237" s="31"/>
      <c r="K237" s="109" t="s">
        <v>149</v>
      </c>
      <c r="L237" s="109" t="s">
        <v>5</v>
      </c>
      <c r="M237" s="109" t="s">
        <v>150</v>
      </c>
      <c r="O237" s="22"/>
      <c r="P237" s="22"/>
      <c r="Q237" s="22"/>
      <c r="R237" s="22"/>
      <c r="S237" s="22"/>
      <c r="T237" s="22"/>
      <c r="U237" s="22"/>
      <c r="V237" s="22"/>
      <c r="W237" s="28"/>
      <c r="X237" s="22"/>
      <c r="Y237" s="27"/>
      <c r="Z237" s="16"/>
      <c r="AA237" s="16"/>
      <c r="AB237" s="16"/>
      <c r="AC237" s="16"/>
      <c r="AD237" s="16"/>
      <c r="AE237" s="16"/>
    </row>
    <row r="238" spans="2:26" ht="26.25" customHeight="1">
      <c r="B238" s="22"/>
      <c r="C238" s="22"/>
      <c r="D238" s="22"/>
      <c r="E238" s="47"/>
      <c r="F238" s="38"/>
      <c r="G238" s="38"/>
      <c r="H238" s="39"/>
      <c r="I238" s="40"/>
      <c r="J238" s="22"/>
      <c r="K238" s="22"/>
      <c r="L238" s="22"/>
      <c r="M238" s="22"/>
      <c r="N238" s="22"/>
      <c r="O238" s="22"/>
      <c r="P238" s="22"/>
      <c r="S238" s="30"/>
      <c r="T238" s="31"/>
      <c r="U238" s="31"/>
      <c r="V238" s="31"/>
      <c r="W238" s="30"/>
      <c r="X238" s="30"/>
      <c r="Y238" s="31"/>
      <c r="Z238" s="30"/>
    </row>
    <row r="239" spans="2:26" ht="26.25" customHeight="1" thickBot="1">
      <c r="B239" s="22"/>
      <c r="C239" s="22"/>
      <c r="D239" s="22"/>
      <c r="E239" s="43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S239" s="30"/>
      <c r="T239" s="31"/>
      <c r="U239" s="31"/>
      <c r="V239" s="31"/>
      <c r="W239" s="30"/>
      <c r="X239" s="30"/>
      <c r="Y239" s="31"/>
      <c r="Z239" s="30"/>
    </row>
    <row r="240" spans="2:30" ht="34.5" customHeight="1" thickBot="1">
      <c r="B240" s="22"/>
      <c r="C240" s="22"/>
      <c r="D240" s="244">
        <f>$M$12</f>
        <v>43046</v>
      </c>
      <c r="E240" s="245"/>
      <c r="F240" s="245"/>
      <c r="G240" s="245"/>
      <c r="H240" s="245"/>
      <c r="I240" s="245"/>
      <c r="J240" s="245"/>
      <c r="K240" s="245"/>
      <c r="L240" s="245"/>
      <c r="M240" s="245"/>
      <c r="N240" s="245"/>
      <c r="O240" s="246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16"/>
      <c r="AB240" s="16"/>
      <c r="AC240" s="16"/>
      <c r="AD240" s="16"/>
    </row>
    <row r="241" spans="2:30" ht="31.5">
      <c r="B241" s="22"/>
      <c r="C241" s="22"/>
      <c r="D241" s="225" t="s">
        <v>0</v>
      </c>
      <c r="E241" s="219" t="s">
        <v>63</v>
      </c>
      <c r="F241" s="219" t="s">
        <v>66</v>
      </c>
      <c r="G241" s="219"/>
      <c r="H241" s="223" t="s">
        <v>67</v>
      </c>
      <c r="I241" s="219" t="s">
        <v>4</v>
      </c>
      <c r="J241" s="219" t="s">
        <v>5</v>
      </c>
      <c r="K241" s="219" t="s">
        <v>6</v>
      </c>
      <c r="L241" s="219" t="s">
        <v>62</v>
      </c>
      <c r="M241" s="229" t="s">
        <v>3</v>
      </c>
      <c r="N241" s="33" t="s">
        <v>60</v>
      </c>
      <c r="O241" s="34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16"/>
      <c r="AB241" s="16"/>
      <c r="AC241" s="16"/>
      <c r="AD241" s="16"/>
    </row>
    <row r="242" spans="2:30" ht="26.25" customHeight="1" thickBot="1">
      <c r="B242" s="22"/>
      <c r="C242" s="22"/>
      <c r="D242" s="226"/>
      <c r="E242" s="220"/>
      <c r="F242" s="220"/>
      <c r="G242" s="220"/>
      <c r="H242" s="224"/>
      <c r="I242" s="220"/>
      <c r="J242" s="220"/>
      <c r="K242" s="220"/>
      <c r="L242" s="220"/>
      <c r="M242" s="230"/>
      <c r="N242" s="48" t="s">
        <v>58</v>
      </c>
      <c r="O242" s="49" t="s">
        <v>59</v>
      </c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16"/>
      <c r="AB242" s="16"/>
      <c r="AC242" s="16"/>
      <c r="AD242" s="16"/>
    </row>
    <row r="243" spans="2:30" ht="26.25" customHeight="1">
      <c r="B243" s="22"/>
      <c r="C243" s="22"/>
      <c r="D243" s="9" t="s">
        <v>7</v>
      </c>
      <c r="E243" s="45" t="str">
        <f>Eingabe!C4</f>
        <v>Roman Grunner</v>
      </c>
      <c r="F243" s="83"/>
      <c r="G243" s="84"/>
      <c r="H243" s="186"/>
      <c r="I243" s="5"/>
      <c r="J243" s="5">
        <f aca="true" t="shared" si="28" ref="J243:J292">K243-I243</f>
        <v>0</v>
      </c>
      <c r="K243" s="176"/>
      <c r="L243" s="5">
        <f>SUM(K243/10)</f>
        <v>0</v>
      </c>
      <c r="M243" s="200">
        <f>Eingabe!AB4</f>
        <v>0</v>
      </c>
      <c r="N243" s="206"/>
      <c r="O243" s="207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16"/>
      <c r="AB243" s="16"/>
      <c r="AC243" s="16"/>
      <c r="AD243" s="16"/>
    </row>
    <row r="244" spans="2:30" ht="26.25" customHeight="1">
      <c r="B244" s="22"/>
      <c r="C244" s="22"/>
      <c r="D244" s="10" t="s">
        <v>8</v>
      </c>
      <c r="E244" s="44" t="str">
        <f>Eingabe!C5</f>
        <v>Marko Neumayer</v>
      </c>
      <c r="F244" s="85"/>
      <c r="G244" s="86"/>
      <c r="H244" s="17"/>
      <c r="I244" s="5"/>
      <c r="J244" s="5">
        <f t="shared" si="28"/>
        <v>0</v>
      </c>
      <c r="K244" s="176"/>
      <c r="L244" s="5">
        <f aca="true" t="shared" si="29" ref="L244:L292">SUM(K244/10)</f>
        <v>0</v>
      </c>
      <c r="M244" s="200">
        <f>Eingabe!AB5</f>
        <v>0</v>
      </c>
      <c r="N244" s="174">
        <f>$K$243-K244</f>
        <v>0</v>
      </c>
      <c r="O244" s="193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16"/>
      <c r="AB244" s="16"/>
      <c r="AC244" s="16"/>
      <c r="AD244" s="16"/>
    </row>
    <row r="245" spans="2:30" ht="26.25" customHeight="1">
      <c r="B245" s="22"/>
      <c r="C245" s="22"/>
      <c r="D245" s="11" t="s">
        <v>9</v>
      </c>
      <c r="E245" s="44" t="str">
        <f>Eingabe!C6</f>
        <v>Thomas Sanda</v>
      </c>
      <c r="F245" s="85"/>
      <c r="G245" s="86"/>
      <c r="H245" s="17"/>
      <c r="I245" s="5"/>
      <c r="J245" s="5">
        <f t="shared" si="28"/>
        <v>0</v>
      </c>
      <c r="K245" s="176"/>
      <c r="L245" s="5">
        <f t="shared" si="29"/>
        <v>0</v>
      </c>
      <c r="M245" s="200">
        <f>Eingabe!AB6</f>
        <v>0</v>
      </c>
      <c r="N245" s="175">
        <f>$K$243-K245</f>
        <v>0</v>
      </c>
      <c r="O245" s="194">
        <f>SUM(K244-K245)</f>
        <v>0</v>
      </c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16"/>
      <c r="AB245" s="16"/>
      <c r="AC245" s="16"/>
      <c r="AD245" s="16"/>
    </row>
    <row r="246" spans="2:30" ht="26.25" customHeight="1">
      <c r="B246" s="22"/>
      <c r="C246" s="22"/>
      <c r="D246" s="8" t="s">
        <v>10</v>
      </c>
      <c r="E246" s="44" t="str">
        <f>Eingabe!C7</f>
        <v>Walter Lemböck </v>
      </c>
      <c r="F246" s="85"/>
      <c r="G246" s="86"/>
      <c r="H246" s="17"/>
      <c r="I246" s="5"/>
      <c r="J246" s="5">
        <f t="shared" si="28"/>
        <v>0</v>
      </c>
      <c r="K246" s="176"/>
      <c r="L246" s="5">
        <f t="shared" si="29"/>
        <v>0</v>
      </c>
      <c r="M246" s="200">
        <f>Eingabe!AB7</f>
        <v>0</v>
      </c>
      <c r="N246" s="195">
        <f>$K$243-K246</f>
        <v>0</v>
      </c>
      <c r="O246" s="196">
        <f>SUM(K245-K246)</f>
        <v>0</v>
      </c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16"/>
      <c r="AB246" s="16"/>
      <c r="AC246" s="16"/>
      <c r="AD246" s="16"/>
    </row>
    <row r="247" spans="2:30" ht="26.25" customHeight="1">
      <c r="B247" s="22"/>
      <c r="C247" s="22"/>
      <c r="D247" s="8" t="s">
        <v>11</v>
      </c>
      <c r="E247" s="44" t="str">
        <f>Eingabe!C8</f>
        <v>Gerhard Fischer </v>
      </c>
      <c r="F247" s="85"/>
      <c r="G247" s="86"/>
      <c r="H247" s="17"/>
      <c r="I247" s="5"/>
      <c r="J247" s="5">
        <f t="shared" si="28"/>
        <v>0</v>
      </c>
      <c r="K247" s="176"/>
      <c r="L247" s="5">
        <f t="shared" si="29"/>
        <v>0</v>
      </c>
      <c r="M247" s="200">
        <f>Eingabe!AB8</f>
        <v>0</v>
      </c>
      <c r="N247" s="195">
        <f aca="true" t="shared" si="30" ref="N247:N291">$K$243-K247</f>
        <v>0</v>
      </c>
      <c r="O247" s="196">
        <f aca="true" t="shared" si="31" ref="O247:O292">SUM(K246-K247)</f>
        <v>0</v>
      </c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16"/>
      <c r="AB247" s="16"/>
      <c r="AC247" s="16"/>
      <c r="AD247" s="16"/>
    </row>
    <row r="248" spans="2:30" ht="26.25" customHeight="1">
      <c r="B248" s="22"/>
      <c r="C248" s="22"/>
      <c r="D248" s="8" t="s">
        <v>12</v>
      </c>
      <c r="E248" s="44" t="str">
        <f>Eingabe!C9</f>
        <v>Peter Siding </v>
      </c>
      <c r="F248" s="85"/>
      <c r="G248" s="86"/>
      <c r="H248" s="17"/>
      <c r="I248" s="5"/>
      <c r="J248" s="5">
        <f t="shared" si="28"/>
        <v>0</v>
      </c>
      <c r="K248" s="176"/>
      <c r="L248" s="5">
        <f t="shared" si="29"/>
        <v>0</v>
      </c>
      <c r="M248" s="200">
        <f>Eingabe!AB9</f>
        <v>0</v>
      </c>
      <c r="N248" s="195">
        <f t="shared" si="30"/>
        <v>0</v>
      </c>
      <c r="O248" s="196">
        <f t="shared" si="31"/>
        <v>0</v>
      </c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16"/>
      <c r="AB248" s="16"/>
      <c r="AC248" s="16"/>
      <c r="AD248" s="16"/>
    </row>
    <row r="249" spans="2:30" ht="26.25" customHeight="1">
      <c r="B249" s="22"/>
      <c r="C249" s="22"/>
      <c r="D249" s="8" t="s">
        <v>13</v>
      </c>
      <c r="E249" s="44" t="str">
        <f>Eingabe!C10</f>
        <v>Leo Rebler</v>
      </c>
      <c r="F249" s="85"/>
      <c r="G249" s="86"/>
      <c r="H249" s="17"/>
      <c r="I249" s="5"/>
      <c r="J249" s="5">
        <f t="shared" si="28"/>
        <v>0</v>
      </c>
      <c r="K249" s="176"/>
      <c r="L249" s="5">
        <f t="shared" si="29"/>
        <v>0</v>
      </c>
      <c r="M249" s="200">
        <f>Eingabe!AB10</f>
        <v>0</v>
      </c>
      <c r="N249" s="195">
        <f t="shared" si="30"/>
        <v>0</v>
      </c>
      <c r="O249" s="196">
        <f t="shared" si="31"/>
        <v>0</v>
      </c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16"/>
      <c r="AB249" s="16"/>
      <c r="AC249" s="16"/>
      <c r="AD249" s="16"/>
    </row>
    <row r="250" spans="2:30" ht="26.25" customHeight="1">
      <c r="B250" s="22"/>
      <c r="C250" s="22"/>
      <c r="D250" s="8" t="s">
        <v>14</v>
      </c>
      <c r="E250" s="44" t="str">
        <f>Eingabe!C11</f>
        <v>Gabi Krausler</v>
      </c>
      <c r="F250" s="85"/>
      <c r="G250" s="86"/>
      <c r="H250" s="17"/>
      <c r="I250" s="5"/>
      <c r="J250" s="5">
        <f t="shared" si="28"/>
        <v>0</v>
      </c>
      <c r="K250" s="176"/>
      <c r="L250" s="5">
        <f t="shared" si="29"/>
        <v>0</v>
      </c>
      <c r="M250" s="200">
        <f>Eingabe!AB11</f>
        <v>0</v>
      </c>
      <c r="N250" s="195">
        <f t="shared" si="30"/>
        <v>0</v>
      </c>
      <c r="O250" s="196">
        <f t="shared" si="31"/>
        <v>0</v>
      </c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16"/>
      <c r="AB250" s="16"/>
      <c r="AC250" s="16"/>
      <c r="AD250" s="16"/>
    </row>
    <row r="251" spans="2:30" ht="26.25" customHeight="1">
      <c r="B251" s="22"/>
      <c r="C251" s="22"/>
      <c r="D251" s="8" t="s">
        <v>15</v>
      </c>
      <c r="E251" s="44" t="str">
        <f>Eingabe!C12</f>
        <v>Gerlinde Herzog</v>
      </c>
      <c r="F251" s="85"/>
      <c r="G251" s="86"/>
      <c r="H251" s="17"/>
      <c r="I251" s="5"/>
      <c r="J251" s="5">
        <f t="shared" si="28"/>
        <v>0</v>
      </c>
      <c r="K251" s="176"/>
      <c r="L251" s="5">
        <f t="shared" si="29"/>
        <v>0</v>
      </c>
      <c r="M251" s="200">
        <f>Eingabe!AB12</f>
        <v>0</v>
      </c>
      <c r="N251" s="195">
        <f t="shared" si="30"/>
        <v>0</v>
      </c>
      <c r="O251" s="196">
        <f t="shared" si="31"/>
        <v>0</v>
      </c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16"/>
      <c r="AB251" s="16"/>
      <c r="AC251" s="16"/>
      <c r="AD251" s="16"/>
    </row>
    <row r="252" spans="2:30" ht="26.25" customHeight="1">
      <c r="B252" s="22"/>
      <c r="C252" s="22"/>
      <c r="D252" s="8" t="s">
        <v>16</v>
      </c>
      <c r="E252" s="44" t="str">
        <f>Eingabe!C13</f>
        <v>Michael Liebe</v>
      </c>
      <c r="F252" s="85"/>
      <c r="G252" s="86"/>
      <c r="H252" s="17"/>
      <c r="I252" s="5"/>
      <c r="J252" s="5">
        <f t="shared" si="28"/>
        <v>0</v>
      </c>
      <c r="K252" s="176"/>
      <c r="L252" s="5">
        <f t="shared" si="29"/>
        <v>0</v>
      </c>
      <c r="M252" s="200">
        <f>Eingabe!AB13</f>
        <v>0</v>
      </c>
      <c r="N252" s="195">
        <f t="shared" si="30"/>
        <v>0</v>
      </c>
      <c r="O252" s="196">
        <f t="shared" si="31"/>
        <v>0</v>
      </c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16"/>
      <c r="AB252" s="16"/>
      <c r="AC252" s="16"/>
      <c r="AD252" s="16"/>
    </row>
    <row r="253" spans="2:30" ht="26.25" customHeight="1">
      <c r="B253" s="22"/>
      <c r="C253" s="22"/>
      <c r="D253" s="8" t="s">
        <v>17</v>
      </c>
      <c r="E253" s="44" t="str">
        <f>Eingabe!C14</f>
        <v>Walter Müllner </v>
      </c>
      <c r="F253" s="85"/>
      <c r="G253" s="86"/>
      <c r="H253" s="17"/>
      <c r="I253" s="5"/>
      <c r="J253" s="5">
        <f t="shared" si="28"/>
        <v>0</v>
      </c>
      <c r="K253" s="176"/>
      <c r="L253" s="5">
        <f t="shared" si="29"/>
        <v>0</v>
      </c>
      <c r="M253" s="200">
        <f>Eingabe!AB14</f>
        <v>0</v>
      </c>
      <c r="N253" s="195">
        <f t="shared" si="30"/>
        <v>0</v>
      </c>
      <c r="O253" s="196">
        <f t="shared" si="31"/>
        <v>0</v>
      </c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16"/>
      <c r="AB253" s="16"/>
      <c r="AC253" s="16"/>
      <c r="AD253" s="16"/>
    </row>
    <row r="254" spans="2:30" ht="26.25" customHeight="1">
      <c r="B254" s="22"/>
      <c r="C254" s="22"/>
      <c r="D254" s="8" t="s">
        <v>18</v>
      </c>
      <c r="E254" s="44" t="str">
        <f>Eingabe!C15</f>
        <v>Thomas Nowak </v>
      </c>
      <c r="F254" s="85"/>
      <c r="G254" s="86"/>
      <c r="H254" s="17"/>
      <c r="I254" s="5"/>
      <c r="J254" s="5">
        <f t="shared" si="28"/>
        <v>0</v>
      </c>
      <c r="K254" s="176"/>
      <c r="L254" s="5">
        <f t="shared" si="29"/>
        <v>0</v>
      </c>
      <c r="M254" s="200">
        <f>Eingabe!AB15</f>
        <v>0</v>
      </c>
      <c r="N254" s="195">
        <f t="shared" si="30"/>
        <v>0</v>
      </c>
      <c r="O254" s="196">
        <f t="shared" si="31"/>
        <v>0</v>
      </c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16"/>
      <c r="AB254" s="16"/>
      <c r="AC254" s="16"/>
      <c r="AD254" s="16"/>
    </row>
    <row r="255" spans="2:30" ht="26.25" customHeight="1">
      <c r="B255" s="22"/>
      <c r="C255" s="22"/>
      <c r="D255" s="8" t="s">
        <v>19</v>
      </c>
      <c r="E255" s="44" t="str">
        <f>Eingabe!C16</f>
        <v>Thomas Gebhardt</v>
      </c>
      <c r="F255" s="85"/>
      <c r="G255" s="86"/>
      <c r="H255" s="17"/>
      <c r="I255" s="5"/>
      <c r="J255" s="5">
        <f t="shared" si="28"/>
        <v>0</v>
      </c>
      <c r="K255" s="176"/>
      <c r="L255" s="5">
        <f t="shared" si="29"/>
        <v>0</v>
      </c>
      <c r="M255" s="200">
        <f>Eingabe!AB16</f>
        <v>0</v>
      </c>
      <c r="N255" s="195">
        <f t="shared" si="30"/>
        <v>0</v>
      </c>
      <c r="O255" s="196">
        <f t="shared" si="31"/>
        <v>0</v>
      </c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16"/>
      <c r="AB255" s="16"/>
      <c r="AC255" s="16"/>
      <c r="AD255" s="16"/>
    </row>
    <row r="256" spans="2:30" ht="26.25" customHeight="1">
      <c r="B256" s="22"/>
      <c r="C256" s="22"/>
      <c r="D256" s="8" t="s">
        <v>20</v>
      </c>
      <c r="E256" s="44" t="str">
        <f>Eingabe!C17</f>
        <v>Per Bosch</v>
      </c>
      <c r="F256" s="85"/>
      <c r="G256" s="86"/>
      <c r="H256" s="17"/>
      <c r="I256" s="5"/>
      <c r="J256" s="5">
        <f t="shared" si="28"/>
        <v>0</v>
      </c>
      <c r="K256" s="176"/>
      <c r="L256" s="5">
        <f t="shared" si="29"/>
        <v>0</v>
      </c>
      <c r="M256" s="200">
        <f>Eingabe!AB17</f>
        <v>0</v>
      </c>
      <c r="N256" s="195">
        <f t="shared" si="30"/>
        <v>0</v>
      </c>
      <c r="O256" s="196">
        <f t="shared" si="31"/>
        <v>0</v>
      </c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16"/>
      <c r="AB256" s="16"/>
      <c r="AC256" s="16"/>
      <c r="AD256" s="16"/>
    </row>
    <row r="257" spans="2:30" ht="26.25" customHeight="1">
      <c r="B257" s="22"/>
      <c r="C257" s="22"/>
      <c r="D257" s="8" t="s">
        <v>21</v>
      </c>
      <c r="E257" s="44" t="str">
        <f>Eingabe!C18</f>
        <v>Christian Melbinger</v>
      </c>
      <c r="F257" s="85"/>
      <c r="G257" s="86"/>
      <c r="H257" s="17"/>
      <c r="I257" s="5"/>
      <c r="J257" s="5">
        <f t="shared" si="28"/>
        <v>0</v>
      </c>
      <c r="K257" s="176"/>
      <c r="L257" s="5">
        <f t="shared" si="29"/>
        <v>0</v>
      </c>
      <c r="M257" s="200">
        <f>Eingabe!AB18</f>
        <v>0</v>
      </c>
      <c r="N257" s="195">
        <f t="shared" si="30"/>
        <v>0</v>
      </c>
      <c r="O257" s="196">
        <f t="shared" si="31"/>
        <v>0</v>
      </c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16"/>
      <c r="AB257" s="16"/>
      <c r="AC257" s="16"/>
      <c r="AD257" s="16"/>
    </row>
    <row r="258" spans="2:30" ht="26.25" customHeight="1">
      <c r="B258" s="22"/>
      <c r="C258" s="22"/>
      <c r="D258" s="8" t="s">
        <v>22</v>
      </c>
      <c r="E258" s="44" t="str">
        <f>Eingabe!C19</f>
        <v>Franz Wessely</v>
      </c>
      <c r="F258" s="85"/>
      <c r="G258" s="86"/>
      <c r="H258" s="17"/>
      <c r="I258" s="5"/>
      <c r="J258" s="5">
        <f t="shared" si="28"/>
        <v>0</v>
      </c>
      <c r="K258" s="176"/>
      <c r="L258" s="5">
        <f t="shared" si="29"/>
        <v>0</v>
      </c>
      <c r="M258" s="200">
        <f>Eingabe!AB19</f>
        <v>0</v>
      </c>
      <c r="N258" s="195">
        <f t="shared" si="30"/>
        <v>0</v>
      </c>
      <c r="O258" s="196">
        <f t="shared" si="31"/>
        <v>0</v>
      </c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16"/>
      <c r="AB258" s="16"/>
      <c r="AC258" s="16"/>
      <c r="AD258" s="16"/>
    </row>
    <row r="259" spans="2:30" ht="26.25" customHeight="1">
      <c r="B259" s="22"/>
      <c r="C259" s="22"/>
      <c r="D259" s="8" t="s">
        <v>23</v>
      </c>
      <c r="E259" s="44">
        <f>Eingabe!C20</f>
        <v>17</v>
      </c>
      <c r="F259" s="85"/>
      <c r="G259" s="86"/>
      <c r="H259" s="17"/>
      <c r="I259" s="5"/>
      <c r="J259" s="5">
        <f t="shared" si="28"/>
        <v>0</v>
      </c>
      <c r="K259" s="176"/>
      <c r="L259" s="5">
        <f t="shared" si="29"/>
        <v>0</v>
      </c>
      <c r="M259" s="200">
        <f>Eingabe!AB20</f>
        <v>0</v>
      </c>
      <c r="N259" s="195">
        <f t="shared" si="30"/>
        <v>0</v>
      </c>
      <c r="O259" s="196">
        <f t="shared" si="31"/>
        <v>0</v>
      </c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16"/>
      <c r="AB259" s="16"/>
      <c r="AC259" s="16"/>
      <c r="AD259" s="16"/>
    </row>
    <row r="260" spans="2:30" ht="26.25" customHeight="1">
      <c r="B260" s="22"/>
      <c r="C260" s="22"/>
      <c r="D260" s="8" t="s">
        <v>24</v>
      </c>
      <c r="E260" s="44">
        <f>Eingabe!C21</f>
        <v>18</v>
      </c>
      <c r="F260" s="85"/>
      <c r="G260" s="86"/>
      <c r="H260" s="17"/>
      <c r="I260" s="5"/>
      <c r="J260" s="5">
        <f t="shared" si="28"/>
        <v>0</v>
      </c>
      <c r="K260" s="176"/>
      <c r="L260" s="5">
        <f t="shared" si="29"/>
        <v>0</v>
      </c>
      <c r="M260" s="200">
        <f>Eingabe!AB21</f>
        <v>0</v>
      </c>
      <c r="N260" s="195">
        <f t="shared" si="30"/>
        <v>0</v>
      </c>
      <c r="O260" s="196">
        <f t="shared" si="31"/>
        <v>0</v>
      </c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16"/>
      <c r="AB260" s="16"/>
      <c r="AC260" s="16"/>
      <c r="AD260" s="16"/>
    </row>
    <row r="261" spans="2:30" ht="26.25" customHeight="1">
      <c r="B261" s="22"/>
      <c r="C261" s="22"/>
      <c r="D261" s="8" t="s">
        <v>25</v>
      </c>
      <c r="E261" s="44">
        <f>Eingabe!C22</f>
        <v>19</v>
      </c>
      <c r="F261" s="85"/>
      <c r="G261" s="86"/>
      <c r="H261" s="17"/>
      <c r="I261" s="5"/>
      <c r="J261" s="5">
        <f t="shared" si="28"/>
        <v>0</v>
      </c>
      <c r="K261" s="176"/>
      <c r="L261" s="5">
        <f t="shared" si="29"/>
        <v>0</v>
      </c>
      <c r="M261" s="200">
        <f>Eingabe!AB22</f>
        <v>0</v>
      </c>
      <c r="N261" s="195">
        <f t="shared" si="30"/>
        <v>0</v>
      </c>
      <c r="O261" s="196">
        <f t="shared" si="31"/>
        <v>0</v>
      </c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16"/>
      <c r="AB261" s="16"/>
      <c r="AC261" s="16"/>
      <c r="AD261" s="16"/>
    </row>
    <row r="262" spans="2:30" ht="26.25" customHeight="1">
      <c r="B262" s="22"/>
      <c r="C262" s="22"/>
      <c r="D262" s="8" t="s">
        <v>26</v>
      </c>
      <c r="E262" s="44">
        <f>Eingabe!C23</f>
        <v>20</v>
      </c>
      <c r="F262" s="85"/>
      <c r="G262" s="86"/>
      <c r="H262" s="17"/>
      <c r="I262" s="5"/>
      <c r="J262" s="5">
        <f t="shared" si="28"/>
        <v>0</v>
      </c>
      <c r="K262" s="176"/>
      <c r="L262" s="5">
        <f t="shared" si="29"/>
        <v>0</v>
      </c>
      <c r="M262" s="200">
        <f>Eingabe!AB23</f>
        <v>0</v>
      </c>
      <c r="N262" s="195">
        <f t="shared" si="30"/>
        <v>0</v>
      </c>
      <c r="O262" s="196">
        <f t="shared" si="31"/>
        <v>0</v>
      </c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16"/>
      <c r="AB262" s="16"/>
      <c r="AC262" s="16"/>
      <c r="AD262" s="16"/>
    </row>
    <row r="263" spans="2:30" ht="26.25" customHeight="1">
      <c r="B263" s="22"/>
      <c r="C263" s="22"/>
      <c r="D263" s="8" t="s">
        <v>27</v>
      </c>
      <c r="E263" s="44">
        <f>Eingabe!C24</f>
        <v>21</v>
      </c>
      <c r="F263" s="85"/>
      <c r="G263" s="86"/>
      <c r="H263" s="17"/>
      <c r="I263" s="5"/>
      <c r="J263" s="5">
        <f t="shared" si="28"/>
        <v>0</v>
      </c>
      <c r="K263" s="176"/>
      <c r="L263" s="5">
        <f t="shared" si="29"/>
        <v>0</v>
      </c>
      <c r="M263" s="200">
        <f>Eingabe!AB24</f>
        <v>0</v>
      </c>
      <c r="N263" s="195">
        <f t="shared" si="30"/>
        <v>0</v>
      </c>
      <c r="O263" s="196">
        <f t="shared" si="31"/>
        <v>0</v>
      </c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16"/>
      <c r="AB263" s="16"/>
      <c r="AC263" s="16"/>
      <c r="AD263" s="16"/>
    </row>
    <row r="264" spans="2:30" ht="26.25" customHeight="1">
      <c r="B264" s="22"/>
      <c r="C264" s="22"/>
      <c r="D264" s="8" t="s">
        <v>28</v>
      </c>
      <c r="E264" s="44">
        <f>Eingabe!C25</f>
        <v>22</v>
      </c>
      <c r="F264" s="85"/>
      <c r="G264" s="86"/>
      <c r="H264" s="17"/>
      <c r="I264" s="5"/>
      <c r="J264" s="5">
        <f t="shared" si="28"/>
        <v>0</v>
      </c>
      <c r="K264" s="176"/>
      <c r="L264" s="5">
        <f t="shared" si="29"/>
        <v>0</v>
      </c>
      <c r="M264" s="200">
        <f>Eingabe!AB25</f>
        <v>0</v>
      </c>
      <c r="N264" s="195">
        <f t="shared" si="30"/>
        <v>0</v>
      </c>
      <c r="O264" s="196">
        <f t="shared" si="31"/>
        <v>0</v>
      </c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16"/>
      <c r="AB264" s="16"/>
      <c r="AC264" s="16"/>
      <c r="AD264" s="16"/>
    </row>
    <row r="265" spans="2:30" ht="26.25" customHeight="1">
      <c r="B265" s="22"/>
      <c r="C265" s="22"/>
      <c r="D265" s="8" t="s">
        <v>29</v>
      </c>
      <c r="E265" s="44">
        <f>Eingabe!C26</f>
        <v>23</v>
      </c>
      <c r="F265" s="85"/>
      <c r="G265" s="86"/>
      <c r="H265" s="17"/>
      <c r="I265" s="5"/>
      <c r="J265" s="5">
        <f t="shared" si="28"/>
        <v>0</v>
      </c>
      <c r="K265" s="176"/>
      <c r="L265" s="5">
        <f t="shared" si="29"/>
        <v>0</v>
      </c>
      <c r="M265" s="200">
        <f>Eingabe!AB26</f>
        <v>0</v>
      </c>
      <c r="N265" s="195">
        <f t="shared" si="30"/>
        <v>0</v>
      </c>
      <c r="O265" s="196">
        <f t="shared" si="31"/>
        <v>0</v>
      </c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16"/>
      <c r="AB265" s="16"/>
      <c r="AC265" s="16"/>
      <c r="AD265" s="16"/>
    </row>
    <row r="266" spans="2:30" ht="26.25" customHeight="1">
      <c r="B266" s="22"/>
      <c r="C266" s="22"/>
      <c r="D266" s="8" t="s">
        <v>30</v>
      </c>
      <c r="E266" s="44">
        <f>Eingabe!C27</f>
        <v>24</v>
      </c>
      <c r="F266" s="85"/>
      <c r="G266" s="86"/>
      <c r="H266" s="17"/>
      <c r="I266" s="5"/>
      <c r="J266" s="5">
        <f t="shared" si="28"/>
        <v>0</v>
      </c>
      <c r="K266" s="176"/>
      <c r="L266" s="5">
        <f t="shared" si="29"/>
        <v>0</v>
      </c>
      <c r="M266" s="200">
        <f>Eingabe!AB27</f>
        <v>0</v>
      </c>
      <c r="N266" s="195">
        <f t="shared" si="30"/>
        <v>0</v>
      </c>
      <c r="O266" s="196">
        <f t="shared" si="31"/>
        <v>0</v>
      </c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16"/>
      <c r="AB266" s="16"/>
      <c r="AC266" s="16"/>
      <c r="AD266" s="16"/>
    </row>
    <row r="267" spans="2:30" ht="26.25" customHeight="1">
      <c r="B267" s="22"/>
      <c r="C267" s="22"/>
      <c r="D267" s="8" t="s">
        <v>31</v>
      </c>
      <c r="E267" s="44">
        <f>Eingabe!C28</f>
        <v>25</v>
      </c>
      <c r="F267" s="85"/>
      <c r="G267" s="86"/>
      <c r="H267" s="17"/>
      <c r="I267" s="5"/>
      <c r="J267" s="5">
        <f t="shared" si="28"/>
        <v>0</v>
      </c>
      <c r="K267" s="176"/>
      <c r="L267" s="5">
        <f t="shared" si="29"/>
        <v>0</v>
      </c>
      <c r="M267" s="200">
        <f>Eingabe!AB28</f>
        <v>0</v>
      </c>
      <c r="N267" s="195">
        <f t="shared" si="30"/>
        <v>0</v>
      </c>
      <c r="O267" s="196">
        <f t="shared" si="31"/>
        <v>0</v>
      </c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16"/>
      <c r="AB267" s="16"/>
      <c r="AC267" s="16"/>
      <c r="AD267" s="16"/>
    </row>
    <row r="268" spans="2:30" ht="26.25" customHeight="1">
      <c r="B268" s="22"/>
      <c r="C268" s="22"/>
      <c r="D268" s="8" t="s">
        <v>32</v>
      </c>
      <c r="E268" s="44">
        <f>Eingabe!C29</f>
        <v>26</v>
      </c>
      <c r="F268" s="85"/>
      <c r="G268" s="86"/>
      <c r="H268" s="17"/>
      <c r="I268" s="5"/>
      <c r="J268" s="5">
        <f t="shared" si="28"/>
        <v>0</v>
      </c>
      <c r="K268" s="176"/>
      <c r="L268" s="5">
        <f t="shared" si="29"/>
        <v>0</v>
      </c>
      <c r="M268" s="200">
        <f>Eingabe!AB29</f>
        <v>0</v>
      </c>
      <c r="N268" s="195">
        <f t="shared" si="30"/>
        <v>0</v>
      </c>
      <c r="O268" s="196">
        <f t="shared" si="31"/>
        <v>0</v>
      </c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16"/>
      <c r="AB268" s="16"/>
      <c r="AC268" s="16"/>
      <c r="AD268" s="16"/>
    </row>
    <row r="269" spans="2:30" ht="26.25" customHeight="1">
      <c r="B269" s="22"/>
      <c r="C269" s="22"/>
      <c r="D269" s="8" t="s">
        <v>33</v>
      </c>
      <c r="E269" s="44">
        <f>Eingabe!C30</f>
        <v>27</v>
      </c>
      <c r="F269" s="85"/>
      <c r="G269" s="86"/>
      <c r="H269" s="17"/>
      <c r="I269" s="5"/>
      <c r="J269" s="5">
        <f t="shared" si="28"/>
        <v>0</v>
      </c>
      <c r="K269" s="176"/>
      <c r="L269" s="5">
        <f t="shared" si="29"/>
        <v>0</v>
      </c>
      <c r="M269" s="200">
        <f>Eingabe!AB30</f>
        <v>0</v>
      </c>
      <c r="N269" s="195">
        <f t="shared" si="30"/>
        <v>0</v>
      </c>
      <c r="O269" s="196">
        <f t="shared" si="31"/>
        <v>0</v>
      </c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16"/>
      <c r="AB269" s="16"/>
      <c r="AC269" s="16"/>
      <c r="AD269" s="16"/>
    </row>
    <row r="270" spans="2:30" ht="26.25" customHeight="1">
      <c r="B270" s="22"/>
      <c r="C270" s="22"/>
      <c r="D270" s="8" t="s">
        <v>34</v>
      </c>
      <c r="E270" s="44">
        <f>Eingabe!C31</f>
        <v>28</v>
      </c>
      <c r="F270" s="85"/>
      <c r="G270" s="86"/>
      <c r="H270" s="17"/>
      <c r="I270" s="5"/>
      <c r="J270" s="5">
        <f t="shared" si="28"/>
        <v>0</v>
      </c>
      <c r="K270" s="176"/>
      <c r="L270" s="5">
        <f t="shared" si="29"/>
        <v>0</v>
      </c>
      <c r="M270" s="200">
        <f>Eingabe!AB31</f>
        <v>0</v>
      </c>
      <c r="N270" s="195">
        <f t="shared" si="30"/>
        <v>0</v>
      </c>
      <c r="O270" s="196">
        <f t="shared" si="31"/>
        <v>0</v>
      </c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16"/>
      <c r="AB270" s="16"/>
      <c r="AC270" s="16"/>
      <c r="AD270" s="16"/>
    </row>
    <row r="271" spans="2:30" ht="26.25" customHeight="1">
      <c r="B271" s="22"/>
      <c r="C271" s="22"/>
      <c r="D271" s="8" t="s">
        <v>35</v>
      </c>
      <c r="E271" s="44">
        <f>Eingabe!C32</f>
        <v>29</v>
      </c>
      <c r="F271" s="85"/>
      <c r="G271" s="86"/>
      <c r="H271" s="17"/>
      <c r="I271" s="5"/>
      <c r="J271" s="5">
        <f t="shared" si="28"/>
        <v>0</v>
      </c>
      <c r="K271" s="176"/>
      <c r="L271" s="5">
        <f t="shared" si="29"/>
        <v>0</v>
      </c>
      <c r="M271" s="200">
        <f>Eingabe!AB32</f>
        <v>0</v>
      </c>
      <c r="N271" s="195">
        <f t="shared" si="30"/>
        <v>0</v>
      </c>
      <c r="O271" s="196">
        <f t="shared" si="31"/>
        <v>0</v>
      </c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16"/>
      <c r="AB271" s="16"/>
      <c r="AC271" s="16"/>
      <c r="AD271" s="16"/>
    </row>
    <row r="272" spans="2:30" ht="26.25" customHeight="1">
      <c r="B272" s="22"/>
      <c r="C272" s="22"/>
      <c r="D272" s="8" t="s">
        <v>36</v>
      </c>
      <c r="E272" s="44">
        <f>Eingabe!C33</f>
        <v>30</v>
      </c>
      <c r="F272" s="85"/>
      <c r="G272" s="86"/>
      <c r="H272" s="17"/>
      <c r="I272" s="5"/>
      <c r="J272" s="5">
        <f t="shared" si="28"/>
        <v>0</v>
      </c>
      <c r="K272" s="176"/>
      <c r="L272" s="5">
        <f t="shared" si="29"/>
        <v>0</v>
      </c>
      <c r="M272" s="200">
        <f>Eingabe!AB33</f>
        <v>0</v>
      </c>
      <c r="N272" s="195">
        <f t="shared" si="30"/>
        <v>0</v>
      </c>
      <c r="O272" s="196">
        <f t="shared" si="31"/>
        <v>0</v>
      </c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16"/>
      <c r="AB272" s="16"/>
      <c r="AC272" s="16"/>
      <c r="AD272" s="16"/>
    </row>
    <row r="273" spans="2:30" ht="26.25" customHeight="1">
      <c r="B273" s="22"/>
      <c r="C273" s="22"/>
      <c r="D273" s="8" t="s">
        <v>37</v>
      </c>
      <c r="E273" s="44">
        <f>Eingabe!C34</f>
        <v>31</v>
      </c>
      <c r="F273" s="85"/>
      <c r="G273" s="86"/>
      <c r="H273" s="17"/>
      <c r="I273" s="5"/>
      <c r="J273" s="5">
        <f t="shared" si="28"/>
        <v>0</v>
      </c>
      <c r="K273" s="176"/>
      <c r="L273" s="5">
        <f t="shared" si="29"/>
        <v>0</v>
      </c>
      <c r="M273" s="200">
        <f>Eingabe!AB34</f>
        <v>0</v>
      </c>
      <c r="N273" s="195">
        <f t="shared" si="30"/>
        <v>0</v>
      </c>
      <c r="O273" s="196">
        <f t="shared" si="31"/>
        <v>0</v>
      </c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16"/>
      <c r="AB273" s="16"/>
      <c r="AC273" s="16"/>
      <c r="AD273" s="16"/>
    </row>
    <row r="274" spans="2:30" ht="26.25" customHeight="1">
      <c r="B274" s="22"/>
      <c r="C274" s="22"/>
      <c r="D274" s="8" t="s">
        <v>38</v>
      </c>
      <c r="E274" s="44">
        <f>Eingabe!C35</f>
        <v>32</v>
      </c>
      <c r="F274" s="85"/>
      <c r="G274" s="86"/>
      <c r="H274" s="17"/>
      <c r="I274" s="5"/>
      <c r="J274" s="5">
        <f t="shared" si="28"/>
        <v>0</v>
      </c>
      <c r="K274" s="176"/>
      <c r="L274" s="5">
        <f t="shared" si="29"/>
        <v>0</v>
      </c>
      <c r="M274" s="200">
        <f>Eingabe!AB35</f>
        <v>0</v>
      </c>
      <c r="N274" s="195">
        <f t="shared" si="30"/>
        <v>0</v>
      </c>
      <c r="O274" s="196">
        <f t="shared" si="31"/>
        <v>0</v>
      </c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16"/>
      <c r="AB274" s="16"/>
      <c r="AC274" s="16"/>
      <c r="AD274" s="16"/>
    </row>
    <row r="275" spans="2:30" ht="26.25" customHeight="1">
      <c r="B275" s="22"/>
      <c r="C275" s="22"/>
      <c r="D275" s="8" t="s">
        <v>39</v>
      </c>
      <c r="E275" s="44">
        <f>Eingabe!C36</f>
        <v>33</v>
      </c>
      <c r="F275" s="85"/>
      <c r="G275" s="86"/>
      <c r="H275" s="17"/>
      <c r="I275" s="5"/>
      <c r="J275" s="5">
        <f t="shared" si="28"/>
        <v>0</v>
      </c>
      <c r="K275" s="176"/>
      <c r="L275" s="5">
        <f t="shared" si="29"/>
        <v>0</v>
      </c>
      <c r="M275" s="200">
        <f>Eingabe!AB36</f>
        <v>0</v>
      </c>
      <c r="N275" s="195">
        <f t="shared" si="30"/>
        <v>0</v>
      </c>
      <c r="O275" s="196">
        <f t="shared" si="31"/>
        <v>0</v>
      </c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16"/>
      <c r="AB275" s="16"/>
      <c r="AC275" s="16"/>
      <c r="AD275" s="16"/>
    </row>
    <row r="276" spans="2:30" ht="26.25" customHeight="1">
      <c r="B276" s="22"/>
      <c r="C276" s="22"/>
      <c r="D276" s="8" t="s">
        <v>40</v>
      </c>
      <c r="E276" s="44">
        <f>Eingabe!C37</f>
        <v>34</v>
      </c>
      <c r="F276" s="85"/>
      <c r="G276" s="86"/>
      <c r="H276" s="17"/>
      <c r="I276" s="5"/>
      <c r="J276" s="5">
        <f t="shared" si="28"/>
        <v>0</v>
      </c>
      <c r="K276" s="176"/>
      <c r="L276" s="5">
        <f t="shared" si="29"/>
        <v>0</v>
      </c>
      <c r="M276" s="200">
        <f>Eingabe!AB37</f>
        <v>0</v>
      </c>
      <c r="N276" s="195">
        <f t="shared" si="30"/>
        <v>0</v>
      </c>
      <c r="O276" s="196">
        <f t="shared" si="31"/>
        <v>0</v>
      </c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16"/>
      <c r="AB276" s="16"/>
      <c r="AC276" s="16"/>
      <c r="AD276" s="16"/>
    </row>
    <row r="277" spans="2:30" ht="26.25" customHeight="1">
      <c r="B277" s="22"/>
      <c r="C277" s="22"/>
      <c r="D277" s="8" t="s">
        <v>41</v>
      </c>
      <c r="E277" s="44">
        <f>Eingabe!C38</f>
        <v>35</v>
      </c>
      <c r="F277" s="85"/>
      <c r="G277" s="86"/>
      <c r="H277" s="17"/>
      <c r="I277" s="5"/>
      <c r="J277" s="5">
        <f t="shared" si="28"/>
        <v>0</v>
      </c>
      <c r="K277" s="176"/>
      <c r="L277" s="5">
        <f t="shared" si="29"/>
        <v>0</v>
      </c>
      <c r="M277" s="200">
        <f>Eingabe!AB38</f>
        <v>0</v>
      </c>
      <c r="N277" s="195">
        <f t="shared" si="30"/>
        <v>0</v>
      </c>
      <c r="O277" s="196">
        <f t="shared" si="31"/>
        <v>0</v>
      </c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16"/>
      <c r="AB277" s="16"/>
      <c r="AC277" s="16"/>
      <c r="AD277" s="16"/>
    </row>
    <row r="278" spans="2:30" ht="26.25" customHeight="1">
      <c r="B278" s="22"/>
      <c r="C278" s="22"/>
      <c r="D278" s="8" t="s">
        <v>42</v>
      </c>
      <c r="E278" s="44">
        <f>Eingabe!C39</f>
        <v>36</v>
      </c>
      <c r="F278" s="85"/>
      <c r="G278" s="86"/>
      <c r="H278" s="17"/>
      <c r="I278" s="5"/>
      <c r="J278" s="5">
        <f t="shared" si="28"/>
        <v>0</v>
      </c>
      <c r="K278" s="176"/>
      <c r="L278" s="5">
        <f t="shared" si="29"/>
        <v>0</v>
      </c>
      <c r="M278" s="200">
        <f>Eingabe!AB39</f>
        <v>0</v>
      </c>
      <c r="N278" s="195">
        <f t="shared" si="30"/>
        <v>0</v>
      </c>
      <c r="O278" s="196">
        <f t="shared" si="31"/>
        <v>0</v>
      </c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16"/>
      <c r="AB278" s="16"/>
      <c r="AC278" s="16"/>
      <c r="AD278" s="16"/>
    </row>
    <row r="279" spans="2:30" ht="26.25" customHeight="1">
      <c r="B279" s="22"/>
      <c r="C279" s="22"/>
      <c r="D279" s="8" t="s">
        <v>43</v>
      </c>
      <c r="E279" s="44">
        <f>Eingabe!C40</f>
        <v>37</v>
      </c>
      <c r="F279" s="85"/>
      <c r="G279" s="86"/>
      <c r="H279" s="17"/>
      <c r="I279" s="5"/>
      <c r="J279" s="5">
        <f t="shared" si="28"/>
        <v>0</v>
      </c>
      <c r="K279" s="176"/>
      <c r="L279" s="5">
        <f t="shared" si="29"/>
        <v>0</v>
      </c>
      <c r="M279" s="200">
        <f>Eingabe!AB40</f>
        <v>0</v>
      </c>
      <c r="N279" s="195">
        <f t="shared" si="30"/>
        <v>0</v>
      </c>
      <c r="O279" s="196">
        <f t="shared" si="31"/>
        <v>0</v>
      </c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16"/>
      <c r="AB279" s="16"/>
      <c r="AC279" s="16"/>
      <c r="AD279" s="16"/>
    </row>
    <row r="280" spans="2:30" ht="26.25" customHeight="1">
      <c r="B280" s="22"/>
      <c r="C280" s="22"/>
      <c r="D280" s="8" t="s">
        <v>44</v>
      </c>
      <c r="E280" s="44">
        <f>Eingabe!C41</f>
        <v>38</v>
      </c>
      <c r="F280" s="85"/>
      <c r="G280" s="86"/>
      <c r="H280" s="17"/>
      <c r="I280" s="5"/>
      <c r="J280" s="5">
        <f t="shared" si="28"/>
        <v>0</v>
      </c>
      <c r="K280" s="176"/>
      <c r="L280" s="5">
        <f t="shared" si="29"/>
        <v>0</v>
      </c>
      <c r="M280" s="200">
        <f>Eingabe!AB41</f>
        <v>0</v>
      </c>
      <c r="N280" s="195">
        <f t="shared" si="30"/>
        <v>0</v>
      </c>
      <c r="O280" s="196">
        <f t="shared" si="31"/>
        <v>0</v>
      </c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16"/>
      <c r="AB280" s="16"/>
      <c r="AC280" s="16"/>
      <c r="AD280" s="16"/>
    </row>
    <row r="281" spans="2:30" ht="26.25" customHeight="1">
      <c r="B281" s="22"/>
      <c r="C281" s="22"/>
      <c r="D281" s="8" t="s">
        <v>45</v>
      </c>
      <c r="E281" s="44">
        <f>Eingabe!C42</f>
        <v>39</v>
      </c>
      <c r="F281" s="85"/>
      <c r="G281" s="86"/>
      <c r="H281" s="17"/>
      <c r="I281" s="5"/>
      <c r="J281" s="5">
        <f t="shared" si="28"/>
        <v>0</v>
      </c>
      <c r="K281" s="176"/>
      <c r="L281" s="5">
        <f t="shared" si="29"/>
        <v>0</v>
      </c>
      <c r="M281" s="200">
        <f>Eingabe!AB42</f>
        <v>0</v>
      </c>
      <c r="N281" s="195">
        <f t="shared" si="30"/>
        <v>0</v>
      </c>
      <c r="O281" s="196">
        <f t="shared" si="31"/>
        <v>0</v>
      </c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16"/>
      <c r="AB281" s="16"/>
      <c r="AC281" s="16"/>
      <c r="AD281" s="16"/>
    </row>
    <row r="282" spans="2:30" ht="26.25" customHeight="1">
      <c r="B282" s="22"/>
      <c r="C282" s="22"/>
      <c r="D282" s="8" t="s">
        <v>46</v>
      </c>
      <c r="E282" s="44">
        <f>Eingabe!C43</f>
        <v>40</v>
      </c>
      <c r="F282" s="85"/>
      <c r="G282" s="86"/>
      <c r="H282" s="17"/>
      <c r="I282" s="5"/>
      <c r="J282" s="5">
        <f t="shared" si="28"/>
        <v>0</v>
      </c>
      <c r="K282" s="176"/>
      <c r="L282" s="5">
        <f t="shared" si="29"/>
        <v>0</v>
      </c>
      <c r="M282" s="200">
        <f>Eingabe!AB43</f>
        <v>0</v>
      </c>
      <c r="N282" s="195">
        <f t="shared" si="30"/>
        <v>0</v>
      </c>
      <c r="O282" s="196">
        <f t="shared" si="31"/>
        <v>0</v>
      </c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16"/>
      <c r="AB282" s="16"/>
      <c r="AC282" s="16"/>
      <c r="AD282" s="16"/>
    </row>
    <row r="283" spans="2:30" ht="26.25" customHeight="1">
      <c r="B283" s="22"/>
      <c r="C283" s="22"/>
      <c r="D283" s="8" t="s">
        <v>47</v>
      </c>
      <c r="E283" s="44">
        <f>Eingabe!C44</f>
        <v>41</v>
      </c>
      <c r="F283" s="85"/>
      <c r="G283" s="86"/>
      <c r="H283" s="17"/>
      <c r="I283" s="5"/>
      <c r="J283" s="5">
        <f t="shared" si="28"/>
        <v>0</v>
      </c>
      <c r="K283" s="176"/>
      <c r="L283" s="5">
        <f t="shared" si="29"/>
        <v>0</v>
      </c>
      <c r="M283" s="200">
        <f>Eingabe!AB44</f>
        <v>0</v>
      </c>
      <c r="N283" s="195">
        <f t="shared" si="30"/>
        <v>0</v>
      </c>
      <c r="O283" s="196">
        <f t="shared" si="31"/>
        <v>0</v>
      </c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16"/>
      <c r="AB283" s="16"/>
      <c r="AC283" s="16"/>
      <c r="AD283" s="16"/>
    </row>
    <row r="284" spans="2:30" ht="26.25" customHeight="1">
      <c r="B284" s="22"/>
      <c r="C284" s="22"/>
      <c r="D284" s="8" t="s">
        <v>48</v>
      </c>
      <c r="E284" s="44">
        <f>Eingabe!C45</f>
        <v>42</v>
      </c>
      <c r="F284" s="85"/>
      <c r="G284" s="86"/>
      <c r="H284" s="17"/>
      <c r="I284" s="5"/>
      <c r="J284" s="5">
        <f t="shared" si="28"/>
        <v>0</v>
      </c>
      <c r="K284" s="176"/>
      <c r="L284" s="5">
        <f t="shared" si="29"/>
        <v>0</v>
      </c>
      <c r="M284" s="200">
        <f>Eingabe!AB45</f>
        <v>0</v>
      </c>
      <c r="N284" s="195">
        <f t="shared" si="30"/>
        <v>0</v>
      </c>
      <c r="O284" s="196">
        <f t="shared" si="31"/>
        <v>0</v>
      </c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16"/>
      <c r="AB284" s="16"/>
      <c r="AC284" s="16"/>
      <c r="AD284" s="16"/>
    </row>
    <row r="285" spans="2:30" ht="26.25" customHeight="1">
      <c r="B285" s="22"/>
      <c r="C285" s="22"/>
      <c r="D285" s="8" t="s">
        <v>49</v>
      </c>
      <c r="E285" s="44">
        <f>Eingabe!C46</f>
        <v>43</v>
      </c>
      <c r="F285" s="85"/>
      <c r="G285" s="86"/>
      <c r="H285" s="17"/>
      <c r="I285" s="5"/>
      <c r="J285" s="5">
        <f t="shared" si="28"/>
        <v>0</v>
      </c>
      <c r="K285" s="176"/>
      <c r="L285" s="5">
        <f t="shared" si="29"/>
        <v>0</v>
      </c>
      <c r="M285" s="200">
        <f>Eingabe!AB46</f>
        <v>0</v>
      </c>
      <c r="N285" s="195">
        <f t="shared" si="30"/>
        <v>0</v>
      </c>
      <c r="O285" s="196">
        <f t="shared" si="31"/>
        <v>0</v>
      </c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16"/>
      <c r="AB285" s="16"/>
      <c r="AC285" s="16"/>
      <c r="AD285" s="16"/>
    </row>
    <row r="286" spans="2:30" ht="26.25" customHeight="1">
      <c r="B286" s="22"/>
      <c r="C286" s="22"/>
      <c r="D286" s="8" t="s">
        <v>50</v>
      </c>
      <c r="E286" s="44">
        <f>Eingabe!C47</f>
        <v>44</v>
      </c>
      <c r="F286" s="85"/>
      <c r="G286" s="86"/>
      <c r="H286" s="17"/>
      <c r="I286" s="5"/>
      <c r="J286" s="5">
        <f t="shared" si="28"/>
        <v>0</v>
      </c>
      <c r="K286" s="176"/>
      <c r="L286" s="5">
        <f t="shared" si="29"/>
        <v>0</v>
      </c>
      <c r="M286" s="200">
        <f>Eingabe!AB47</f>
        <v>0</v>
      </c>
      <c r="N286" s="195">
        <f t="shared" si="30"/>
        <v>0</v>
      </c>
      <c r="O286" s="196">
        <f t="shared" si="31"/>
        <v>0</v>
      </c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16"/>
      <c r="AB286" s="16"/>
      <c r="AC286" s="16"/>
      <c r="AD286" s="16"/>
    </row>
    <row r="287" spans="2:30" ht="26.25" customHeight="1">
      <c r="B287" s="22"/>
      <c r="C287" s="22"/>
      <c r="D287" s="8" t="s">
        <v>51</v>
      </c>
      <c r="E287" s="44">
        <f>Eingabe!C48</f>
        <v>45</v>
      </c>
      <c r="F287" s="85"/>
      <c r="G287" s="86"/>
      <c r="H287" s="17"/>
      <c r="I287" s="5"/>
      <c r="J287" s="5">
        <f t="shared" si="28"/>
        <v>0</v>
      </c>
      <c r="K287" s="176"/>
      <c r="L287" s="5">
        <f t="shared" si="29"/>
        <v>0</v>
      </c>
      <c r="M287" s="200">
        <f>Eingabe!AB48</f>
        <v>0</v>
      </c>
      <c r="N287" s="195">
        <f t="shared" si="30"/>
        <v>0</v>
      </c>
      <c r="O287" s="196">
        <f t="shared" si="31"/>
        <v>0</v>
      </c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16"/>
      <c r="AB287" s="16"/>
      <c r="AC287" s="16"/>
      <c r="AD287" s="16"/>
    </row>
    <row r="288" spans="2:30" ht="26.25" customHeight="1">
      <c r="B288" s="22"/>
      <c r="C288" s="22"/>
      <c r="D288" s="8" t="s">
        <v>52</v>
      </c>
      <c r="E288" s="44">
        <f>Eingabe!C49</f>
        <v>46</v>
      </c>
      <c r="F288" s="85"/>
      <c r="G288" s="86"/>
      <c r="H288" s="17"/>
      <c r="I288" s="5"/>
      <c r="J288" s="5">
        <f t="shared" si="28"/>
        <v>0</v>
      </c>
      <c r="K288" s="176"/>
      <c r="L288" s="5">
        <f t="shared" si="29"/>
        <v>0</v>
      </c>
      <c r="M288" s="200">
        <f>Eingabe!AB49</f>
        <v>0</v>
      </c>
      <c r="N288" s="195">
        <f t="shared" si="30"/>
        <v>0</v>
      </c>
      <c r="O288" s="196">
        <f t="shared" si="31"/>
        <v>0</v>
      </c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16"/>
      <c r="AB288" s="16"/>
      <c r="AC288" s="16"/>
      <c r="AD288" s="16"/>
    </row>
    <row r="289" spans="2:30" ht="26.25" customHeight="1">
      <c r="B289" s="22"/>
      <c r="C289" s="22"/>
      <c r="D289" s="8" t="s">
        <v>53</v>
      </c>
      <c r="E289" s="44">
        <f>Eingabe!C50</f>
        <v>47</v>
      </c>
      <c r="F289" s="85"/>
      <c r="G289" s="86"/>
      <c r="H289" s="17"/>
      <c r="I289" s="5"/>
      <c r="J289" s="5">
        <f t="shared" si="28"/>
        <v>0</v>
      </c>
      <c r="K289" s="176"/>
      <c r="L289" s="5">
        <f t="shared" si="29"/>
        <v>0</v>
      </c>
      <c r="M289" s="200">
        <f>Eingabe!AB50</f>
        <v>0</v>
      </c>
      <c r="N289" s="195">
        <f t="shared" si="30"/>
        <v>0</v>
      </c>
      <c r="O289" s="196">
        <f t="shared" si="31"/>
        <v>0</v>
      </c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16"/>
      <c r="AB289" s="16"/>
      <c r="AC289" s="16"/>
      <c r="AD289" s="16"/>
    </row>
    <row r="290" spans="2:30" ht="26.25" customHeight="1">
      <c r="B290" s="22"/>
      <c r="C290" s="22"/>
      <c r="D290" s="8" t="s">
        <v>54</v>
      </c>
      <c r="E290" s="44">
        <f>Eingabe!C51</f>
        <v>48</v>
      </c>
      <c r="F290" s="85"/>
      <c r="G290" s="86"/>
      <c r="H290" s="17"/>
      <c r="I290" s="5"/>
      <c r="J290" s="5">
        <f t="shared" si="28"/>
        <v>0</v>
      </c>
      <c r="K290" s="176"/>
      <c r="L290" s="5">
        <f t="shared" si="29"/>
        <v>0</v>
      </c>
      <c r="M290" s="200">
        <f>Eingabe!AB51</f>
        <v>0</v>
      </c>
      <c r="N290" s="195">
        <f t="shared" si="30"/>
        <v>0</v>
      </c>
      <c r="O290" s="196">
        <f t="shared" si="31"/>
        <v>0</v>
      </c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16"/>
      <c r="AB290" s="16"/>
      <c r="AC290" s="16"/>
      <c r="AD290" s="16"/>
    </row>
    <row r="291" spans="2:30" ht="26.25" customHeight="1">
      <c r="B291" s="22"/>
      <c r="C291" s="22"/>
      <c r="D291" s="8" t="s">
        <v>55</v>
      </c>
      <c r="E291" s="44">
        <f>Eingabe!C52</f>
        <v>49</v>
      </c>
      <c r="F291" s="85"/>
      <c r="G291" s="86"/>
      <c r="H291" s="17"/>
      <c r="I291" s="5"/>
      <c r="J291" s="5">
        <f t="shared" si="28"/>
        <v>0</v>
      </c>
      <c r="K291" s="176"/>
      <c r="L291" s="5">
        <f t="shared" si="29"/>
        <v>0</v>
      </c>
      <c r="M291" s="200">
        <f>Eingabe!AB52</f>
        <v>0</v>
      </c>
      <c r="N291" s="195">
        <f t="shared" si="30"/>
        <v>0</v>
      </c>
      <c r="O291" s="196">
        <f t="shared" si="31"/>
        <v>0</v>
      </c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16"/>
      <c r="AB291" s="16"/>
      <c r="AC291" s="16"/>
      <c r="AD291" s="16"/>
    </row>
    <row r="292" spans="2:30" ht="26.25" customHeight="1" thickBot="1">
      <c r="B292" s="22"/>
      <c r="C292" s="22"/>
      <c r="D292" s="18" t="s">
        <v>56</v>
      </c>
      <c r="E292" s="45">
        <f>Eingabe!C53</f>
        <v>50</v>
      </c>
      <c r="F292" s="87"/>
      <c r="G292" s="88"/>
      <c r="H292" s="164"/>
      <c r="I292" s="20"/>
      <c r="J292" s="20">
        <f t="shared" si="28"/>
        <v>0</v>
      </c>
      <c r="K292" s="177"/>
      <c r="L292" s="5">
        <f t="shared" si="29"/>
        <v>0</v>
      </c>
      <c r="M292" s="201">
        <f>Eingabe!AB53</f>
        <v>0</v>
      </c>
      <c r="N292" s="202">
        <f>$K$243-K292</f>
        <v>0</v>
      </c>
      <c r="O292" s="203">
        <f t="shared" si="31"/>
        <v>0</v>
      </c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16"/>
      <c r="AB292" s="16"/>
      <c r="AC292" s="16"/>
      <c r="AD292" s="16"/>
    </row>
    <row r="293" spans="2:30" ht="26.25" customHeight="1" thickBot="1">
      <c r="B293" s="22"/>
      <c r="C293" s="22"/>
      <c r="D293" s="241" t="str">
        <f>Eingabe!$B$54</f>
        <v>Punktevergabe: 30,29,28,27,26,25,24,23,22,21,20,19,18,17,16,15,14,13,12,11,10,9,8,7,6,5,4,3,2,1</v>
      </c>
      <c r="E293" s="247"/>
      <c r="F293" s="247"/>
      <c r="G293" s="247"/>
      <c r="H293" s="247"/>
      <c r="I293" s="247"/>
      <c r="J293" s="247"/>
      <c r="K293" s="247"/>
      <c r="L293" s="247"/>
      <c r="M293" s="247"/>
      <c r="N293" s="247"/>
      <c r="O293" s="248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16"/>
      <c r="AB293" s="16"/>
      <c r="AC293" s="16"/>
      <c r="AD293" s="16"/>
    </row>
    <row r="294" spans="2:30" ht="26.25" customHeight="1">
      <c r="B294" s="22"/>
      <c r="C294" s="22"/>
      <c r="D294" s="31"/>
      <c r="E294" s="31"/>
      <c r="F294" s="43"/>
      <c r="G294" s="30"/>
      <c r="H294" s="31"/>
      <c r="I294" s="30"/>
      <c r="J294" s="30"/>
      <c r="K294" s="30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16"/>
      <c r="AB294" s="16"/>
      <c r="AC294" s="16"/>
      <c r="AD294" s="16"/>
    </row>
    <row r="295" spans="2:31" ht="26.25" customHeight="1">
      <c r="B295" s="22"/>
      <c r="C295" s="22"/>
      <c r="D295" s="22"/>
      <c r="E295" s="155"/>
      <c r="F295" s="157"/>
      <c r="G295" s="157" t="s">
        <v>68</v>
      </c>
      <c r="H295" s="32"/>
      <c r="I295" s="132">
        <v>1</v>
      </c>
      <c r="J295" s="133">
        <v>2</v>
      </c>
      <c r="K295" s="109" t="s">
        <v>147</v>
      </c>
      <c r="L295" s="110"/>
      <c r="M295" s="109" t="s">
        <v>148</v>
      </c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7"/>
      <c r="Z295" s="16"/>
      <c r="AA295" s="16"/>
      <c r="AB295" s="16"/>
      <c r="AC295" s="16"/>
      <c r="AD295" s="16"/>
      <c r="AE295" s="16"/>
    </row>
    <row r="296" spans="2:31" ht="26.25" customHeight="1">
      <c r="B296" s="22"/>
      <c r="C296" s="22"/>
      <c r="D296" s="22"/>
      <c r="E296" s="155"/>
      <c r="F296" s="157"/>
      <c r="G296" s="157" t="s">
        <v>68</v>
      </c>
      <c r="H296" s="32"/>
      <c r="I296" s="134">
        <v>3</v>
      </c>
      <c r="J296" s="135">
        <v>4</v>
      </c>
      <c r="K296" s="111" t="s">
        <v>149</v>
      </c>
      <c r="L296" s="109" t="s">
        <v>4</v>
      </c>
      <c r="M296" s="109" t="s">
        <v>150</v>
      </c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7"/>
      <c r="Z296" s="16"/>
      <c r="AA296" s="16"/>
      <c r="AB296" s="16"/>
      <c r="AC296" s="16"/>
      <c r="AD296" s="16"/>
      <c r="AE296" s="16"/>
    </row>
    <row r="297" spans="2:31" ht="26.25" customHeight="1">
      <c r="B297" s="22"/>
      <c r="C297" s="22"/>
      <c r="D297" s="22"/>
      <c r="E297" s="155"/>
      <c r="F297" s="157"/>
      <c r="G297" s="157" t="s">
        <v>68</v>
      </c>
      <c r="H297" s="32"/>
      <c r="I297" s="136">
        <v>5</v>
      </c>
      <c r="J297" s="31"/>
      <c r="K297" s="109" t="s">
        <v>149</v>
      </c>
      <c r="L297" s="109" t="s">
        <v>5</v>
      </c>
      <c r="M297" s="109" t="s">
        <v>150</v>
      </c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7"/>
      <c r="Z297" s="16"/>
      <c r="AA297" s="16"/>
      <c r="AB297" s="16"/>
      <c r="AC297" s="16"/>
      <c r="AD297" s="16"/>
      <c r="AE297" s="16"/>
    </row>
    <row r="298" spans="2:26" ht="26.25" customHeight="1">
      <c r="B298" s="22"/>
      <c r="C298" s="22"/>
      <c r="D298" s="22"/>
      <c r="E298" s="47"/>
      <c r="F298" s="38"/>
      <c r="G298" s="38"/>
      <c r="H298" s="39"/>
      <c r="I298" s="40"/>
      <c r="J298" s="22"/>
      <c r="K298" s="22"/>
      <c r="L298" s="22"/>
      <c r="M298" s="22"/>
      <c r="N298" s="22"/>
      <c r="O298" s="22"/>
      <c r="P298" s="22"/>
      <c r="S298" s="30"/>
      <c r="T298" s="31"/>
      <c r="U298" s="31"/>
      <c r="V298" s="31"/>
      <c r="W298" s="30"/>
      <c r="X298" s="30"/>
      <c r="Y298" s="31"/>
      <c r="Z298" s="30"/>
    </row>
    <row r="299" spans="2:26" ht="26.25" customHeight="1" thickBot="1">
      <c r="B299" s="22"/>
      <c r="C299" s="22"/>
      <c r="D299" s="22"/>
      <c r="E299" s="43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S299" s="30"/>
      <c r="T299" s="31"/>
      <c r="U299" s="31"/>
      <c r="V299" s="31"/>
      <c r="W299" s="30"/>
      <c r="X299" s="30"/>
      <c r="Y299" s="31"/>
      <c r="Z299" s="30"/>
    </row>
    <row r="300" spans="2:28" ht="34.5" customHeight="1" thickBot="1">
      <c r="B300" s="22"/>
      <c r="C300" s="22"/>
      <c r="D300" s="244">
        <f>$N$12</f>
        <v>43067</v>
      </c>
      <c r="E300" s="245"/>
      <c r="F300" s="245"/>
      <c r="G300" s="245"/>
      <c r="H300" s="245"/>
      <c r="I300" s="245"/>
      <c r="J300" s="245"/>
      <c r="K300" s="245"/>
      <c r="L300" s="245"/>
      <c r="M300" s="245"/>
      <c r="N300" s="245"/>
      <c r="O300" s="246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16"/>
      <c r="AB300" s="16"/>
    </row>
    <row r="301" spans="2:28" ht="31.5">
      <c r="B301" s="22"/>
      <c r="C301" s="22"/>
      <c r="D301" s="225" t="s">
        <v>0</v>
      </c>
      <c r="E301" s="219" t="s">
        <v>63</v>
      </c>
      <c r="F301" s="219" t="s">
        <v>66</v>
      </c>
      <c r="G301" s="219"/>
      <c r="H301" s="223" t="s">
        <v>67</v>
      </c>
      <c r="I301" s="219" t="s">
        <v>4</v>
      </c>
      <c r="J301" s="219" t="s">
        <v>5</v>
      </c>
      <c r="K301" s="219" t="s">
        <v>6</v>
      </c>
      <c r="L301" s="219" t="s">
        <v>62</v>
      </c>
      <c r="M301" s="229" t="s">
        <v>3</v>
      </c>
      <c r="N301" s="33" t="s">
        <v>60</v>
      </c>
      <c r="O301" s="34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16"/>
      <c r="AB301" s="16"/>
    </row>
    <row r="302" spans="2:28" ht="26.25" customHeight="1" thickBot="1">
      <c r="B302" s="22"/>
      <c r="C302" s="22"/>
      <c r="D302" s="226"/>
      <c r="E302" s="220"/>
      <c r="F302" s="220"/>
      <c r="G302" s="220"/>
      <c r="H302" s="224"/>
      <c r="I302" s="220"/>
      <c r="J302" s="220"/>
      <c r="K302" s="220"/>
      <c r="L302" s="220"/>
      <c r="M302" s="230"/>
      <c r="N302" s="48" t="s">
        <v>58</v>
      </c>
      <c r="O302" s="49" t="s">
        <v>59</v>
      </c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16"/>
      <c r="AB302" s="16"/>
    </row>
    <row r="303" spans="2:28" ht="26.25" customHeight="1">
      <c r="B303" s="22"/>
      <c r="C303" s="22"/>
      <c r="D303" s="9" t="s">
        <v>7</v>
      </c>
      <c r="E303" s="45" t="str">
        <f>Eingabe!C4</f>
        <v>Roman Grunner</v>
      </c>
      <c r="F303" s="83"/>
      <c r="G303" s="84"/>
      <c r="H303" s="186"/>
      <c r="I303" s="5"/>
      <c r="J303" s="5">
        <f aca="true" t="shared" si="32" ref="J303:J352">K303-I303</f>
        <v>0</v>
      </c>
      <c r="K303" s="176"/>
      <c r="L303" s="5">
        <f>SUM(K303/10)</f>
        <v>0</v>
      </c>
      <c r="M303" s="200">
        <f>Eingabe!AC4</f>
        <v>0</v>
      </c>
      <c r="N303" s="206"/>
      <c r="O303" s="207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16"/>
      <c r="AB303" s="16"/>
    </row>
    <row r="304" spans="2:28" ht="26.25" customHeight="1">
      <c r="B304" s="22"/>
      <c r="C304" s="22"/>
      <c r="D304" s="10" t="s">
        <v>8</v>
      </c>
      <c r="E304" s="44" t="str">
        <f>Eingabe!C5</f>
        <v>Marko Neumayer</v>
      </c>
      <c r="F304" s="85"/>
      <c r="G304" s="86"/>
      <c r="H304" s="17"/>
      <c r="I304" s="5"/>
      <c r="J304" s="5">
        <f t="shared" si="32"/>
        <v>0</v>
      </c>
      <c r="K304" s="176"/>
      <c r="L304" s="5">
        <f aca="true" t="shared" si="33" ref="L304:L352">SUM(K304/10)</f>
        <v>0</v>
      </c>
      <c r="M304" s="200">
        <f>Eingabe!AC5</f>
        <v>0</v>
      </c>
      <c r="N304" s="174">
        <f>$K$303-K304</f>
        <v>0</v>
      </c>
      <c r="O304" s="193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16"/>
      <c r="AB304" s="16"/>
    </row>
    <row r="305" spans="2:28" ht="26.25" customHeight="1">
      <c r="B305" s="22"/>
      <c r="C305" s="22"/>
      <c r="D305" s="11" t="s">
        <v>9</v>
      </c>
      <c r="E305" s="44" t="str">
        <f>Eingabe!C6</f>
        <v>Thomas Sanda</v>
      </c>
      <c r="F305" s="85"/>
      <c r="G305" s="86"/>
      <c r="H305" s="17"/>
      <c r="I305" s="5"/>
      <c r="J305" s="5">
        <f t="shared" si="32"/>
        <v>0</v>
      </c>
      <c r="K305" s="176"/>
      <c r="L305" s="5">
        <f t="shared" si="33"/>
        <v>0</v>
      </c>
      <c r="M305" s="200">
        <f>Eingabe!AC6</f>
        <v>0</v>
      </c>
      <c r="N305" s="175">
        <f>$K$303-K305</f>
        <v>0</v>
      </c>
      <c r="O305" s="194">
        <f>SUM(K304-K305)</f>
        <v>0</v>
      </c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16"/>
      <c r="AB305" s="16"/>
    </row>
    <row r="306" spans="2:28" ht="26.25" customHeight="1">
      <c r="B306" s="22"/>
      <c r="C306" s="22"/>
      <c r="D306" s="8" t="s">
        <v>10</v>
      </c>
      <c r="E306" s="44" t="str">
        <f>Eingabe!C7</f>
        <v>Walter Lemböck </v>
      </c>
      <c r="F306" s="85"/>
      <c r="G306" s="86"/>
      <c r="H306" s="17"/>
      <c r="I306" s="5"/>
      <c r="J306" s="5">
        <f t="shared" si="32"/>
        <v>0</v>
      </c>
      <c r="K306" s="176"/>
      <c r="L306" s="5">
        <f t="shared" si="33"/>
        <v>0</v>
      </c>
      <c r="M306" s="200">
        <f>Eingabe!AC7</f>
        <v>0</v>
      </c>
      <c r="N306" s="195">
        <f>$K$303-K306</f>
        <v>0</v>
      </c>
      <c r="O306" s="196">
        <f>SUM(K305-K306)</f>
        <v>0</v>
      </c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16"/>
      <c r="AB306" s="16"/>
    </row>
    <row r="307" spans="2:28" ht="26.25" customHeight="1">
      <c r="B307" s="22"/>
      <c r="C307" s="22"/>
      <c r="D307" s="8" t="s">
        <v>11</v>
      </c>
      <c r="E307" s="44" t="str">
        <f>Eingabe!C8</f>
        <v>Gerhard Fischer </v>
      </c>
      <c r="F307" s="85"/>
      <c r="G307" s="86"/>
      <c r="H307" s="17"/>
      <c r="I307" s="5"/>
      <c r="J307" s="5">
        <f t="shared" si="32"/>
        <v>0</v>
      </c>
      <c r="K307" s="176"/>
      <c r="L307" s="5">
        <f t="shared" si="33"/>
        <v>0</v>
      </c>
      <c r="M307" s="200">
        <f>Eingabe!AC8</f>
        <v>0</v>
      </c>
      <c r="N307" s="195">
        <f aca="true" t="shared" si="34" ref="N307:N351">$K$303-K307</f>
        <v>0</v>
      </c>
      <c r="O307" s="196">
        <f aca="true" t="shared" si="35" ref="O307:O352">SUM(K306-K307)</f>
        <v>0</v>
      </c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16"/>
      <c r="AB307" s="16"/>
    </row>
    <row r="308" spans="2:28" ht="26.25" customHeight="1">
      <c r="B308" s="22"/>
      <c r="C308" s="22"/>
      <c r="D308" s="8" t="s">
        <v>12</v>
      </c>
      <c r="E308" s="44" t="str">
        <f>Eingabe!C9</f>
        <v>Peter Siding </v>
      </c>
      <c r="F308" s="85"/>
      <c r="G308" s="86"/>
      <c r="H308" s="17"/>
      <c r="I308" s="5"/>
      <c r="J308" s="5">
        <f t="shared" si="32"/>
        <v>0</v>
      </c>
      <c r="K308" s="176"/>
      <c r="L308" s="5">
        <f t="shared" si="33"/>
        <v>0</v>
      </c>
      <c r="M308" s="200">
        <f>Eingabe!AC9</f>
        <v>0</v>
      </c>
      <c r="N308" s="195">
        <f t="shared" si="34"/>
        <v>0</v>
      </c>
      <c r="O308" s="196">
        <f t="shared" si="35"/>
        <v>0</v>
      </c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16"/>
      <c r="AB308" s="16"/>
    </row>
    <row r="309" spans="2:28" ht="26.25" customHeight="1">
      <c r="B309" s="22"/>
      <c r="C309" s="22"/>
      <c r="D309" s="8" t="s">
        <v>13</v>
      </c>
      <c r="E309" s="44" t="str">
        <f>Eingabe!C10</f>
        <v>Leo Rebler</v>
      </c>
      <c r="F309" s="85"/>
      <c r="G309" s="86"/>
      <c r="H309" s="17"/>
      <c r="I309" s="5"/>
      <c r="J309" s="5">
        <f t="shared" si="32"/>
        <v>0</v>
      </c>
      <c r="K309" s="176"/>
      <c r="L309" s="5">
        <f t="shared" si="33"/>
        <v>0</v>
      </c>
      <c r="M309" s="200">
        <f>Eingabe!AC10</f>
        <v>0</v>
      </c>
      <c r="N309" s="195">
        <f t="shared" si="34"/>
        <v>0</v>
      </c>
      <c r="O309" s="196">
        <f t="shared" si="35"/>
        <v>0</v>
      </c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16"/>
      <c r="AB309" s="16"/>
    </row>
    <row r="310" spans="2:28" ht="26.25" customHeight="1">
      <c r="B310" s="22"/>
      <c r="C310" s="22"/>
      <c r="D310" s="8" t="s">
        <v>14</v>
      </c>
      <c r="E310" s="44" t="str">
        <f>Eingabe!C11</f>
        <v>Gabi Krausler</v>
      </c>
      <c r="F310" s="85"/>
      <c r="G310" s="86"/>
      <c r="H310" s="17"/>
      <c r="I310" s="5"/>
      <c r="J310" s="5">
        <f t="shared" si="32"/>
        <v>0</v>
      </c>
      <c r="K310" s="176"/>
      <c r="L310" s="5">
        <f t="shared" si="33"/>
        <v>0</v>
      </c>
      <c r="M310" s="200">
        <f>Eingabe!AC11</f>
        <v>0</v>
      </c>
      <c r="N310" s="195">
        <f t="shared" si="34"/>
        <v>0</v>
      </c>
      <c r="O310" s="196">
        <f t="shared" si="35"/>
        <v>0</v>
      </c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16"/>
      <c r="AB310" s="16"/>
    </row>
    <row r="311" spans="2:28" ht="26.25" customHeight="1">
      <c r="B311" s="22"/>
      <c r="C311" s="22"/>
      <c r="D311" s="8" t="s">
        <v>15</v>
      </c>
      <c r="E311" s="44" t="str">
        <f>Eingabe!C12</f>
        <v>Gerlinde Herzog</v>
      </c>
      <c r="F311" s="85"/>
      <c r="G311" s="86"/>
      <c r="H311" s="17"/>
      <c r="I311" s="5"/>
      <c r="J311" s="5">
        <f t="shared" si="32"/>
        <v>0</v>
      </c>
      <c r="K311" s="176"/>
      <c r="L311" s="5">
        <f t="shared" si="33"/>
        <v>0</v>
      </c>
      <c r="M311" s="200">
        <f>Eingabe!AC12</f>
        <v>0</v>
      </c>
      <c r="N311" s="195">
        <f t="shared" si="34"/>
        <v>0</v>
      </c>
      <c r="O311" s="196">
        <f t="shared" si="35"/>
        <v>0</v>
      </c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16"/>
      <c r="AB311" s="16"/>
    </row>
    <row r="312" spans="2:28" ht="26.25" customHeight="1">
      <c r="B312" s="22"/>
      <c r="C312" s="22"/>
      <c r="D312" s="8" t="s">
        <v>16</v>
      </c>
      <c r="E312" s="44" t="str">
        <f>Eingabe!C13</f>
        <v>Michael Liebe</v>
      </c>
      <c r="F312" s="85"/>
      <c r="G312" s="86"/>
      <c r="H312" s="17"/>
      <c r="I312" s="5"/>
      <c r="J312" s="5">
        <f t="shared" si="32"/>
        <v>0</v>
      </c>
      <c r="K312" s="176"/>
      <c r="L312" s="5">
        <f t="shared" si="33"/>
        <v>0</v>
      </c>
      <c r="M312" s="200">
        <f>Eingabe!AC13</f>
        <v>0</v>
      </c>
      <c r="N312" s="195">
        <f t="shared" si="34"/>
        <v>0</v>
      </c>
      <c r="O312" s="196">
        <f t="shared" si="35"/>
        <v>0</v>
      </c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16"/>
      <c r="AB312" s="16"/>
    </row>
    <row r="313" spans="2:28" ht="26.25" customHeight="1">
      <c r="B313" s="22"/>
      <c r="C313" s="22"/>
      <c r="D313" s="8" t="s">
        <v>17</v>
      </c>
      <c r="E313" s="44" t="str">
        <f>Eingabe!C14</f>
        <v>Walter Müllner </v>
      </c>
      <c r="F313" s="85"/>
      <c r="G313" s="86"/>
      <c r="H313" s="17"/>
      <c r="I313" s="5"/>
      <c r="J313" s="5">
        <f t="shared" si="32"/>
        <v>0</v>
      </c>
      <c r="K313" s="176"/>
      <c r="L313" s="5">
        <f t="shared" si="33"/>
        <v>0</v>
      </c>
      <c r="M313" s="200">
        <f>Eingabe!AC14</f>
        <v>0</v>
      </c>
      <c r="N313" s="195">
        <f t="shared" si="34"/>
        <v>0</v>
      </c>
      <c r="O313" s="196">
        <f t="shared" si="35"/>
        <v>0</v>
      </c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16"/>
      <c r="AB313" s="16"/>
    </row>
    <row r="314" spans="2:28" ht="26.25" customHeight="1">
      <c r="B314" s="22"/>
      <c r="C314" s="22"/>
      <c r="D314" s="8" t="s">
        <v>18</v>
      </c>
      <c r="E314" s="44" t="str">
        <f>Eingabe!C15</f>
        <v>Thomas Nowak </v>
      </c>
      <c r="F314" s="85"/>
      <c r="G314" s="86"/>
      <c r="H314" s="17"/>
      <c r="I314" s="5"/>
      <c r="J314" s="5">
        <f t="shared" si="32"/>
        <v>0</v>
      </c>
      <c r="K314" s="176"/>
      <c r="L314" s="5">
        <f t="shared" si="33"/>
        <v>0</v>
      </c>
      <c r="M314" s="200">
        <f>Eingabe!AC15</f>
        <v>0</v>
      </c>
      <c r="N314" s="195">
        <f t="shared" si="34"/>
        <v>0</v>
      </c>
      <c r="O314" s="196">
        <f t="shared" si="35"/>
        <v>0</v>
      </c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16"/>
      <c r="AB314" s="16"/>
    </row>
    <row r="315" spans="2:28" ht="26.25" customHeight="1">
      <c r="B315" s="22"/>
      <c r="C315" s="22"/>
      <c r="D315" s="8" t="s">
        <v>19</v>
      </c>
      <c r="E315" s="44" t="str">
        <f>Eingabe!C16</f>
        <v>Thomas Gebhardt</v>
      </c>
      <c r="F315" s="85"/>
      <c r="G315" s="86"/>
      <c r="H315" s="17"/>
      <c r="I315" s="5"/>
      <c r="J315" s="5">
        <f t="shared" si="32"/>
        <v>0</v>
      </c>
      <c r="K315" s="176"/>
      <c r="L315" s="5">
        <f t="shared" si="33"/>
        <v>0</v>
      </c>
      <c r="M315" s="200">
        <f>Eingabe!AC16</f>
        <v>0</v>
      </c>
      <c r="N315" s="195">
        <f t="shared" si="34"/>
        <v>0</v>
      </c>
      <c r="O315" s="196">
        <f t="shared" si="35"/>
        <v>0</v>
      </c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16"/>
      <c r="AB315" s="16"/>
    </row>
    <row r="316" spans="2:28" ht="26.25" customHeight="1">
      <c r="B316" s="22"/>
      <c r="C316" s="22"/>
      <c r="D316" s="8" t="s">
        <v>20</v>
      </c>
      <c r="E316" s="44" t="str">
        <f>Eingabe!C17</f>
        <v>Per Bosch</v>
      </c>
      <c r="F316" s="85"/>
      <c r="G316" s="86"/>
      <c r="H316" s="17"/>
      <c r="I316" s="5"/>
      <c r="J316" s="5">
        <f t="shared" si="32"/>
        <v>0</v>
      </c>
      <c r="K316" s="176"/>
      <c r="L316" s="5">
        <f t="shared" si="33"/>
        <v>0</v>
      </c>
      <c r="M316" s="200">
        <f>Eingabe!AC17</f>
        <v>0</v>
      </c>
      <c r="N316" s="195">
        <f t="shared" si="34"/>
        <v>0</v>
      </c>
      <c r="O316" s="196">
        <f t="shared" si="35"/>
        <v>0</v>
      </c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16"/>
      <c r="AB316" s="16"/>
    </row>
    <row r="317" spans="2:28" ht="26.25" customHeight="1">
      <c r="B317" s="22"/>
      <c r="C317" s="22"/>
      <c r="D317" s="8" t="s">
        <v>21</v>
      </c>
      <c r="E317" s="44" t="str">
        <f>Eingabe!C18</f>
        <v>Christian Melbinger</v>
      </c>
      <c r="F317" s="85"/>
      <c r="G317" s="86"/>
      <c r="H317" s="17"/>
      <c r="I317" s="5"/>
      <c r="J317" s="5">
        <f t="shared" si="32"/>
        <v>0</v>
      </c>
      <c r="K317" s="176"/>
      <c r="L317" s="5">
        <f t="shared" si="33"/>
        <v>0</v>
      </c>
      <c r="M317" s="200">
        <f>Eingabe!AC18</f>
        <v>0</v>
      </c>
      <c r="N317" s="195">
        <f t="shared" si="34"/>
        <v>0</v>
      </c>
      <c r="O317" s="196">
        <f t="shared" si="35"/>
        <v>0</v>
      </c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16"/>
      <c r="AB317" s="16"/>
    </row>
    <row r="318" spans="2:28" ht="26.25" customHeight="1">
      <c r="B318" s="22"/>
      <c r="C318" s="22"/>
      <c r="D318" s="8" t="s">
        <v>22</v>
      </c>
      <c r="E318" s="44" t="str">
        <f>Eingabe!C19</f>
        <v>Franz Wessely</v>
      </c>
      <c r="F318" s="85"/>
      <c r="G318" s="86"/>
      <c r="H318" s="17"/>
      <c r="I318" s="5"/>
      <c r="J318" s="5">
        <f t="shared" si="32"/>
        <v>0</v>
      </c>
      <c r="K318" s="176"/>
      <c r="L318" s="5">
        <f t="shared" si="33"/>
        <v>0</v>
      </c>
      <c r="M318" s="200">
        <f>Eingabe!AC19</f>
        <v>0</v>
      </c>
      <c r="N318" s="195">
        <f t="shared" si="34"/>
        <v>0</v>
      </c>
      <c r="O318" s="196">
        <f t="shared" si="35"/>
        <v>0</v>
      </c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16"/>
      <c r="AB318" s="16"/>
    </row>
    <row r="319" spans="2:28" ht="26.25" customHeight="1">
      <c r="B319" s="22"/>
      <c r="C319" s="22"/>
      <c r="D319" s="8" t="s">
        <v>23</v>
      </c>
      <c r="E319" s="44">
        <f>Eingabe!C20</f>
        <v>17</v>
      </c>
      <c r="F319" s="85"/>
      <c r="G319" s="86"/>
      <c r="H319" s="17"/>
      <c r="I319" s="5"/>
      <c r="J319" s="5">
        <f t="shared" si="32"/>
        <v>0</v>
      </c>
      <c r="K319" s="176"/>
      <c r="L319" s="5">
        <f t="shared" si="33"/>
        <v>0</v>
      </c>
      <c r="M319" s="200">
        <f>Eingabe!AC20</f>
        <v>0</v>
      </c>
      <c r="N319" s="195">
        <f t="shared" si="34"/>
        <v>0</v>
      </c>
      <c r="O319" s="196">
        <f t="shared" si="35"/>
        <v>0</v>
      </c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16"/>
      <c r="AB319" s="16"/>
    </row>
    <row r="320" spans="2:28" ht="26.25" customHeight="1">
      <c r="B320" s="22"/>
      <c r="C320" s="22"/>
      <c r="D320" s="8" t="s">
        <v>24</v>
      </c>
      <c r="E320" s="44">
        <f>Eingabe!C21</f>
        <v>18</v>
      </c>
      <c r="F320" s="85"/>
      <c r="G320" s="86"/>
      <c r="H320" s="17"/>
      <c r="I320" s="5"/>
      <c r="J320" s="5">
        <f t="shared" si="32"/>
        <v>0</v>
      </c>
      <c r="K320" s="176"/>
      <c r="L320" s="5">
        <f t="shared" si="33"/>
        <v>0</v>
      </c>
      <c r="M320" s="200">
        <f>Eingabe!AC21</f>
        <v>0</v>
      </c>
      <c r="N320" s="195">
        <f t="shared" si="34"/>
        <v>0</v>
      </c>
      <c r="O320" s="196">
        <f t="shared" si="35"/>
        <v>0</v>
      </c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16"/>
      <c r="AB320" s="16"/>
    </row>
    <row r="321" spans="2:28" ht="26.25" customHeight="1">
      <c r="B321" s="22"/>
      <c r="C321" s="22"/>
      <c r="D321" s="8" t="s">
        <v>25</v>
      </c>
      <c r="E321" s="44">
        <f>Eingabe!C22</f>
        <v>19</v>
      </c>
      <c r="F321" s="85"/>
      <c r="G321" s="86"/>
      <c r="H321" s="17"/>
      <c r="I321" s="5"/>
      <c r="J321" s="5">
        <f t="shared" si="32"/>
        <v>0</v>
      </c>
      <c r="K321" s="176"/>
      <c r="L321" s="5">
        <f t="shared" si="33"/>
        <v>0</v>
      </c>
      <c r="M321" s="200">
        <f>Eingabe!AC22</f>
        <v>0</v>
      </c>
      <c r="N321" s="195">
        <f t="shared" si="34"/>
        <v>0</v>
      </c>
      <c r="O321" s="196">
        <f t="shared" si="35"/>
        <v>0</v>
      </c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16"/>
      <c r="AB321" s="16"/>
    </row>
    <row r="322" spans="2:28" ht="26.25" customHeight="1">
      <c r="B322" s="22"/>
      <c r="C322" s="22"/>
      <c r="D322" s="8" t="s">
        <v>26</v>
      </c>
      <c r="E322" s="44">
        <f>Eingabe!C23</f>
        <v>20</v>
      </c>
      <c r="F322" s="85"/>
      <c r="G322" s="86"/>
      <c r="H322" s="17"/>
      <c r="I322" s="5"/>
      <c r="J322" s="5">
        <f t="shared" si="32"/>
        <v>0</v>
      </c>
      <c r="K322" s="176"/>
      <c r="L322" s="5">
        <f t="shared" si="33"/>
        <v>0</v>
      </c>
      <c r="M322" s="200">
        <f>Eingabe!AC23</f>
        <v>0</v>
      </c>
      <c r="N322" s="195">
        <f t="shared" si="34"/>
        <v>0</v>
      </c>
      <c r="O322" s="196">
        <f t="shared" si="35"/>
        <v>0</v>
      </c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16"/>
      <c r="AB322" s="16"/>
    </row>
    <row r="323" spans="2:28" ht="26.25" customHeight="1">
      <c r="B323" s="22"/>
      <c r="C323" s="22"/>
      <c r="D323" s="8" t="s">
        <v>27</v>
      </c>
      <c r="E323" s="44">
        <f>Eingabe!C24</f>
        <v>21</v>
      </c>
      <c r="F323" s="85"/>
      <c r="G323" s="86"/>
      <c r="H323" s="17"/>
      <c r="I323" s="5"/>
      <c r="J323" s="5">
        <f t="shared" si="32"/>
        <v>0</v>
      </c>
      <c r="K323" s="176"/>
      <c r="L323" s="5">
        <f t="shared" si="33"/>
        <v>0</v>
      </c>
      <c r="M323" s="200">
        <f>Eingabe!AC24</f>
        <v>0</v>
      </c>
      <c r="N323" s="195">
        <f t="shared" si="34"/>
        <v>0</v>
      </c>
      <c r="O323" s="196">
        <f t="shared" si="35"/>
        <v>0</v>
      </c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16"/>
      <c r="AB323" s="16"/>
    </row>
    <row r="324" spans="2:28" ht="26.25" customHeight="1">
      <c r="B324" s="22"/>
      <c r="C324" s="22"/>
      <c r="D324" s="8" t="s">
        <v>28</v>
      </c>
      <c r="E324" s="44">
        <f>Eingabe!C25</f>
        <v>22</v>
      </c>
      <c r="F324" s="85"/>
      <c r="G324" s="86"/>
      <c r="H324" s="17"/>
      <c r="I324" s="5"/>
      <c r="J324" s="5">
        <f t="shared" si="32"/>
        <v>0</v>
      </c>
      <c r="K324" s="176"/>
      <c r="L324" s="5">
        <f t="shared" si="33"/>
        <v>0</v>
      </c>
      <c r="M324" s="200">
        <f>Eingabe!AC25</f>
        <v>0</v>
      </c>
      <c r="N324" s="195">
        <f t="shared" si="34"/>
        <v>0</v>
      </c>
      <c r="O324" s="196">
        <f t="shared" si="35"/>
        <v>0</v>
      </c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16"/>
      <c r="AB324" s="16"/>
    </row>
    <row r="325" spans="2:28" ht="26.25" customHeight="1">
      <c r="B325" s="22"/>
      <c r="C325" s="22"/>
      <c r="D325" s="8" t="s">
        <v>29</v>
      </c>
      <c r="E325" s="44">
        <f>Eingabe!C26</f>
        <v>23</v>
      </c>
      <c r="F325" s="85"/>
      <c r="G325" s="86"/>
      <c r="H325" s="17"/>
      <c r="I325" s="5"/>
      <c r="J325" s="5">
        <f t="shared" si="32"/>
        <v>0</v>
      </c>
      <c r="K325" s="176"/>
      <c r="L325" s="5">
        <f t="shared" si="33"/>
        <v>0</v>
      </c>
      <c r="M325" s="200">
        <f>Eingabe!AC26</f>
        <v>0</v>
      </c>
      <c r="N325" s="195">
        <f t="shared" si="34"/>
        <v>0</v>
      </c>
      <c r="O325" s="196">
        <f t="shared" si="35"/>
        <v>0</v>
      </c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16"/>
      <c r="AB325" s="16"/>
    </row>
    <row r="326" spans="2:28" ht="26.25" customHeight="1">
      <c r="B326" s="22"/>
      <c r="C326" s="22"/>
      <c r="D326" s="8" t="s">
        <v>30</v>
      </c>
      <c r="E326" s="44">
        <f>Eingabe!C27</f>
        <v>24</v>
      </c>
      <c r="F326" s="85"/>
      <c r="G326" s="86"/>
      <c r="H326" s="17"/>
      <c r="I326" s="5"/>
      <c r="J326" s="5">
        <f t="shared" si="32"/>
        <v>0</v>
      </c>
      <c r="K326" s="176"/>
      <c r="L326" s="5">
        <f t="shared" si="33"/>
        <v>0</v>
      </c>
      <c r="M326" s="200">
        <f>Eingabe!AC27</f>
        <v>0</v>
      </c>
      <c r="N326" s="195">
        <f t="shared" si="34"/>
        <v>0</v>
      </c>
      <c r="O326" s="196">
        <f t="shared" si="35"/>
        <v>0</v>
      </c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16"/>
      <c r="AB326" s="16"/>
    </row>
    <row r="327" spans="2:28" ht="26.25" customHeight="1">
      <c r="B327" s="22"/>
      <c r="C327" s="22"/>
      <c r="D327" s="8" t="s">
        <v>31</v>
      </c>
      <c r="E327" s="44">
        <f>Eingabe!C28</f>
        <v>25</v>
      </c>
      <c r="F327" s="85"/>
      <c r="G327" s="86"/>
      <c r="H327" s="17"/>
      <c r="I327" s="5"/>
      <c r="J327" s="5">
        <f t="shared" si="32"/>
        <v>0</v>
      </c>
      <c r="K327" s="176"/>
      <c r="L327" s="5">
        <f t="shared" si="33"/>
        <v>0</v>
      </c>
      <c r="M327" s="200">
        <f>Eingabe!AC28</f>
        <v>0</v>
      </c>
      <c r="N327" s="195">
        <f t="shared" si="34"/>
        <v>0</v>
      </c>
      <c r="O327" s="196">
        <f t="shared" si="35"/>
        <v>0</v>
      </c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16"/>
      <c r="AB327" s="16"/>
    </row>
    <row r="328" spans="2:28" ht="26.25" customHeight="1">
      <c r="B328" s="22"/>
      <c r="C328" s="22"/>
      <c r="D328" s="8" t="s">
        <v>32</v>
      </c>
      <c r="E328" s="44">
        <f>Eingabe!C29</f>
        <v>26</v>
      </c>
      <c r="F328" s="85"/>
      <c r="G328" s="86"/>
      <c r="H328" s="17"/>
      <c r="I328" s="5"/>
      <c r="J328" s="5">
        <f t="shared" si="32"/>
        <v>0</v>
      </c>
      <c r="K328" s="176"/>
      <c r="L328" s="5">
        <f t="shared" si="33"/>
        <v>0</v>
      </c>
      <c r="M328" s="200">
        <f>Eingabe!AC29</f>
        <v>0</v>
      </c>
      <c r="N328" s="195">
        <f t="shared" si="34"/>
        <v>0</v>
      </c>
      <c r="O328" s="196">
        <f t="shared" si="35"/>
        <v>0</v>
      </c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16"/>
      <c r="AB328" s="16"/>
    </row>
    <row r="329" spans="2:28" ht="26.25" customHeight="1">
      <c r="B329" s="22"/>
      <c r="C329" s="22"/>
      <c r="D329" s="8" t="s">
        <v>33</v>
      </c>
      <c r="E329" s="44">
        <f>Eingabe!C30</f>
        <v>27</v>
      </c>
      <c r="F329" s="85"/>
      <c r="G329" s="86"/>
      <c r="H329" s="17"/>
      <c r="I329" s="5"/>
      <c r="J329" s="5">
        <f t="shared" si="32"/>
        <v>0</v>
      </c>
      <c r="K329" s="176"/>
      <c r="L329" s="5">
        <f t="shared" si="33"/>
        <v>0</v>
      </c>
      <c r="M329" s="200">
        <f>Eingabe!AC30</f>
        <v>0</v>
      </c>
      <c r="N329" s="195">
        <f t="shared" si="34"/>
        <v>0</v>
      </c>
      <c r="O329" s="196">
        <f t="shared" si="35"/>
        <v>0</v>
      </c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16"/>
      <c r="AB329" s="16"/>
    </row>
    <row r="330" spans="2:28" ht="26.25" customHeight="1">
      <c r="B330" s="22"/>
      <c r="C330" s="22"/>
      <c r="D330" s="8" t="s">
        <v>34</v>
      </c>
      <c r="E330" s="44">
        <f>Eingabe!C31</f>
        <v>28</v>
      </c>
      <c r="F330" s="85"/>
      <c r="G330" s="86"/>
      <c r="H330" s="17"/>
      <c r="I330" s="5"/>
      <c r="J330" s="5">
        <f t="shared" si="32"/>
        <v>0</v>
      </c>
      <c r="K330" s="176"/>
      <c r="L330" s="5">
        <f t="shared" si="33"/>
        <v>0</v>
      </c>
      <c r="M330" s="200">
        <f>Eingabe!AC31</f>
        <v>0</v>
      </c>
      <c r="N330" s="195">
        <f t="shared" si="34"/>
        <v>0</v>
      </c>
      <c r="O330" s="196">
        <f t="shared" si="35"/>
        <v>0</v>
      </c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16"/>
      <c r="AB330" s="16"/>
    </row>
    <row r="331" spans="2:28" ht="26.25" customHeight="1">
      <c r="B331" s="22"/>
      <c r="C331" s="22"/>
      <c r="D331" s="8" t="s">
        <v>35</v>
      </c>
      <c r="E331" s="44">
        <f>Eingabe!C32</f>
        <v>29</v>
      </c>
      <c r="F331" s="85"/>
      <c r="G331" s="86"/>
      <c r="H331" s="17"/>
      <c r="I331" s="5"/>
      <c r="J331" s="5">
        <f t="shared" si="32"/>
        <v>0</v>
      </c>
      <c r="K331" s="176"/>
      <c r="L331" s="5">
        <f t="shared" si="33"/>
        <v>0</v>
      </c>
      <c r="M331" s="200">
        <f>Eingabe!AC32</f>
        <v>0</v>
      </c>
      <c r="N331" s="195">
        <f t="shared" si="34"/>
        <v>0</v>
      </c>
      <c r="O331" s="196">
        <f t="shared" si="35"/>
        <v>0</v>
      </c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16"/>
      <c r="AB331" s="16"/>
    </row>
    <row r="332" spans="2:28" ht="26.25" customHeight="1">
      <c r="B332" s="22"/>
      <c r="C332" s="22"/>
      <c r="D332" s="8" t="s">
        <v>36</v>
      </c>
      <c r="E332" s="44">
        <f>Eingabe!C33</f>
        <v>30</v>
      </c>
      <c r="F332" s="85"/>
      <c r="G332" s="86"/>
      <c r="H332" s="17"/>
      <c r="I332" s="5"/>
      <c r="J332" s="5">
        <f t="shared" si="32"/>
        <v>0</v>
      </c>
      <c r="K332" s="176"/>
      <c r="L332" s="5">
        <f t="shared" si="33"/>
        <v>0</v>
      </c>
      <c r="M332" s="200">
        <f>Eingabe!AC33</f>
        <v>0</v>
      </c>
      <c r="N332" s="195">
        <f t="shared" si="34"/>
        <v>0</v>
      </c>
      <c r="O332" s="196">
        <f t="shared" si="35"/>
        <v>0</v>
      </c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16"/>
      <c r="AB332" s="16"/>
    </row>
    <row r="333" spans="2:28" ht="26.25" customHeight="1">
      <c r="B333" s="22"/>
      <c r="C333" s="22"/>
      <c r="D333" s="8" t="s">
        <v>37</v>
      </c>
      <c r="E333" s="44">
        <f>Eingabe!C34</f>
        <v>31</v>
      </c>
      <c r="F333" s="85"/>
      <c r="G333" s="86"/>
      <c r="H333" s="17"/>
      <c r="I333" s="5"/>
      <c r="J333" s="5">
        <f t="shared" si="32"/>
        <v>0</v>
      </c>
      <c r="K333" s="176"/>
      <c r="L333" s="5">
        <f t="shared" si="33"/>
        <v>0</v>
      </c>
      <c r="M333" s="200">
        <f>Eingabe!AC34</f>
        <v>0</v>
      </c>
      <c r="N333" s="195">
        <f t="shared" si="34"/>
        <v>0</v>
      </c>
      <c r="O333" s="196">
        <f t="shared" si="35"/>
        <v>0</v>
      </c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16"/>
      <c r="AB333" s="16"/>
    </row>
    <row r="334" spans="2:28" ht="26.25" customHeight="1">
      <c r="B334" s="22"/>
      <c r="C334" s="22"/>
      <c r="D334" s="8" t="s">
        <v>38</v>
      </c>
      <c r="E334" s="44">
        <f>Eingabe!C35</f>
        <v>32</v>
      </c>
      <c r="F334" s="85"/>
      <c r="G334" s="86"/>
      <c r="H334" s="17"/>
      <c r="I334" s="5"/>
      <c r="J334" s="5">
        <f t="shared" si="32"/>
        <v>0</v>
      </c>
      <c r="K334" s="176"/>
      <c r="L334" s="5">
        <f t="shared" si="33"/>
        <v>0</v>
      </c>
      <c r="M334" s="200">
        <f>Eingabe!AC35</f>
        <v>0</v>
      </c>
      <c r="N334" s="195">
        <f t="shared" si="34"/>
        <v>0</v>
      </c>
      <c r="O334" s="196">
        <f t="shared" si="35"/>
        <v>0</v>
      </c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16"/>
      <c r="AB334" s="16"/>
    </row>
    <row r="335" spans="2:28" ht="26.25" customHeight="1">
      <c r="B335" s="22"/>
      <c r="C335" s="22"/>
      <c r="D335" s="8" t="s">
        <v>39</v>
      </c>
      <c r="E335" s="44">
        <f>Eingabe!C36</f>
        <v>33</v>
      </c>
      <c r="F335" s="85"/>
      <c r="G335" s="86"/>
      <c r="H335" s="17"/>
      <c r="I335" s="5"/>
      <c r="J335" s="5">
        <f t="shared" si="32"/>
        <v>0</v>
      </c>
      <c r="K335" s="176"/>
      <c r="L335" s="5">
        <f t="shared" si="33"/>
        <v>0</v>
      </c>
      <c r="M335" s="200">
        <f>Eingabe!AC36</f>
        <v>0</v>
      </c>
      <c r="N335" s="195">
        <f t="shared" si="34"/>
        <v>0</v>
      </c>
      <c r="O335" s="196">
        <f t="shared" si="35"/>
        <v>0</v>
      </c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16"/>
      <c r="AB335" s="16"/>
    </row>
    <row r="336" spans="2:28" ht="26.25" customHeight="1">
      <c r="B336" s="22"/>
      <c r="C336" s="22"/>
      <c r="D336" s="8" t="s">
        <v>40</v>
      </c>
      <c r="E336" s="44">
        <f>Eingabe!C37</f>
        <v>34</v>
      </c>
      <c r="F336" s="85"/>
      <c r="G336" s="86"/>
      <c r="H336" s="17"/>
      <c r="I336" s="5"/>
      <c r="J336" s="5">
        <f t="shared" si="32"/>
        <v>0</v>
      </c>
      <c r="K336" s="176"/>
      <c r="L336" s="5">
        <f t="shared" si="33"/>
        <v>0</v>
      </c>
      <c r="M336" s="200">
        <f>Eingabe!AC37</f>
        <v>0</v>
      </c>
      <c r="N336" s="195">
        <f t="shared" si="34"/>
        <v>0</v>
      </c>
      <c r="O336" s="196">
        <f t="shared" si="35"/>
        <v>0</v>
      </c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16"/>
      <c r="AB336" s="16"/>
    </row>
    <row r="337" spans="2:28" ht="26.25" customHeight="1">
      <c r="B337" s="22"/>
      <c r="C337" s="22"/>
      <c r="D337" s="8" t="s">
        <v>41</v>
      </c>
      <c r="E337" s="44">
        <f>Eingabe!C38</f>
        <v>35</v>
      </c>
      <c r="F337" s="85"/>
      <c r="G337" s="86"/>
      <c r="H337" s="17"/>
      <c r="I337" s="5"/>
      <c r="J337" s="5">
        <f t="shared" si="32"/>
        <v>0</v>
      </c>
      <c r="K337" s="176"/>
      <c r="L337" s="5">
        <f t="shared" si="33"/>
        <v>0</v>
      </c>
      <c r="M337" s="200">
        <f>Eingabe!AC38</f>
        <v>0</v>
      </c>
      <c r="N337" s="195">
        <f t="shared" si="34"/>
        <v>0</v>
      </c>
      <c r="O337" s="196">
        <f t="shared" si="35"/>
        <v>0</v>
      </c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16"/>
      <c r="AB337" s="16"/>
    </row>
    <row r="338" spans="2:28" ht="26.25" customHeight="1">
      <c r="B338" s="22"/>
      <c r="C338" s="22"/>
      <c r="D338" s="8" t="s">
        <v>42</v>
      </c>
      <c r="E338" s="44">
        <f>Eingabe!C39</f>
        <v>36</v>
      </c>
      <c r="F338" s="85"/>
      <c r="G338" s="86"/>
      <c r="H338" s="17"/>
      <c r="I338" s="5"/>
      <c r="J338" s="5">
        <f t="shared" si="32"/>
        <v>0</v>
      </c>
      <c r="K338" s="176"/>
      <c r="L338" s="5">
        <f t="shared" si="33"/>
        <v>0</v>
      </c>
      <c r="M338" s="200">
        <f>Eingabe!AC39</f>
        <v>0</v>
      </c>
      <c r="N338" s="195">
        <f t="shared" si="34"/>
        <v>0</v>
      </c>
      <c r="O338" s="196">
        <f t="shared" si="35"/>
        <v>0</v>
      </c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16"/>
      <c r="AB338" s="16"/>
    </row>
    <row r="339" spans="2:28" ht="26.25" customHeight="1">
      <c r="B339" s="22"/>
      <c r="C339" s="22"/>
      <c r="D339" s="8" t="s">
        <v>43</v>
      </c>
      <c r="E339" s="44">
        <f>Eingabe!C40</f>
        <v>37</v>
      </c>
      <c r="F339" s="85"/>
      <c r="G339" s="86"/>
      <c r="H339" s="17"/>
      <c r="I339" s="5"/>
      <c r="J339" s="5">
        <f t="shared" si="32"/>
        <v>0</v>
      </c>
      <c r="K339" s="176"/>
      <c r="L339" s="5">
        <f t="shared" si="33"/>
        <v>0</v>
      </c>
      <c r="M339" s="200">
        <f>Eingabe!AC40</f>
        <v>0</v>
      </c>
      <c r="N339" s="195">
        <f t="shared" si="34"/>
        <v>0</v>
      </c>
      <c r="O339" s="196">
        <f t="shared" si="35"/>
        <v>0</v>
      </c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16"/>
      <c r="AB339" s="16"/>
    </row>
    <row r="340" spans="2:28" ht="26.25" customHeight="1">
      <c r="B340" s="22"/>
      <c r="C340" s="22"/>
      <c r="D340" s="8" t="s">
        <v>44</v>
      </c>
      <c r="E340" s="44">
        <f>Eingabe!C41</f>
        <v>38</v>
      </c>
      <c r="F340" s="85"/>
      <c r="G340" s="86"/>
      <c r="H340" s="17"/>
      <c r="I340" s="5"/>
      <c r="J340" s="5">
        <f t="shared" si="32"/>
        <v>0</v>
      </c>
      <c r="K340" s="176"/>
      <c r="L340" s="5">
        <f t="shared" si="33"/>
        <v>0</v>
      </c>
      <c r="M340" s="200">
        <f>Eingabe!AC41</f>
        <v>0</v>
      </c>
      <c r="N340" s="195">
        <f t="shared" si="34"/>
        <v>0</v>
      </c>
      <c r="O340" s="196">
        <f t="shared" si="35"/>
        <v>0</v>
      </c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16"/>
      <c r="AB340" s="16"/>
    </row>
    <row r="341" spans="2:28" ht="26.25" customHeight="1">
      <c r="B341" s="22"/>
      <c r="C341" s="22"/>
      <c r="D341" s="8" t="s">
        <v>45</v>
      </c>
      <c r="E341" s="44">
        <f>Eingabe!C42</f>
        <v>39</v>
      </c>
      <c r="F341" s="85"/>
      <c r="G341" s="86"/>
      <c r="H341" s="17"/>
      <c r="I341" s="5"/>
      <c r="J341" s="5">
        <f t="shared" si="32"/>
        <v>0</v>
      </c>
      <c r="K341" s="176"/>
      <c r="L341" s="5">
        <f t="shared" si="33"/>
        <v>0</v>
      </c>
      <c r="M341" s="200">
        <f>Eingabe!AC42</f>
        <v>0</v>
      </c>
      <c r="N341" s="195">
        <f t="shared" si="34"/>
        <v>0</v>
      </c>
      <c r="O341" s="196">
        <f t="shared" si="35"/>
        <v>0</v>
      </c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16"/>
      <c r="AB341" s="16"/>
    </row>
    <row r="342" spans="2:28" ht="26.25" customHeight="1">
      <c r="B342" s="22"/>
      <c r="C342" s="22"/>
      <c r="D342" s="8" t="s">
        <v>46</v>
      </c>
      <c r="E342" s="44">
        <f>Eingabe!C43</f>
        <v>40</v>
      </c>
      <c r="F342" s="85"/>
      <c r="G342" s="86"/>
      <c r="H342" s="17"/>
      <c r="I342" s="5"/>
      <c r="J342" s="5">
        <f t="shared" si="32"/>
        <v>0</v>
      </c>
      <c r="K342" s="176"/>
      <c r="L342" s="5">
        <f t="shared" si="33"/>
        <v>0</v>
      </c>
      <c r="M342" s="200">
        <f>Eingabe!AC43</f>
        <v>0</v>
      </c>
      <c r="N342" s="195">
        <f t="shared" si="34"/>
        <v>0</v>
      </c>
      <c r="O342" s="196">
        <f t="shared" si="35"/>
        <v>0</v>
      </c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16"/>
      <c r="AB342" s="16"/>
    </row>
    <row r="343" spans="2:28" ht="26.25" customHeight="1">
      <c r="B343" s="22"/>
      <c r="C343" s="22"/>
      <c r="D343" s="8" t="s">
        <v>47</v>
      </c>
      <c r="E343" s="44">
        <f>Eingabe!C44</f>
        <v>41</v>
      </c>
      <c r="F343" s="85"/>
      <c r="G343" s="86"/>
      <c r="H343" s="17"/>
      <c r="I343" s="5"/>
      <c r="J343" s="5">
        <f t="shared" si="32"/>
        <v>0</v>
      </c>
      <c r="K343" s="176"/>
      <c r="L343" s="5">
        <f t="shared" si="33"/>
        <v>0</v>
      </c>
      <c r="M343" s="200">
        <f>Eingabe!AC44</f>
        <v>0</v>
      </c>
      <c r="N343" s="195">
        <f t="shared" si="34"/>
        <v>0</v>
      </c>
      <c r="O343" s="196">
        <f t="shared" si="35"/>
        <v>0</v>
      </c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16"/>
      <c r="AB343" s="16"/>
    </row>
    <row r="344" spans="2:28" ht="26.25" customHeight="1">
      <c r="B344" s="22"/>
      <c r="C344" s="22"/>
      <c r="D344" s="8" t="s">
        <v>48</v>
      </c>
      <c r="E344" s="44">
        <f>Eingabe!C45</f>
        <v>42</v>
      </c>
      <c r="F344" s="85"/>
      <c r="G344" s="86"/>
      <c r="H344" s="17"/>
      <c r="I344" s="5"/>
      <c r="J344" s="5">
        <f t="shared" si="32"/>
        <v>0</v>
      </c>
      <c r="K344" s="176"/>
      <c r="L344" s="5">
        <f t="shared" si="33"/>
        <v>0</v>
      </c>
      <c r="M344" s="200">
        <f>Eingabe!AC45</f>
        <v>0</v>
      </c>
      <c r="N344" s="195">
        <f t="shared" si="34"/>
        <v>0</v>
      </c>
      <c r="O344" s="196">
        <f t="shared" si="35"/>
        <v>0</v>
      </c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16"/>
      <c r="AB344" s="16"/>
    </row>
    <row r="345" spans="2:28" ht="26.25" customHeight="1">
      <c r="B345" s="22"/>
      <c r="C345" s="22"/>
      <c r="D345" s="8" t="s">
        <v>49</v>
      </c>
      <c r="E345" s="44">
        <f>Eingabe!C46</f>
        <v>43</v>
      </c>
      <c r="F345" s="85"/>
      <c r="G345" s="86"/>
      <c r="H345" s="17"/>
      <c r="I345" s="5"/>
      <c r="J345" s="5">
        <f t="shared" si="32"/>
        <v>0</v>
      </c>
      <c r="K345" s="176"/>
      <c r="L345" s="5">
        <f t="shared" si="33"/>
        <v>0</v>
      </c>
      <c r="M345" s="200">
        <f>Eingabe!AC46</f>
        <v>0</v>
      </c>
      <c r="N345" s="195">
        <f t="shared" si="34"/>
        <v>0</v>
      </c>
      <c r="O345" s="196">
        <f t="shared" si="35"/>
        <v>0</v>
      </c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16"/>
      <c r="AB345" s="16"/>
    </row>
    <row r="346" spans="2:28" ht="26.25" customHeight="1">
      <c r="B346" s="22"/>
      <c r="C346" s="22"/>
      <c r="D346" s="8" t="s">
        <v>50</v>
      </c>
      <c r="E346" s="44">
        <f>Eingabe!C47</f>
        <v>44</v>
      </c>
      <c r="F346" s="85"/>
      <c r="G346" s="86"/>
      <c r="H346" s="17"/>
      <c r="I346" s="5"/>
      <c r="J346" s="5">
        <f t="shared" si="32"/>
        <v>0</v>
      </c>
      <c r="K346" s="176"/>
      <c r="L346" s="5">
        <f t="shared" si="33"/>
        <v>0</v>
      </c>
      <c r="M346" s="200">
        <f>Eingabe!AC47</f>
        <v>0</v>
      </c>
      <c r="N346" s="195">
        <f t="shared" si="34"/>
        <v>0</v>
      </c>
      <c r="O346" s="196">
        <f t="shared" si="35"/>
        <v>0</v>
      </c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16"/>
      <c r="AB346" s="16"/>
    </row>
    <row r="347" spans="2:28" ht="26.25" customHeight="1">
      <c r="B347" s="22"/>
      <c r="C347" s="22"/>
      <c r="D347" s="8" t="s">
        <v>51</v>
      </c>
      <c r="E347" s="44">
        <f>Eingabe!C48</f>
        <v>45</v>
      </c>
      <c r="F347" s="85"/>
      <c r="G347" s="86"/>
      <c r="H347" s="17"/>
      <c r="I347" s="5"/>
      <c r="J347" s="5">
        <f t="shared" si="32"/>
        <v>0</v>
      </c>
      <c r="K347" s="176"/>
      <c r="L347" s="5">
        <f t="shared" si="33"/>
        <v>0</v>
      </c>
      <c r="M347" s="200">
        <f>Eingabe!AC48</f>
        <v>0</v>
      </c>
      <c r="N347" s="195">
        <f t="shared" si="34"/>
        <v>0</v>
      </c>
      <c r="O347" s="196">
        <f t="shared" si="35"/>
        <v>0</v>
      </c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16"/>
      <c r="AB347" s="16"/>
    </row>
    <row r="348" spans="2:28" ht="26.25" customHeight="1">
      <c r="B348" s="22"/>
      <c r="C348" s="22"/>
      <c r="D348" s="8" t="s">
        <v>52</v>
      </c>
      <c r="E348" s="44">
        <f>Eingabe!C49</f>
        <v>46</v>
      </c>
      <c r="F348" s="85"/>
      <c r="G348" s="86"/>
      <c r="H348" s="17"/>
      <c r="I348" s="5"/>
      <c r="J348" s="5">
        <f t="shared" si="32"/>
        <v>0</v>
      </c>
      <c r="K348" s="176"/>
      <c r="L348" s="5">
        <f t="shared" si="33"/>
        <v>0</v>
      </c>
      <c r="M348" s="200">
        <f>Eingabe!AC49</f>
        <v>0</v>
      </c>
      <c r="N348" s="195">
        <f t="shared" si="34"/>
        <v>0</v>
      </c>
      <c r="O348" s="196">
        <f t="shared" si="35"/>
        <v>0</v>
      </c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16"/>
      <c r="AB348" s="16"/>
    </row>
    <row r="349" spans="2:28" ht="26.25" customHeight="1">
      <c r="B349" s="22"/>
      <c r="C349" s="22"/>
      <c r="D349" s="8" t="s">
        <v>53</v>
      </c>
      <c r="E349" s="44">
        <f>Eingabe!C50</f>
        <v>47</v>
      </c>
      <c r="F349" s="85"/>
      <c r="G349" s="86"/>
      <c r="H349" s="17"/>
      <c r="I349" s="5"/>
      <c r="J349" s="5">
        <f t="shared" si="32"/>
        <v>0</v>
      </c>
      <c r="K349" s="176"/>
      <c r="L349" s="5">
        <f t="shared" si="33"/>
        <v>0</v>
      </c>
      <c r="M349" s="200">
        <f>Eingabe!AC50</f>
        <v>0</v>
      </c>
      <c r="N349" s="195">
        <f t="shared" si="34"/>
        <v>0</v>
      </c>
      <c r="O349" s="196">
        <f t="shared" si="35"/>
        <v>0</v>
      </c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16"/>
      <c r="AB349" s="16"/>
    </row>
    <row r="350" spans="2:28" ht="26.25" customHeight="1">
      <c r="B350" s="22"/>
      <c r="C350" s="22"/>
      <c r="D350" s="8" t="s">
        <v>54</v>
      </c>
      <c r="E350" s="44">
        <f>Eingabe!C51</f>
        <v>48</v>
      </c>
      <c r="F350" s="85"/>
      <c r="G350" s="86"/>
      <c r="H350" s="17"/>
      <c r="I350" s="5"/>
      <c r="J350" s="5">
        <f t="shared" si="32"/>
        <v>0</v>
      </c>
      <c r="K350" s="176"/>
      <c r="L350" s="5">
        <f t="shared" si="33"/>
        <v>0</v>
      </c>
      <c r="M350" s="200">
        <f>Eingabe!AC51</f>
        <v>0</v>
      </c>
      <c r="N350" s="195">
        <f t="shared" si="34"/>
        <v>0</v>
      </c>
      <c r="O350" s="196">
        <f t="shared" si="35"/>
        <v>0</v>
      </c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16"/>
      <c r="AB350" s="16"/>
    </row>
    <row r="351" spans="2:28" ht="26.25" customHeight="1">
      <c r="B351" s="22"/>
      <c r="C351" s="22"/>
      <c r="D351" s="8" t="s">
        <v>55</v>
      </c>
      <c r="E351" s="44">
        <f>Eingabe!C52</f>
        <v>49</v>
      </c>
      <c r="F351" s="85"/>
      <c r="G351" s="86"/>
      <c r="H351" s="17"/>
      <c r="I351" s="5"/>
      <c r="J351" s="5">
        <f t="shared" si="32"/>
        <v>0</v>
      </c>
      <c r="K351" s="176"/>
      <c r="L351" s="5">
        <f t="shared" si="33"/>
        <v>0</v>
      </c>
      <c r="M351" s="200">
        <f>Eingabe!AC52</f>
        <v>0</v>
      </c>
      <c r="N351" s="195">
        <f t="shared" si="34"/>
        <v>0</v>
      </c>
      <c r="O351" s="196">
        <f t="shared" si="35"/>
        <v>0</v>
      </c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16"/>
      <c r="AB351" s="16"/>
    </row>
    <row r="352" spans="2:28" ht="26.25" customHeight="1" thickBot="1">
      <c r="B352" s="22"/>
      <c r="C352" s="22"/>
      <c r="D352" s="18" t="s">
        <v>56</v>
      </c>
      <c r="E352" s="45">
        <f>Eingabe!C53</f>
        <v>50</v>
      </c>
      <c r="F352" s="87"/>
      <c r="G352" s="88"/>
      <c r="H352" s="164"/>
      <c r="I352" s="20"/>
      <c r="J352" s="20">
        <f t="shared" si="32"/>
        <v>0</v>
      </c>
      <c r="K352" s="177"/>
      <c r="L352" s="5">
        <f t="shared" si="33"/>
        <v>0</v>
      </c>
      <c r="M352" s="201">
        <f>Eingabe!AC53</f>
        <v>0</v>
      </c>
      <c r="N352" s="202">
        <f>$K$303-K352</f>
        <v>0</v>
      </c>
      <c r="O352" s="203">
        <f t="shared" si="35"/>
        <v>0</v>
      </c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16"/>
      <c r="AB352" s="16"/>
    </row>
    <row r="353" spans="2:28" ht="26.25" customHeight="1" thickBot="1">
      <c r="B353" s="22"/>
      <c r="C353" s="22"/>
      <c r="D353" s="241" t="str">
        <f>Eingabe!$B$54</f>
        <v>Punktevergabe: 30,29,28,27,26,25,24,23,22,21,20,19,18,17,16,15,14,13,12,11,10,9,8,7,6,5,4,3,2,1</v>
      </c>
      <c r="E353" s="247"/>
      <c r="F353" s="247"/>
      <c r="G353" s="247"/>
      <c r="H353" s="247"/>
      <c r="I353" s="247"/>
      <c r="J353" s="247"/>
      <c r="K353" s="247"/>
      <c r="L353" s="247"/>
      <c r="M353" s="247"/>
      <c r="N353" s="247"/>
      <c r="O353" s="248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16"/>
      <c r="AB353" s="16"/>
    </row>
    <row r="354" spans="2:28" ht="26.25" customHeight="1">
      <c r="B354" s="22"/>
      <c r="C354" s="22"/>
      <c r="D354" s="31"/>
      <c r="E354" s="31"/>
      <c r="F354" s="43"/>
      <c r="G354" s="30"/>
      <c r="H354" s="31"/>
      <c r="I354" s="30"/>
      <c r="J354" s="30"/>
      <c r="K354" s="30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16"/>
      <c r="AB354" s="16"/>
    </row>
    <row r="355" spans="2:31" ht="26.25" customHeight="1">
      <c r="B355" s="22"/>
      <c r="C355" s="22"/>
      <c r="D355" s="22"/>
      <c r="E355" s="155"/>
      <c r="F355" s="157"/>
      <c r="G355" s="157" t="s">
        <v>68</v>
      </c>
      <c r="H355" s="32"/>
      <c r="I355" s="132">
        <v>1</v>
      </c>
      <c r="J355" s="133">
        <v>2</v>
      </c>
      <c r="K355" s="109" t="s">
        <v>147</v>
      </c>
      <c r="L355" s="110"/>
      <c r="M355" s="109" t="s">
        <v>148</v>
      </c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16"/>
      <c r="AA355" s="16"/>
      <c r="AB355" s="28"/>
      <c r="AC355" s="22"/>
      <c r="AD355" s="2"/>
      <c r="AE355" s="16"/>
    </row>
    <row r="356" spans="2:31" ht="26.25" customHeight="1">
      <c r="B356" s="22"/>
      <c r="C356" s="22"/>
      <c r="D356" s="22"/>
      <c r="E356" s="155"/>
      <c r="F356" s="157"/>
      <c r="G356" s="157" t="s">
        <v>68</v>
      </c>
      <c r="H356" s="32"/>
      <c r="I356" s="134">
        <v>3</v>
      </c>
      <c r="J356" s="135">
        <v>4</v>
      </c>
      <c r="K356" s="111" t="s">
        <v>149</v>
      </c>
      <c r="L356" s="109" t="s">
        <v>4</v>
      </c>
      <c r="M356" s="109" t="s">
        <v>150</v>
      </c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16"/>
      <c r="AA356" s="16"/>
      <c r="AB356" s="28"/>
      <c r="AC356" s="22"/>
      <c r="AD356" s="2"/>
      <c r="AE356" s="16"/>
    </row>
    <row r="357" spans="2:31" ht="26.25" customHeight="1">
      <c r="B357" s="22"/>
      <c r="C357" s="22"/>
      <c r="D357" s="22"/>
      <c r="E357" s="155"/>
      <c r="F357" s="157"/>
      <c r="G357" s="157" t="s">
        <v>68</v>
      </c>
      <c r="H357" s="32"/>
      <c r="I357" s="136">
        <v>5</v>
      </c>
      <c r="J357" s="31"/>
      <c r="K357" s="109" t="s">
        <v>149</v>
      </c>
      <c r="L357" s="109" t="s">
        <v>5</v>
      </c>
      <c r="M357" s="109" t="s">
        <v>150</v>
      </c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16"/>
      <c r="AA357" s="16"/>
      <c r="AB357" s="28"/>
      <c r="AC357" s="22"/>
      <c r="AD357" s="2"/>
      <c r="AE357" s="16"/>
    </row>
    <row r="358" spans="2:26" ht="26.25" customHeight="1">
      <c r="B358" s="22"/>
      <c r="C358" s="22"/>
      <c r="D358" s="22"/>
      <c r="E358" s="43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S358" s="30"/>
      <c r="T358" s="31"/>
      <c r="U358" s="31"/>
      <c r="V358" s="31"/>
      <c r="W358" s="30"/>
      <c r="X358" s="30"/>
      <c r="Y358" s="31"/>
      <c r="Z358" s="30"/>
    </row>
    <row r="359" spans="2:26" ht="26.25" customHeight="1">
      <c r="B359" s="22"/>
      <c r="C359" s="22"/>
      <c r="D359" s="22"/>
      <c r="E359" s="43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S359" s="30"/>
      <c r="T359" s="31"/>
      <c r="U359" s="31"/>
      <c r="V359" s="31"/>
      <c r="W359" s="30"/>
      <c r="X359" s="30"/>
      <c r="Y359" s="31"/>
      <c r="Z359" s="30"/>
    </row>
    <row r="360" spans="2:26" ht="26.25" customHeight="1">
      <c r="B360" s="22"/>
      <c r="C360" s="22"/>
      <c r="D360" s="22"/>
      <c r="E360" s="43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S360" s="30"/>
      <c r="T360" s="31"/>
      <c r="U360" s="31"/>
      <c r="V360" s="31"/>
      <c r="W360" s="30"/>
      <c r="X360" s="30"/>
      <c r="Y360" s="31"/>
      <c r="Z360" s="30"/>
    </row>
    <row r="361" spans="2:26" ht="26.25" customHeight="1">
      <c r="B361" s="22"/>
      <c r="C361" s="22"/>
      <c r="D361" s="22"/>
      <c r="E361" s="43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S361" s="30"/>
      <c r="T361" s="31"/>
      <c r="U361" s="31"/>
      <c r="V361" s="31"/>
      <c r="W361" s="30"/>
      <c r="X361" s="30"/>
      <c r="Y361" s="31"/>
      <c r="Z361" s="30"/>
    </row>
    <row r="362" spans="2:26" ht="26.25" customHeight="1">
      <c r="B362" s="22"/>
      <c r="C362" s="22"/>
      <c r="D362" s="22"/>
      <c r="E362" s="43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S362" s="30"/>
      <c r="T362" s="31"/>
      <c r="U362" s="31"/>
      <c r="V362" s="31"/>
      <c r="W362" s="30"/>
      <c r="X362" s="30"/>
      <c r="Y362" s="31"/>
      <c r="Z362" s="30"/>
    </row>
  </sheetData>
  <sheetProtection/>
  <mergeCells count="115">
    <mergeCell ref="B12:B13"/>
    <mergeCell ref="C12:D13"/>
    <mergeCell ref="F301:G302"/>
    <mergeCell ref="D300:O300"/>
    <mergeCell ref="J301:J302"/>
    <mergeCell ref="H301:H302"/>
    <mergeCell ref="H181:H182"/>
    <mergeCell ref="D97:O97"/>
    <mergeCell ref="F98:G99"/>
    <mergeCell ref="H98:H99"/>
    <mergeCell ref="H121:H122"/>
    <mergeCell ref="F121:G122"/>
    <mergeCell ref="L56:L57"/>
    <mergeCell ref="D75:O75"/>
    <mergeCell ref="F76:G77"/>
    <mergeCell ref="D90:O90"/>
    <mergeCell ref="L98:L99"/>
    <mergeCell ref="K121:K122"/>
    <mergeCell ref="K98:K99"/>
    <mergeCell ref="D113:O113"/>
    <mergeCell ref="J241:J242"/>
    <mergeCell ref="D180:O180"/>
    <mergeCell ref="D233:O233"/>
    <mergeCell ref="D173:O173"/>
    <mergeCell ref="D240:O240"/>
    <mergeCell ref="F241:G242"/>
    <mergeCell ref="F181:G182"/>
    <mergeCell ref="M241:M242"/>
    <mergeCell ref="E241:E242"/>
    <mergeCell ref="I241:I242"/>
    <mergeCell ref="I3:K3"/>
    <mergeCell ref="G5:H5"/>
    <mergeCell ref="L6:M6"/>
    <mergeCell ref="G4:H4"/>
    <mergeCell ref="D48:O48"/>
    <mergeCell ref="M56:M57"/>
    <mergeCell ref="D35:O35"/>
    <mergeCell ref="D55:O55"/>
    <mergeCell ref="F56:G57"/>
    <mergeCell ref="K56:K57"/>
    <mergeCell ref="I2:K2"/>
    <mergeCell ref="M12:M13"/>
    <mergeCell ref="N12:N13"/>
    <mergeCell ref="F36:G37"/>
    <mergeCell ref="B30:Q30"/>
    <mergeCell ref="I4:K9"/>
    <mergeCell ref="G6:H9"/>
    <mergeCell ref="L8:M9"/>
    <mergeCell ref="B11:Q11"/>
    <mergeCell ref="L7:M7"/>
    <mergeCell ref="D353:O353"/>
    <mergeCell ref="K301:K302"/>
    <mergeCell ref="D301:D302"/>
    <mergeCell ref="E301:E302"/>
    <mergeCell ref="I301:I302"/>
    <mergeCell ref="H241:H242"/>
    <mergeCell ref="D293:O293"/>
    <mergeCell ref="L301:L302"/>
    <mergeCell ref="M301:M302"/>
    <mergeCell ref="D241:D242"/>
    <mergeCell ref="K241:K242"/>
    <mergeCell ref="L241:L242"/>
    <mergeCell ref="J181:J182"/>
    <mergeCell ref="D181:D182"/>
    <mergeCell ref="I181:I182"/>
    <mergeCell ref="I76:I77"/>
    <mergeCell ref="D121:D122"/>
    <mergeCell ref="E121:E122"/>
    <mergeCell ref="D98:D99"/>
    <mergeCell ref="J76:J77"/>
    <mergeCell ref="D120:O120"/>
    <mergeCell ref="I121:I122"/>
    <mergeCell ref="E181:E182"/>
    <mergeCell ref="M76:M77"/>
    <mergeCell ref="K181:K182"/>
    <mergeCell ref="L181:L182"/>
    <mergeCell ref="M181:M182"/>
    <mergeCell ref="M98:M99"/>
    <mergeCell ref="L121:L122"/>
    <mergeCell ref="M121:M122"/>
    <mergeCell ref="J121:J122"/>
    <mergeCell ref="E76:E77"/>
    <mergeCell ref="E98:E99"/>
    <mergeCell ref="I98:I99"/>
    <mergeCell ref="I36:I37"/>
    <mergeCell ref="H56:H57"/>
    <mergeCell ref="D68:O68"/>
    <mergeCell ref="J98:J99"/>
    <mergeCell ref="K76:K77"/>
    <mergeCell ref="L76:L77"/>
    <mergeCell ref="H76:H77"/>
    <mergeCell ref="D76:D77"/>
    <mergeCell ref="Q12:Q13"/>
    <mergeCell ref="J12:J13"/>
    <mergeCell ref="K12:K13"/>
    <mergeCell ref="J36:J37"/>
    <mergeCell ref="K36:K37"/>
    <mergeCell ref="L36:L37"/>
    <mergeCell ref="L12:L13"/>
    <mergeCell ref="O12:O13"/>
    <mergeCell ref="M36:M37"/>
    <mergeCell ref="P12:P13"/>
    <mergeCell ref="G12:G13"/>
    <mergeCell ref="H12:H13"/>
    <mergeCell ref="I12:I13"/>
    <mergeCell ref="I32:J32"/>
    <mergeCell ref="E36:E37"/>
    <mergeCell ref="F12:F13"/>
    <mergeCell ref="E56:E57"/>
    <mergeCell ref="J56:J57"/>
    <mergeCell ref="H36:H37"/>
    <mergeCell ref="D36:D37"/>
    <mergeCell ref="I56:I57"/>
    <mergeCell ref="D56:D57"/>
    <mergeCell ref="E12:E13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Y193"/>
  <sheetViews>
    <sheetView zoomScalePageLayoutView="0" workbookViewId="0" topLeftCell="A1">
      <selection activeCell="G20" sqref="G20"/>
    </sheetView>
  </sheetViews>
  <sheetFormatPr defaultColWidth="11.421875" defaultRowHeight="12.75"/>
  <cols>
    <col min="1" max="1" width="2.57421875" style="65" customWidth="1"/>
    <col min="2" max="2" width="6.7109375" style="65" customWidth="1"/>
    <col min="3" max="3" width="28.28125" style="1" bestFit="1" customWidth="1"/>
    <col min="4" max="11" width="12.140625" style="65" customWidth="1"/>
    <col min="12" max="12" width="8.7109375" style="65" customWidth="1"/>
    <col min="13" max="13" width="10.28125" style="65" customWidth="1"/>
    <col min="14" max="14" width="10.7109375" style="65" customWidth="1"/>
    <col min="15" max="15" width="1.8515625" style="69" customWidth="1"/>
    <col min="16" max="16" width="2.00390625" style="65" customWidth="1"/>
    <col min="17" max="17" width="2.57421875" style="65" customWidth="1"/>
    <col min="18" max="18" width="2.421875" style="65" customWidth="1"/>
    <col min="19" max="19" width="2.140625" style="65" customWidth="1"/>
    <col min="20" max="21" width="2.57421875" style="65" customWidth="1"/>
    <col min="22" max="29" width="12.140625" style="65" customWidth="1"/>
    <col min="30" max="30" width="8.57421875" style="65" customWidth="1"/>
    <col min="31" max="31" width="10.57421875" style="65" customWidth="1"/>
    <col min="32" max="32" width="12.8515625" style="65" customWidth="1"/>
    <col min="33" max="33" width="4.421875" style="65" customWidth="1"/>
    <col min="34" max="41" width="12.140625" style="65" customWidth="1"/>
    <col min="42" max="60" width="2.57421875" style="65" customWidth="1"/>
    <col min="61" max="68" width="2.7109375" style="65" customWidth="1"/>
    <col min="69" max="69" width="12.8515625" style="65" customWidth="1"/>
    <col min="70" max="76" width="2.7109375" style="65" customWidth="1"/>
    <col min="77" max="77" width="7.57421875" style="65" customWidth="1"/>
    <col min="78" max="83" width="2.7109375" style="65" customWidth="1"/>
    <col min="84" max="84" width="6.57421875" style="65" customWidth="1"/>
    <col min="85" max="89" width="2.7109375" style="65" customWidth="1"/>
    <col min="90" max="90" width="5.57421875" style="65" customWidth="1"/>
    <col min="91" max="94" width="2.7109375" style="65" customWidth="1"/>
    <col min="95" max="95" width="4.00390625" style="65" customWidth="1"/>
    <col min="96" max="98" width="2.7109375" style="65" customWidth="1"/>
    <col min="99" max="99" width="3.00390625" style="65" customWidth="1"/>
    <col min="100" max="101" width="2.7109375" style="65" customWidth="1"/>
    <col min="102" max="109" width="11.421875" style="65" customWidth="1"/>
    <col min="110" max="147" width="3.28125" style="65" customWidth="1"/>
    <col min="148" max="16384" width="11.421875" style="65" customWidth="1"/>
  </cols>
  <sheetData>
    <row r="1" ht="13.5" thickBot="1"/>
    <row r="2" spans="2:15" s="63" customFormat="1" ht="33" customHeight="1" thickBot="1">
      <c r="B2" s="294" t="s">
        <v>159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6"/>
      <c r="O2" s="64"/>
    </row>
    <row r="3" spans="1:155" ht="26.25" thickBot="1">
      <c r="A3" s="70"/>
      <c r="B3" s="96" t="s">
        <v>0</v>
      </c>
      <c r="C3" s="97" t="s">
        <v>1</v>
      </c>
      <c r="D3" s="90">
        <v>42745</v>
      </c>
      <c r="E3" s="90">
        <v>42759</v>
      </c>
      <c r="F3" s="90">
        <v>42815</v>
      </c>
      <c r="G3" s="90">
        <v>42871</v>
      </c>
      <c r="H3" s="90">
        <v>42899</v>
      </c>
      <c r="I3" s="90">
        <v>42997</v>
      </c>
      <c r="J3" s="90">
        <v>43046</v>
      </c>
      <c r="K3" s="90">
        <v>43067</v>
      </c>
      <c r="L3" s="98" t="str">
        <f aca="true" t="shared" si="0" ref="L3:L34">AD3</f>
        <v>Punkte</v>
      </c>
      <c r="M3" s="99" t="str">
        <f>AE3</f>
        <v>Punkte-
schnitt</v>
      </c>
      <c r="N3" s="100" t="str">
        <f aca="true" t="shared" si="1" ref="N3:N34">AF3</f>
        <v>Streicher </v>
      </c>
      <c r="V3" s="107">
        <f aca="true" t="shared" si="2" ref="V3:AC3">D3</f>
        <v>42745</v>
      </c>
      <c r="W3" s="74">
        <f t="shared" si="2"/>
        <v>42759</v>
      </c>
      <c r="X3" s="74">
        <f t="shared" si="2"/>
        <v>42815</v>
      </c>
      <c r="Y3" s="74">
        <f t="shared" si="2"/>
        <v>42871</v>
      </c>
      <c r="Z3" s="74">
        <f t="shared" si="2"/>
        <v>42899</v>
      </c>
      <c r="AA3" s="74">
        <f t="shared" si="2"/>
        <v>42997</v>
      </c>
      <c r="AB3" s="74">
        <f t="shared" si="2"/>
        <v>43046</v>
      </c>
      <c r="AC3" s="76">
        <f t="shared" si="2"/>
        <v>43067</v>
      </c>
      <c r="AD3" s="77" t="s">
        <v>3</v>
      </c>
      <c r="AE3" s="78" t="s">
        <v>2</v>
      </c>
      <c r="AF3" s="79" t="s">
        <v>110</v>
      </c>
      <c r="AG3" s="69"/>
      <c r="AH3" s="107">
        <f aca="true" t="shared" si="3" ref="AH3:AO3">V3</f>
        <v>42745</v>
      </c>
      <c r="AI3" s="74">
        <f t="shared" si="3"/>
        <v>42759</v>
      </c>
      <c r="AJ3" s="74">
        <f t="shared" si="3"/>
        <v>42815</v>
      </c>
      <c r="AK3" s="74">
        <f t="shared" si="3"/>
        <v>42871</v>
      </c>
      <c r="AL3" s="74">
        <f t="shared" si="3"/>
        <v>42899</v>
      </c>
      <c r="AM3" s="74">
        <f t="shared" si="3"/>
        <v>42997</v>
      </c>
      <c r="AN3" s="74">
        <f t="shared" si="3"/>
        <v>43046</v>
      </c>
      <c r="AO3" s="76">
        <f t="shared" si="3"/>
        <v>43067</v>
      </c>
      <c r="BI3" s="62" t="s">
        <v>106</v>
      </c>
      <c r="BJ3" s="62" t="s">
        <v>100</v>
      </c>
      <c r="BK3" s="61" t="s">
        <v>101</v>
      </c>
      <c r="BL3" s="61" t="s">
        <v>102</v>
      </c>
      <c r="BM3" s="61" t="s">
        <v>103</v>
      </c>
      <c r="BN3" s="61" t="s">
        <v>104</v>
      </c>
      <c r="BO3" s="61" t="s">
        <v>105</v>
      </c>
      <c r="BP3" s="61" t="s">
        <v>107</v>
      </c>
      <c r="BQ3" s="61"/>
      <c r="BR3" s="62" t="s">
        <v>100</v>
      </c>
      <c r="BS3" s="61" t="s">
        <v>101</v>
      </c>
      <c r="BT3" s="61" t="s">
        <v>102</v>
      </c>
      <c r="BU3" s="61" t="s">
        <v>103</v>
      </c>
      <c r="BV3" s="61" t="s">
        <v>104</v>
      </c>
      <c r="BW3" s="61" t="s">
        <v>105</v>
      </c>
      <c r="BX3" s="61" t="s">
        <v>107</v>
      </c>
      <c r="BY3" s="61"/>
      <c r="BZ3" s="61" t="s">
        <v>101</v>
      </c>
      <c r="CA3" s="61" t="s">
        <v>102</v>
      </c>
      <c r="CB3" s="61" t="s">
        <v>103</v>
      </c>
      <c r="CC3" s="61" t="s">
        <v>104</v>
      </c>
      <c r="CD3" s="61" t="s">
        <v>105</v>
      </c>
      <c r="CE3" s="61" t="s">
        <v>107</v>
      </c>
      <c r="CF3" s="61"/>
      <c r="CG3" s="61" t="s">
        <v>102</v>
      </c>
      <c r="CH3" s="61" t="s">
        <v>103</v>
      </c>
      <c r="CI3" s="61" t="s">
        <v>104</v>
      </c>
      <c r="CJ3" s="61" t="s">
        <v>105</v>
      </c>
      <c r="CK3" s="61" t="s">
        <v>107</v>
      </c>
      <c r="CL3" s="61"/>
      <c r="CM3" s="61" t="s">
        <v>103</v>
      </c>
      <c r="CN3" s="61" t="s">
        <v>104</v>
      </c>
      <c r="CO3" s="61" t="s">
        <v>105</v>
      </c>
      <c r="CP3" s="61" t="s">
        <v>107</v>
      </c>
      <c r="CQ3" s="61"/>
      <c r="CR3" s="61" t="s">
        <v>104</v>
      </c>
      <c r="CS3" s="61" t="s">
        <v>105</v>
      </c>
      <c r="CT3" s="61" t="s">
        <v>107</v>
      </c>
      <c r="CU3" s="61"/>
      <c r="CV3" s="61" t="s">
        <v>105</v>
      </c>
      <c r="CW3" s="61" t="s">
        <v>107</v>
      </c>
      <c r="CX3" s="66"/>
      <c r="CY3" s="66"/>
      <c r="CZ3" s="66"/>
      <c r="DA3" s="66"/>
      <c r="DB3" s="66"/>
      <c r="DC3" s="66"/>
      <c r="DD3" s="66"/>
      <c r="DF3" s="102" t="s">
        <v>115</v>
      </c>
      <c r="DG3" s="102" t="s">
        <v>116</v>
      </c>
      <c r="DH3" s="102" t="s">
        <v>117</v>
      </c>
      <c r="DI3" s="102" t="s">
        <v>118</v>
      </c>
      <c r="DJ3" s="102" t="s">
        <v>119</v>
      </c>
      <c r="DK3" s="102" t="s">
        <v>120</v>
      </c>
      <c r="DL3" s="102" t="s">
        <v>121</v>
      </c>
      <c r="DM3" s="102" t="s">
        <v>122</v>
      </c>
      <c r="DN3" s="101"/>
      <c r="DO3" s="102" t="s">
        <v>123</v>
      </c>
      <c r="DP3" s="102" t="s">
        <v>124</v>
      </c>
      <c r="DQ3" s="102" t="s">
        <v>125</v>
      </c>
      <c r="DR3" s="102" t="s">
        <v>126</v>
      </c>
      <c r="DS3" s="102" t="s">
        <v>127</v>
      </c>
      <c r="DT3" s="102" t="s">
        <v>128</v>
      </c>
      <c r="DU3" s="102" t="s">
        <v>129</v>
      </c>
      <c r="DV3" s="102" t="s">
        <v>130</v>
      </c>
      <c r="DW3" s="101"/>
      <c r="DX3" s="102" t="s">
        <v>131</v>
      </c>
      <c r="DY3" s="102" t="s">
        <v>132</v>
      </c>
      <c r="DZ3" s="102" t="s">
        <v>133</v>
      </c>
      <c r="EA3" s="102" t="s">
        <v>134</v>
      </c>
      <c r="EB3" s="102" t="s">
        <v>135</v>
      </c>
      <c r="EC3" s="102" t="s">
        <v>136</v>
      </c>
      <c r="ED3" s="102" t="s">
        <v>137</v>
      </c>
      <c r="EE3" s="102" t="s">
        <v>138</v>
      </c>
      <c r="EF3" s="101"/>
      <c r="EG3" s="102" t="s">
        <v>139</v>
      </c>
      <c r="EH3" s="102" t="s">
        <v>140</v>
      </c>
      <c r="EI3" s="102" t="s">
        <v>141</v>
      </c>
      <c r="EJ3" s="102" t="s">
        <v>142</v>
      </c>
      <c r="EK3" s="102" t="s">
        <v>143</v>
      </c>
      <c r="EL3" s="102" t="s">
        <v>144</v>
      </c>
      <c r="EM3" s="102" t="s">
        <v>145</v>
      </c>
      <c r="EN3" s="102" t="s">
        <v>146</v>
      </c>
      <c r="EO3" s="102"/>
      <c r="EP3" s="102"/>
      <c r="EQ3" s="102"/>
      <c r="ER3" s="102" t="s">
        <v>7</v>
      </c>
      <c r="ES3" s="102" t="s">
        <v>8</v>
      </c>
      <c r="ET3" s="102" t="s">
        <v>9</v>
      </c>
      <c r="EU3" s="65">
        <v>4</v>
      </c>
      <c r="EV3" s="65">
        <v>5</v>
      </c>
      <c r="EW3" s="65">
        <v>6</v>
      </c>
      <c r="EX3" s="65">
        <v>7</v>
      </c>
      <c r="EY3" s="65">
        <v>8</v>
      </c>
    </row>
    <row r="4" spans="1:155" ht="18">
      <c r="A4" s="70"/>
      <c r="B4" s="92">
        <v>1</v>
      </c>
      <c r="C4" s="72" t="s">
        <v>77</v>
      </c>
      <c r="D4" s="165">
        <v>1</v>
      </c>
      <c r="E4" s="165">
        <v>1</v>
      </c>
      <c r="F4" s="51"/>
      <c r="G4" s="51"/>
      <c r="H4" s="51"/>
      <c r="I4" s="51"/>
      <c r="J4" s="51"/>
      <c r="K4" s="51"/>
      <c r="L4" s="89">
        <f t="shared" si="0"/>
        <v>60</v>
      </c>
      <c r="M4" s="209">
        <f aca="true" t="shared" si="4" ref="M4:M34">AE4</f>
        <v>30</v>
      </c>
      <c r="N4" s="91">
        <f t="shared" si="1"/>
        <v>0</v>
      </c>
      <c r="V4" s="103">
        <f>IF(ER4&gt;0,ER4,0)</f>
        <v>30</v>
      </c>
      <c r="W4" s="103">
        <f aca="true" t="shared" si="5" ref="W4:AC4">IF(ES4&gt;0,ES4,0)</f>
        <v>30</v>
      </c>
      <c r="X4" s="103">
        <f t="shared" si="5"/>
        <v>0</v>
      </c>
      <c r="Y4" s="103">
        <f t="shared" si="5"/>
        <v>0</v>
      </c>
      <c r="Z4" s="103">
        <f t="shared" si="5"/>
        <v>0</v>
      </c>
      <c r="AA4" s="103">
        <f t="shared" si="5"/>
        <v>0</v>
      </c>
      <c r="AB4" s="103">
        <f t="shared" si="5"/>
        <v>0</v>
      </c>
      <c r="AC4" s="103">
        <f t="shared" si="5"/>
        <v>0</v>
      </c>
      <c r="AD4" s="104">
        <f>SUM(V4:AC4)</f>
        <v>60</v>
      </c>
      <c r="AE4" s="105">
        <f>AVERAGE(AH4:AO4)</f>
        <v>30</v>
      </c>
      <c r="AF4" s="106">
        <f>IF(CX4&gt;999999,V4,IF(CX4&gt;99999,W4,IF(CX4&gt;9999,X4,IF(CX4&gt;999,Y4,IF(CX4&gt;99,Z4,IF(CX4&gt;9,AA4,IF(CX4&gt;0.9,AB4,IF(CX4=0,AC4,0))))))))</f>
        <v>0</v>
      </c>
      <c r="AG4" s="112"/>
      <c r="AH4" s="103">
        <f aca="true" t="shared" si="6" ref="AH4:AO4">IF(V4&gt;0,V4," ")</f>
        <v>30</v>
      </c>
      <c r="AI4" s="103">
        <f t="shared" si="6"/>
        <v>30</v>
      </c>
      <c r="AJ4" s="103" t="str">
        <f t="shared" si="6"/>
        <v> </v>
      </c>
      <c r="AK4" s="103" t="str">
        <f t="shared" si="6"/>
        <v> </v>
      </c>
      <c r="AL4" s="103" t="str">
        <f t="shared" si="6"/>
        <v> </v>
      </c>
      <c r="AM4" s="103" t="str">
        <f t="shared" si="6"/>
        <v> </v>
      </c>
      <c r="AN4" s="103" t="str">
        <f t="shared" si="6"/>
        <v> </v>
      </c>
      <c r="AO4" s="103" t="str">
        <f t="shared" si="6"/>
        <v> </v>
      </c>
      <c r="BI4" s="128">
        <f>SUM(BJ4:BP4)</f>
        <v>1</v>
      </c>
      <c r="BJ4" s="61">
        <f>IF(ER4&lt;=ES4,1,0)</f>
        <v>1</v>
      </c>
      <c r="BK4" s="61">
        <f>IF(ER4&lt;=ET4,1,0)</f>
        <v>0</v>
      </c>
      <c r="BL4" s="61">
        <f>IF(ER4&lt;=EU4,1,0)</f>
        <v>0</v>
      </c>
      <c r="BM4" s="61">
        <f>IF(ER4&lt;=EV4,1,0)</f>
        <v>0</v>
      </c>
      <c r="BN4" s="61">
        <f>IF(ER4&lt;=EW4,1,0)</f>
        <v>0</v>
      </c>
      <c r="BO4" s="61">
        <f>IF(ER4&lt;=EX4,1,0)</f>
        <v>0</v>
      </c>
      <c r="BP4" s="61">
        <f>IF(ER4&lt;=EY4,1,0)</f>
        <v>0</v>
      </c>
      <c r="BQ4" s="130">
        <f>IF(BI4=7,1000000,0)</f>
        <v>0</v>
      </c>
      <c r="BR4" s="129">
        <f>SUM(BS4:BX4)</f>
        <v>0</v>
      </c>
      <c r="BS4" s="61">
        <f>IF(ES4&lt;=ET4,1,0)</f>
        <v>0</v>
      </c>
      <c r="BT4" s="61">
        <f>IF(ES4&lt;=EU4,1,0)</f>
        <v>0</v>
      </c>
      <c r="BU4" s="61">
        <f>IF(ES4&lt;=EV4,1,0)</f>
        <v>0</v>
      </c>
      <c r="BV4" s="61">
        <f>IF(ES4&lt;=EW4,1,0)</f>
        <v>0</v>
      </c>
      <c r="BW4" s="61">
        <f>IF(ES4&lt;=EX4,1,0)</f>
        <v>0</v>
      </c>
      <c r="BX4" s="61">
        <f>IF(ES4&lt;=EY4,1,0)</f>
        <v>0</v>
      </c>
      <c r="BY4" s="131">
        <f>IF(BR4=6,100000,0)</f>
        <v>0</v>
      </c>
      <c r="BZ4" s="128">
        <f>SUM(CA4:CE4)</f>
        <v>5</v>
      </c>
      <c r="CA4" s="61">
        <f>IF(ET4&lt;=EU4,1,0)</f>
        <v>1</v>
      </c>
      <c r="CB4" s="61">
        <f>IF(ET4&lt;=EV4,1,0)</f>
        <v>1</v>
      </c>
      <c r="CC4" s="61">
        <f>IF(ET4&lt;=EW4,1,0)</f>
        <v>1</v>
      </c>
      <c r="CD4" s="61">
        <f>IF(ET4&lt;=EX4,1,0)</f>
        <v>1</v>
      </c>
      <c r="CE4" s="61">
        <f>IF(ET4&lt;=EY4,1,0)</f>
        <v>1</v>
      </c>
      <c r="CF4" s="130">
        <f>IF(BZ4=5,10000,0)</f>
        <v>10000</v>
      </c>
      <c r="CG4" s="129">
        <f aca="true" t="shared" si="7" ref="CG4:CG53">SUM(CH4:CK4)</f>
        <v>4</v>
      </c>
      <c r="CH4" s="61">
        <f>IF(EU4&lt;=EV4,1,0)</f>
        <v>1</v>
      </c>
      <c r="CI4" s="61">
        <f>IF(EU4&lt;=EW4,1,0)</f>
        <v>1</v>
      </c>
      <c r="CJ4" s="61">
        <f>IF(EU4&lt;=EX4,1,0)</f>
        <v>1</v>
      </c>
      <c r="CK4" s="61">
        <f>IF(EU4&lt;=EY4,1,0)</f>
        <v>1</v>
      </c>
      <c r="CL4" s="131">
        <f>IF(CG4=4,1000,0)</f>
        <v>1000</v>
      </c>
      <c r="CM4" s="128">
        <f>SUM(CN4:CP4)</f>
        <v>3</v>
      </c>
      <c r="CN4" s="61">
        <f>IF(EV4&lt;=EW4,1,0)</f>
        <v>1</v>
      </c>
      <c r="CO4" s="61">
        <f>IF(EV4&lt;=EX4,1,0)</f>
        <v>1</v>
      </c>
      <c r="CP4" s="61">
        <f>IF(EV4&lt;=EY4,1,0)</f>
        <v>1</v>
      </c>
      <c r="CQ4" s="130">
        <f>IF(CM4=3,100,0)</f>
        <v>100</v>
      </c>
      <c r="CR4" s="129">
        <f>SUM(CS4:CT4)</f>
        <v>2</v>
      </c>
      <c r="CS4" s="61">
        <f>IF(EW4&lt;=EX4,1,0)</f>
        <v>1</v>
      </c>
      <c r="CT4" s="61">
        <f>IF(EW4&lt;=EY4,1,0)</f>
        <v>1</v>
      </c>
      <c r="CU4" s="131">
        <f>IF(CR4=2,10,0)</f>
        <v>10</v>
      </c>
      <c r="CV4" s="61"/>
      <c r="CW4" s="130">
        <f aca="true" t="shared" si="8" ref="CW4:CW53">IF(EX4&lt;=EY4,1,0)</f>
        <v>1</v>
      </c>
      <c r="CX4" s="66">
        <f>SUM(BQ4+BY4+CF4+CL4+CQ4+CU4+CW4)</f>
        <v>11111</v>
      </c>
      <c r="CY4" s="53" t="s">
        <v>69</v>
      </c>
      <c r="CZ4" s="67">
        <f>SUM('SA 2017 FIA GT'!S14-'SA 2017 FIA GT'!B14)</f>
        <v>0</v>
      </c>
      <c r="DA4" s="57" t="s">
        <v>61</v>
      </c>
      <c r="DB4" s="55" t="s">
        <v>70</v>
      </c>
      <c r="DC4" s="56" t="s">
        <v>71</v>
      </c>
      <c r="DD4" s="68" t="s">
        <v>72</v>
      </c>
      <c r="DF4" s="65">
        <f>IF(D4=1,30,IF(D4=2,29,IF(D4=3,28,IF(D4=4,27,IF(D4=5,26,IF(D4=6,25,IF(D4=7,24,IF(D4=8,23,0))))))))</f>
        <v>30</v>
      </c>
      <c r="DG4" s="65">
        <f aca="true" t="shared" si="9" ref="DG4:DM4">IF(E4=1,30,IF(E4=2,29,IF(E4=3,28,IF(E4=4,27,IF(E4=5,26,IF(E4=6,25,IF(E4=7,24,IF(E4=8,23,0))))))))</f>
        <v>30</v>
      </c>
      <c r="DH4" s="65">
        <f t="shared" si="9"/>
        <v>0</v>
      </c>
      <c r="DI4" s="65">
        <f t="shared" si="9"/>
        <v>0</v>
      </c>
      <c r="DJ4" s="65">
        <f t="shared" si="9"/>
        <v>0</v>
      </c>
      <c r="DK4" s="65">
        <f t="shared" si="9"/>
        <v>0</v>
      </c>
      <c r="DL4" s="65">
        <f t="shared" si="9"/>
        <v>0</v>
      </c>
      <c r="DM4" s="65">
        <f t="shared" si="9"/>
        <v>0</v>
      </c>
      <c r="DO4" s="65">
        <f>IF(D4=9,22,IF(D4=10,21,IF(D4=11,20,IF(D4=12,19,IF(D4=13,18,IF(D4=14,17,IF(D4=15,16,IF(D4=16,15,0))))))))</f>
        <v>0</v>
      </c>
      <c r="DP4" s="65">
        <f aca="true" t="shared" si="10" ref="DP4:DV4">IF(E4=9,22,IF(E4=10,21,IF(E4=11,20,IF(E4=12,19,IF(E4=13,18,IF(E4=14,17,IF(E4=15,16,IF(E4=16,15,0))))))))</f>
        <v>0</v>
      </c>
      <c r="DQ4" s="65">
        <f t="shared" si="10"/>
        <v>0</v>
      </c>
      <c r="DR4" s="65">
        <f t="shared" si="10"/>
        <v>0</v>
      </c>
      <c r="DS4" s="65">
        <f t="shared" si="10"/>
        <v>0</v>
      </c>
      <c r="DT4" s="65">
        <f t="shared" si="10"/>
        <v>0</v>
      </c>
      <c r="DU4" s="65">
        <f t="shared" si="10"/>
        <v>0</v>
      </c>
      <c r="DV4" s="65">
        <f t="shared" si="10"/>
        <v>0</v>
      </c>
      <c r="DX4" s="65">
        <f>IF(D4=17,14,IF(D4=18,13,IF(D4=19,12,IF(D4=20,11,IF(D4=21,10,IF(D4=22,9,IF(D4=23,8,IF(D4=24,7,0))))))))</f>
        <v>0</v>
      </c>
      <c r="DY4" s="65">
        <f aca="true" t="shared" si="11" ref="DY4:EE4">IF(E4=17,14,IF(E4=18,13,IF(E4=19,12,IF(E4=20,11,IF(E4=21,10,IF(E4=22,9,IF(E4=23,8,IF(E4=24,7,0))))))))</f>
        <v>0</v>
      </c>
      <c r="DZ4" s="65">
        <f t="shared" si="11"/>
        <v>0</v>
      </c>
      <c r="EA4" s="65">
        <f t="shared" si="11"/>
        <v>0</v>
      </c>
      <c r="EB4" s="65">
        <f t="shared" si="11"/>
        <v>0</v>
      </c>
      <c r="EC4" s="65">
        <f t="shared" si="11"/>
        <v>0</v>
      </c>
      <c r="ED4" s="65">
        <f t="shared" si="11"/>
        <v>0</v>
      </c>
      <c r="EE4" s="65">
        <f t="shared" si="11"/>
        <v>0</v>
      </c>
      <c r="EG4" s="65">
        <f>IF(D4=25,6,IF(D4=26,5,IF(D4=27,4,IF(D4=28,3,IF(D4=29,2,IF(D4=30,1,0))))))</f>
        <v>0</v>
      </c>
      <c r="EH4" s="65">
        <f aca="true" t="shared" si="12" ref="EH4:EN4">IF(E4=25,6,IF(E4=26,5,IF(E4=27,4,IF(E4=28,3,IF(E4=29,2,IF(E4=30,1,0))))))</f>
        <v>0</v>
      </c>
      <c r="EI4" s="65">
        <f t="shared" si="12"/>
        <v>0</v>
      </c>
      <c r="EJ4" s="65">
        <f t="shared" si="12"/>
        <v>0</v>
      </c>
      <c r="EK4" s="65">
        <f t="shared" si="12"/>
        <v>0</v>
      </c>
      <c r="EL4" s="65">
        <f t="shared" si="12"/>
        <v>0</v>
      </c>
      <c r="EM4" s="65">
        <f t="shared" si="12"/>
        <v>0</v>
      </c>
      <c r="EN4" s="65">
        <f t="shared" si="12"/>
        <v>0</v>
      </c>
      <c r="ER4" s="65">
        <f>SUM(DF4+DO4+DX4+EG4)</f>
        <v>30</v>
      </c>
      <c r="ES4" s="65">
        <f aca="true" t="shared" si="13" ref="ES4:EY4">SUM(DG4+DP4+DY4+EH4)</f>
        <v>30</v>
      </c>
      <c r="ET4" s="65">
        <f t="shared" si="13"/>
        <v>0</v>
      </c>
      <c r="EU4" s="65">
        <f t="shared" si="13"/>
        <v>0</v>
      </c>
      <c r="EV4" s="65">
        <f t="shared" si="13"/>
        <v>0</v>
      </c>
      <c r="EW4" s="65">
        <f t="shared" si="13"/>
        <v>0</v>
      </c>
      <c r="EX4" s="65">
        <f t="shared" si="13"/>
        <v>0</v>
      </c>
      <c r="EY4" s="65">
        <f t="shared" si="13"/>
        <v>0</v>
      </c>
    </row>
    <row r="5" spans="1:155" ht="18">
      <c r="A5" s="70"/>
      <c r="B5" s="92">
        <v>2</v>
      </c>
      <c r="C5" s="4" t="s">
        <v>93</v>
      </c>
      <c r="D5" s="165">
        <v>2</v>
      </c>
      <c r="E5" s="52"/>
      <c r="F5" s="165">
        <v>1</v>
      </c>
      <c r="G5" s="52">
        <v>13</v>
      </c>
      <c r="H5" s="52"/>
      <c r="I5" s="52"/>
      <c r="J5" s="52"/>
      <c r="K5" s="52"/>
      <c r="L5" s="89">
        <f t="shared" si="0"/>
        <v>77</v>
      </c>
      <c r="M5" s="209">
        <f t="shared" si="4"/>
        <v>25.666666666666668</v>
      </c>
      <c r="N5" s="91">
        <f t="shared" si="1"/>
        <v>0</v>
      </c>
      <c r="V5" s="103">
        <f aca="true" t="shared" si="14" ref="V5:V53">IF(ER5&gt;0,ER5,0)</f>
        <v>29</v>
      </c>
      <c r="W5" s="103">
        <f aca="true" t="shared" si="15" ref="W5:W53">IF(ES5&gt;0,ES5,0)</f>
        <v>0</v>
      </c>
      <c r="X5" s="103">
        <f aca="true" t="shared" si="16" ref="X5:X53">IF(ET5&gt;0,ET5,0)</f>
        <v>30</v>
      </c>
      <c r="Y5" s="103">
        <f aca="true" t="shared" si="17" ref="Y5:Y53">IF(EU5&gt;0,EU5,0)</f>
        <v>18</v>
      </c>
      <c r="Z5" s="103">
        <f aca="true" t="shared" si="18" ref="Z5:Z53">IF(EV5&gt;0,EV5,0)</f>
        <v>0</v>
      </c>
      <c r="AA5" s="103">
        <f aca="true" t="shared" si="19" ref="AA5:AA53">IF(EW5&gt;0,EW5,0)</f>
        <v>0</v>
      </c>
      <c r="AB5" s="103">
        <f aca="true" t="shared" si="20" ref="AB5:AB53">IF(EX5&gt;0,EX5,0)</f>
        <v>0</v>
      </c>
      <c r="AC5" s="103">
        <f aca="true" t="shared" si="21" ref="AC5:AC53">IF(EY5&gt;0,EY5,0)</f>
        <v>0</v>
      </c>
      <c r="AD5" s="75">
        <f aca="true" t="shared" si="22" ref="AD5:AD35">SUM(V5:AA5)</f>
        <v>77</v>
      </c>
      <c r="AE5" s="105">
        <f aca="true" t="shared" si="23" ref="AE5:AE53">AVERAGE(AH5:AO5)</f>
        <v>25.666666666666668</v>
      </c>
      <c r="AF5" s="106">
        <f aca="true" t="shared" si="24" ref="AF5:AF53">IF(CX5&gt;999999,V5,IF(CX5&gt;99999,W5,IF(CX5&gt;9999,X5,IF(CX5&gt;999,Y5,IF(CX5&gt;99,Z5,IF(CX5&gt;9,AA5,IF(CX5&gt;0.9,AB5,IF(CX5=0,AC5,0))))))))</f>
        <v>0</v>
      </c>
      <c r="AG5" s="112"/>
      <c r="AH5" s="103">
        <f aca="true" t="shared" si="25" ref="AH5:AH53">IF(V5&gt;0,V5," ")</f>
        <v>29</v>
      </c>
      <c r="AI5" s="103" t="str">
        <f aca="true" t="shared" si="26" ref="AI5:AI53">IF(W5&gt;0,W5," ")</f>
        <v> </v>
      </c>
      <c r="AJ5" s="103">
        <f aca="true" t="shared" si="27" ref="AJ5:AJ53">IF(X5&gt;0,X5," ")</f>
        <v>30</v>
      </c>
      <c r="AK5" s="103">
        <f aca="true" t="shared" si="28" ref="AK5:AK53">IF(Y5&gt;0,Y5," ")</f>
        <v>18</v>
      </c>
      <c r="AL5" s="103" t="str">
        <f aca="true" t="shared" si="29" ref="AL5:AL53">IF(Z5&gt;0,Z5," ")</f>
        <v> </v>
      </c>
      <c r="AM5" s="103" t="str">
        <f aca="true" t="shared" si="30" ref="AM5:AM53">IF(AA5&gt;0,AA5," ")</f>
        <v> </v>
      </c>
      <c r="AN5" s="103" t="str">
        <f aca="true" t="shared" si="31" ref="AN5:AN53">IF(AB5&gt;0,AB5," ")</f>
        <v> </v>
      </c>
      <c r="AO5" s="103" t="str">
        <f aca="true" t="shared" si="32" ref="AO5:AO53">IF(AC5&gt;0,AC5," ")</f>
        <v> </v>
      </c>
      <c r="BI5" s="128">
        <f aca="true" t="shared" si="33" ref="BI5:BI53">SUM(BJ5:BP5)</f>
        <v>1</v>
      </c>
      <c r="BJ5" s="61">
        <f aca="true" t="shared" si="34" ref="BJ5:BJ53">IF(ER5&lt;=ES5,1,0)</f>
        <v>0</v>
      </c>
      <c r="BK5" s="61">
        <f aca="true" t="shared" si="35" ref="BK5:BK53">IF(ER5&lt;=ET5,1,0)</f>
        <v>1</v>
      </c>
      <c r="BL5" s="61">
        <f aca="true" t="shared" si="36" ref="BL5:BL53">IF(ER5&lt;=EU5,1,0)</f>
        <v>0</v>
      </c>
      <c r="BM5" s="61">
        <f aca="true" t="shared" si="37" ref="BM5:BM53">IF(ER5&lt;=EV5,1,0)</f>
        <v>0</v>
      </c>
      <c r="BN5" s="61">
        <f aca="true" t="shared" si="38" ref="BN5:BN53">IF(ER5&lt;=EW5,1,0)</f>
        <v>0</v>
      </c>
      <c r="BO5" s="61">
        <f aca="true" t="shared" si="39" ref="BO5:BO53">IF(ER5&lt;=EX5,1,0)</f>
        <v>0</v>
      </c>
      <c r="BP5" s="61">
        <f aca="true" t="shared" si="40" ref="BP5:BP53">IF(ER5&lt;=EY5,1,0)</f>
        <v>0</v>
      </c>
      <c r="BQ5" s="130">
        <f aca="true" t="shared" si="41" ref="BQ5:BQ53">IF(BI5=7,1000000,0)</f>
        <v>0</v>
      </c>
      <c r="BR5" s="129">
        <f aca="true" t="shared" si="42" ref="BR5:BR53">SUM(BS5:BX5)</f>
        <v>6</v>
      </c>
      <c r="BS5" s="61">
        <f aca="true" t="shared" si="43" ref="BS5:BS53">IF(ES5&lt;=ET5,1,0)</f>
        <v>1</v>
      </c>
      <c r="BT5" s="61">
        <f aca="true" t="shared" si="44" ref="BT5:BT53">IF(ES5&lt;=EU5,1,0)</f>
        <v>1</v>
      </c>
      <c r="BU5" s="61">
        <f aca="true" t="shared" si="45" ref="BU5:BU53">IF(ES5&lt;=EV5,1,0)</f>
        <v>1</v>
      </c>
      <c r="BV5" s="61">
        <f aca="true" t="shared" si="46" ref="BV5:BV53">IF(ES5&lt;=EW5,1,0)</f>
        <v>1</v>
      </c>
      <c r="BW5" s="61">
        <f aca="true" t="shared" si="47" ref="BW5:BW53">IF(ES5&lt;=EX5,1,0)</f>
        <v>1</v>
      </c>
      <c r="BX5" s="61">
        <f aca="true" t="shared" si="48" ref="BX5:BX53">IF(ES5&lt;=EY5,1,0)</f>
        <v>1</v>
      </c>
      <c r="BY5" s="131">
        <f aca="true" t="shared" si="49" ref="BY5:BY53">IF(BR5=6,100000,0)</f>
        <v>100000</v>
      </c>
      <c r="BZ5" s="128">
        <f aca="true" t="shared" si="50" ref="BZ5:BZ53">SUM(CA5:CE5)</f>
        <v>0</v>
      </c>
      <c r="CA5" s="61">
        <f aca="true" t="shared" si="51" ref="CA5:CA53">IF(ET5&lt;=EU5,1,0)</f>
        <v>0</v>
      </c>
      <c r="CB5" s="61">
        <f aca="true" t="shared" si="52" ref="CB5:CB53">IF(ET5&lt;=EV5,1,0)</f>
        <v>0</v>
      </c>
      <c r="CC5" s="61">
        <f aca="true" t="shared" si="53" ref="CC5:CC53">IF(ET5&lt;=EW5,1,0)</f>
        <v>0</v>
      </c>
      <c r="CD5" s="61">
        <f aca="true" t="shared" si="54" ref="CD5:CD53">IF(ET5&lt;=EX5,1,0)</f>
        <v>0</v>
      </c>
      <c r="CE5" s="61">
        <f aca="true" t="shared" si="55" ref="CE5:CE53">IF(ET5&lt;=EY5,1,0)</f>
        <v>0</v>
      </c>
      <c r="CF5" s="130">
        <f aca="true" t="shared" si="56" ref="CF5:CF53">IF(BZ5=5,10000,0)</f>
        <v>0</v>
      </c>
      <c r="CG5" s="129">
        <f t="shared" si="7"/>
        <v>0</v>
      </c>
      <c r="CH5" s="61">
        <f aca="true" t="shared" si="57" ref="CH5:CH53">IF(EU5&lt;=EV5,1,0)</f>
        <v>0</v>
      </c>
      <c r="CI5" s="61">
        <f aca="true" t="shared" si="58" ref="CI5:CI53">IF(EU5&lt;=EW5,1,0)</f>
        <v>0</v>
      </c>
      <c r="CJ5" s="61">
        <f aca="true" t="shared" si="59" ref="CJ5:CJ53">IF(EU5&lt;=EX5,1,0)</f>
        <v>0</v>
      </c>
      <c r="CK5" s="61">
        <f aca="true" t="shared" si="60" ref="CK5:CK53">IF(EU5&lt;=EY5,1,0)</f>
        <v>0</v>
      </c>
      <c r="CL5" s="131">
        <f aca="true" t="shared" si="61" ref="CL5:CL53">IF(CG5=4,1000,0)</f>
        <v>0</v>
      </c>
      <c r="CM5" s="128">
        <f aca="true" t="shared" si="62" ref="CM5:CM53">SUM(CN5:CP5)</f>
        <v>3</v>
      </c>
      <c r="CN5" s="61">
        <f aca="true" t="shared" si="63" ref="CN5:CN53">IF(EV5&lt;=EW5,1,0)</f>
        <v>1</v>
      </c>
      <c r="CO5" s="61">
        <f aca="true" t="shared" si="64" ref="CO5:CO53">IF(EV5&lt;=EX5,1,0)</f>
        <v>1</v>
      </c>
      <c r="CP5" s="61">
        <f aca="true" t="shared" si="65" ref="CP5:CP53">IF(EV5&lt;=EY5,1,0)</f>
        <v>1</v>
      </c>
      <c r="CQ5" s="130">
        <f aca="true" t="shared" si="66" ref="CQ5:CQ53">IF(CM5=3,100,0)</f>
        <v>100</v>
      </c>
      <c r="CR5" s="129">
        <f aca="true" t="shared" si="67" ref="CR5:CR53">SUM(CS5:CT5)</f>
        <v>2</v>
      </c>
      <c r="CS5" s="61">
        <f aca="true" t="shared" si="68" ref="CS5:CS53">IF(EW5&lt;=EX5,1,0)</f>
        <v>1</v>
      </c>
      <c r="CT5" s="61">
        <f aca="true" t="shared" si="69" ref="CT5:CT53">IF(EW5&lt;=EY5,1,0)</f>
        <v>1</v>
      </c>
      <c r="CU5" s="131">
        <f aca="true" t="shared" si="70" ref="CU5:CU53">IF(CR5=2,10,0)</f>
        <v>10</v>
      </c>
      <c r="CV5" s="61"/>
      <c r="CW5" s="130">
        <f t="shared" si="8"/>
        <v>1</v>
      </c>
      <c r="CX5" s="66">
        <f aca="true" t="shared" si="71" ref="CX5:CX53">SUM(BQ5+BY5+CF5+CL5+CQ5+CU5+CW5)</f>
        <v>100111</v>
      </c>
      <c r="CY5" s="53" t="s">
        <v>69</v>
      </c>
      <c r="CZ5" s="67">
        <f>SUM('SA 2017 FIA GT'!S15-'SA 2017 FIA GT'!B15)</f>
        <v>1</v>
      </c>
      <c r="DA5" s="54" t="s">
        <v>61</v>
      </c>
      <c r="DB5" s="55" t="s">
        <v>70</v>
      </c>
      <c r="DC5" s="56" t="s">
        <v>71</v>
      </c>
      <c r="DD5" s="68" t="s">
        <v>72</v>
      </c>
      <c r="DF5" s="65">
        <f aca="true" t="shared" si="72" ref="DF5:DF53">IF(D5=1,30,IF(D5=2,29,IF(D5=3,28,IF(D5=4,27,IF(D5=5,26,IF(D5=6,25,IF(D5=7,24,IF(D5=8,23,0))))))))</f>
        <v>29</v>
      </c>
      <c r="DG5" s="65">
        <f aca="true" t="shared" si="73" ref="DG5:DG53">IF(E5=1,30,IF(E5=2,29,IF(E5=3,28,IF(E5=4,27,IF(E5=5,26,IF(E5=6,25,IF(E5=7,24,IF(E5=8,23,0))))))))</f>
        <v>0</v>
      </c>
      <c r="DH5" s="65">
        <f aca="true" t="shared" si="74" ref="DH5:DH53">IF(F5=1,30,IF(F5=2,29,IF(F5=3,28,IF(F5=4,27,IF(F5=5,26,IF(F5=6,25,IF(F5=7,24,IF(F5=8,23,0))))))))</f>
        <v>30</v>
      </c>
      <c r="DI5" s="65">
        <f aca="true" t="shared" si="75" ref="DI5:DI53">IF(G5=1,30,IF(G5=2,29,IF(G5=3,28,IF(G5=4,27,IF(G5=5,26,IF(G5=6,25,IF(G5=7,24,IF(G5=8,23,0))))))))</f>
        <v>0</v>
      </c>
      <c r="DJ5" s="65">
        <f aca="true" t="shared" si="76" ref="DJ5:DJ53">IF(H5=1,30,IF(H5=2,29,IF(H5=3,28,IF(H5=4,27,IF(H5=5,26,IF(H5=6,25,IF(H5=7,24,IF(H5=8,23,0))))))))</f>
        <v>0</v>
      </c>
      <c r="DK5" s="65">
        <f aca="true" t="shared" si="77" ref="DK5:DK53">IF(I5=1,30,IF(I5=2,29,IF(I5=3,28,IF(I5=4,27,IF(I5=5,26,IF(I5=6,25,IF(I5=7,24,IF(I5=8,23,0))))))))</f>
        <v>0</v>
      </c>
      <c r="DL5" s="65">
        <f aca="true" t="shared" si="78" ref="DL5:DL53">IF(J5=1,30,IF(J5=2,29,IF(J5=3,28,IF(J5=4,27,IF(J5=5,26,IF(J5=6,25,IF(J5=7,24,IF(J5=8,23,0))))))))</f>
        <v>0</v>
      </c>
      <c r="DM5" s="65">
        <f aca="true" t="shared" si="79" ref="DM5:DM53">IF(K5=1,30,IF(K5=2,29,IF(K5=3,28,IF(K5=4,27,IF(K5=5,26,IF(K5=6,25,IF(K5=7,24,IF(K5=8,23,0))))))))</f>
        <v>0</v>
      </c>
      <c r="DO5" s="65">
        <f aca="true" t="shared" si="80" ref="DO5:DO53">IF(D5=9,22,IF(D5=10,21,IF(D5=11,20,IF(D5=12,19,IF(D5=13,18,IF(D5=14,17,IF(D5=15,16,IF(D5=16,15,0))))))))</f>
        <v>0</v>
      </c>
      <c r="DP5" s="65">
        <f aca="true" t="shared" si="81" ref="DP5:DP53">IF(E5=9,22,IF(E5=10,21,IF(E5=11,20,IF(E5=12,19,IF(E5=13,18,IF(E5=14,17,IF(E5=15,16,IF(E5=16,15,0))))))))</f>
        <v>0</v>
      </c>
      <c r="DQ5" s="65">
        <f aca="true" t="shared" si="82" ref="DQ5:DQ53">IF(F5=9,22,IF(F5=10,21,IF(F5=11,20,IF(F5=12,19,IF(F5=13,18,IF(F5=14,17,IF(F5=15,16,IF(F5=16,15,0))))))))</f>
        <v>0</v>
      </c>
      <c r="DR5" s="65">
        <f aca="true" t="shared" si="83" ref="DR5:DR53">IF(G5=9,22,IF(G5=10,21,IF(G5=11,20,IF(G5=12,19,IF(G5=13,18,IF(G5=14,17,IF(G5=15,16,IF(G5=16,15,0))))))))</f>
        <v>18</v>
      </c>
      <c r="DS5" s="65">
        <f aca="true" t="shared" si="84" ref="DS5:DS53">IF(H5=9,22,IF(H5=10,21,IF(H5=11,20,IF(H5=12,19,IF(H5=13,18,IF(H5=14,17,IF(H5=15,16,IF(H5=16,15,0))))))))</f>
        <v>0</v>
      </c>
      <c r="DT5" s="65">
        <f aca="true" t="shared" si="85" ref="DT5:DT53">IF(I5=9,22,IF(I5=10,21,IF(I5=11,20,IF(I5=12,19,IF(I5=13,18,IF(I5=14,17,IF(I5=15,16,IF(I5=16,15,0))))))))</f>
        <v>0</v>
      </c>
      <c r="DU5" s="65">
        <f aca="true" t="shared" si="86" ref="DU5:DU53">IF(J5=9,22,IF(J5=10,21,IF(J5=11,20,IF(J5=12,19,IF(J5=13,18,IF(J5=14,17,IF(J5=15,16,IF(J5=16,15,0))))))))</f>
        <v>0</v>
      </c>
      <c r="DV5" s="65">
        <f aca="true" t="shared" si="87" ref="DV5:DV53">IF(K5=9,22,IF(K5=10,21,IF(K5=11,20,IF(K5=12,19,IF(K5=13,18,IF(K5=14,17,IF(K5=15,16,IF(K5=16,15,0))))))))</f>
        <v>0</v>
      </c>
      <c r="DX5" s="65">
        <f aca="true" t="shared" si="88" ref="DX5:DX53">IF(D5=17,14,IF(D5=18,13,IF(D5=19,12,IF(D5=20,11,IF(D5=21,10,IF(D5=22,9,IF(D5=23,8,IF(D5=24,7,0))))))))</f>
        <v>0</v>
      </c>
      <c r="DY5" s="65">
        <f aca="true" t="shared" si="89" ref="DY5:DY53">IF(E5=17,14,IF(E5=18,13,IF(E5=19,12,IF(E5=20,11,IF(E5=21,10,IF(E5=22,9,IF(E5=23,8,IF(E5=24,7,0))))))))</f>
        <v>0</v>
      </c>
      <c r="DZ5" s="65">
        <f aca="true" t="shared" si="90" ref="DZ5:DZ53">IF(F5=17,14,IF(F5=18,13,IF(F5=19,12,IF(F5=20,11,IF(F5=21,10,IF(F5=22,9,IF(F5=23,8,IF(F5=24,7,0))))))))</f>
        <v>0</v>
      </c>
      <c r="EA5" s="65">
        <f aca="true" t="shared" si="91" ref="EA5:EA53">IF(G5=17,14,IF(G5=18,13,IF(G5=19,12,IF(G5=20,11,IF(G5=21,10,IF(G5=22,9,IF(G5=23,8,IF(G5=24,7,0))))))))</f>
        <v>0</v>
      </c>
      <c r="EB5" s="65">
        <f aca="true" t="shared" si="92" ref="EB5:EB53">IF(H5=17,14,IF(H5=18,13,IF(H5=19,12,IF(H5=20,11,IF(H5=21,10,IF(H5=22,9,IF(H5=23,8,IF(H5=24,7,0))))))))</f>
        <v>0</v>
      </c>
      <c r="EC5" s="65">
        <f aca="true" t="shared" si="93" ref="EC5:EC53">IF(I5=17,14,IF(I5=18,13,IF(I5=19,12,IF(I5=20,11,IF(I5=21,10,IF(I5=22,9,IF(I5=23,8,IF(I5=24,7,0))))))))</f>
        <v>0</v>
      </c>
      <c r="ED5" s="65">
        <f aca="true" t="shared" si="94" ref="ED5:ED53">IF(J5=17,14,IF(J5=18,13,IF(J5=19,12,IF(J5=20,11,IF(J5=21,10,IF(J5=22,9,IF(J5=23,8,IF(J5=24,7,0))))))))</f>
        <v>0</v>
      </c>
      <c r="EE5" s="65">
        <f aca="true" t="shared" si="95" ref="EE5:EE53">IF(K5=17,14,IF(K5=18,13,IF(K5=19,12,IF(K5=20,11,IF(K5=21,10,IF(K5=22,9,IF(K5=23,8,IF(K5=24,7,0))))))))</f>
        <v>0</v>
      </c>
      <c r="EG5" s="65">
        <f aca="true" t="shared" si="96" ref="EG5:EG53">IF(D5=25,6,IF(D5=26,5,IF(D5=27,4,IF(D5=28,3,IF(D5=29,2,IF(D5=30,1,0))))))</f>
        <v>0</v>
      </c>
      <c r="EH5" s="65">
        <f aca="true" t="shared" si="97" ref="EH5:EH53">IF(E5=25,6,IF(E5=26,5,IF(E5=27,4,IF(E5=28,3,IF(E5=29,2,IF(E5=30,1,0))))))</f>
        <v>0</v>
      </c>
      <c r="EI5" s="65">
        <f aca="true" t="shared" si="98" ref="EI5:EI53">IF(F5=25,6,IF(F5=26,5,IF(F5=27,4,IF(F5=28,3,IF(F5=29,2,IF(F5=30,1,0))))))</f>
        <v>0</v>
      </c>
      <c r="EJ5" s="65">
        <f aca="true" t="shared" si="99" ref="EJ5:EJ53">IF(G5=25,6,IF(G5=26,5,IF(G5=27,4,IF(G5=28,3,IF(G5=29,2,IF(G5=30,1,0))))))</f>
        <v>0</v>
      </c>
      <c r="EK5" s="65">
        <f aca="true" t="shared" si="100" ref="EK5:EK53">IF(H5=25,6,IF(H5=26,5,IF(H5=27,4,IF(H5=28,3,IF(H5=29,2,IF(H5=30,1,0))))))</f>
        <v>0</v>
      </c>
      <c r="EL5" s="65">
        <f aca="true" t="shared" si="101" ref="EL5:EL53">IF(I5=25,6,IF(I5=26,5,IF(I5=27,4,IF(I5=28,3,IF(I5=29,2,IF(I5=30,1,0))))))</f>
        <v>0</v>
      </c>
      <c r="EM5" s="65">
        <f aca="true" t="shared" si="102" ref="EM5:EM53">IF(J5=25,6,IF(J5=26,5,IF(J5=27,4,IF(J5=28,3,IF(J5=29,2,IF(J5=30,1,0))))))</f>
        <v>0</v>
      </c>
      <c r="EN5" s="65">
        <f aca="true" t="shared" si="103" ref="EN5:EN53">IF(K5=25,6,IF(K5=26,5,IF(K5=27,4,IF(K5=28,3,IF(K5=29,2,IF(K5=30,1,0))))))</f>
        <v>0</v>
      </c>
      <c r="ER5" s="65">
        <f aca="true" t="shared" si="104" ref="ER5:ER53">SUM(DF5+DO5+DX5+EG5)</f>
        <v>29</v>
      </c>
      <c r="ES5" s="65">
        <f aca="true" t="shared" si="105" ref="ES5:ES53">SUM(DG5+DP5+DY5+EH5)</f>
        <v>0</v>
      </c>
      <c r="ET5" s="65">
        <f aca="true" t="shared" si="106" ref="ET5:ET53">SUM(DH5+DQ5+DZ5+EI5)</f>
        <v>30</v>
      </c>
      <c r="EU5" s="65">
        <f aca="true" t="shared" si="107" ref="EU5:EU53">SUM(DI5+DR5+EA5+EJ5)</f>
        <v>18</v>
      </c>
      <c r="EV5" s="65">
        <f aca="true" t="shared" si="108" ref="EV5:EV53">SUM(DJ5+DS5+EB5+EK5)</f>
        <v>0</v>
      </c>
      <c r="EW5" s="65">
        <f aca="true" t="shared" si="109" ref="EW5:EW53">SUM(DK5+DT5+EC5+EL5)</f>
        <v>0</v>
      </c>
      <c r="EX5" s="65">
        <f aca="true" t="shared" si="110" ref="EX5:EX53">SUM(DL5+DU5+ED5+EM5)</f>
        <v>0</v>
      </c>
      <c r="EY5" s="65">
        <f aca="true" t="shared" si="111" ref="EY5:EY53">SUM(DM5+DV5+EE5+EN5)</f>
        <v>0</v>
      </c>
    </row>
    <row r="6" spans="1:155" ht="18">
      <c r="A6" s="70"/>
      <c r="B6" s="92">
        <v>3</v>
      </c>
      <c r="C6" s="72" t="s">
        <v>75</v>
      </c>
      <c r="D6" s="165">
        <v>3</v>
      </c>
      <c r="E6" s="51"/>
      <c r="F6" s="208">
        <v>10</v>
      </c>
      <c r="G6" s="51">
        <v>4</v>
      </c>
      <c r="H6" s="51"/>
      <c r="I6" s="51"/>
      <c r="J6" s="51"/>
      <c r="K6" s="51"/>
      <c r="L6" s="89">
        <f t="shared" si="0"/>
        <v>76</v>
      </c>
      <c r="M6" s="209">
        <f t="shared" si="4"/>
        <v>25.333333333333332</v>
      </c>
      <c r="N6" s="91">
        <f t="shared" si="1"/>
        <v>0</v>
      </c>
      <c r="V6" s="103">
        <f t="shared" si="14"/>
        <v>28</v>
      </c>
      <c r="W6" s="103">
        <f t="shared" si="15"/>
        <v>0</v>
      </c>
      <c r="X6" s="103">
        <f t="shared" si="16"/>
        <v>21</v>
      </c>
      <c r="Y6" s="103">
        <f t="shared" si="17"/>
        <v>27</v>
      </c>
      <c r="Z6" s="103">
        <f t="shared" si="18"/>
        <v>0</v>
      </c>
      <c r="AA6" s="103">
        <f t="shared" si="19"/>
        <v>0</v>
      </c>
      <c r="AB6" s="103">
        <f t="shared" si="20"/>
        <v>0</v>
      </c>
      <c r="AC6" s="103">
        <f t="shared" si="21"/>
        <v>0</v>
      </c>
      <c r="AD6" s="75">
        <f t="shared" si="22"/>
        <v>76</v>
      </c>
      <c r="AE6" s="105">
        <f t="shared" si="23"/>
        <v>25.333333333333332</v>
      </c>
      <c r="AF6" s="106">
        <f t="shared" si="24"/>
        <v>0</v>
      </c>
      <c r="AG6" s="112"/>
      <c r="AH6" s="103">
        <f t="shared" si="25"/>
        <v>28</v>
      </c>
      <c r="AI6" s="103" t="str">
        <f t="shared" si="26"/>
        <v> </v>
      </c>
      <c r="AJ6" s="103">
        <f t="shared" si="27"/>
        <v>21</v>
      </c>
      <c r="AK6" s="103">
        <f t="shared" si="28"/>
        <v>27</v>
      </c>
      <c r="AL6" s="103" t="str">
        <f t="shared" si="29"/>
        <v> </v>
      </c>
      <c r="AM6" s="103" t="str">
        <f t="shared" si="30"/>
        <v> </v>
      </c>
      <c r="AN6" s="103" t="str">
        <f t="shared" si="31"/>
        <v> </v>
      </c>
      <c r="AO6" s="103" t="str">
        <f t="shared" si="32"/>
        <v> </v>
      </c>
      <c r="BI6" s="128">
        <f t="shared" si="33"/>
        <v>0</v>
      </c>
      <c r="BJ6" s="61">
        <f t="shared" si="34"/>
        <v>0</v>
      </c>
      <c r="BK6" s="61">
        <f t="shared" si="35"/>
        <v>0</v>
      </c>
      <c r="BL6" s="61">
        <f t="shared" si="36"/>
        <v>0</v>
      </c>
      <c r="BM6" s="61">
        <f t="shared" si="37"/>
        <v>0</v>
      </c>
      <c r="BN6" s="61">
        <f t="shared" si="38"/>
        <v>0</v>
      </c>
      <c r="BO6" s="61">
        <f t="shared" si="39"/>
        <v>0</v>
      </c>
      <c r="BP6" s="61">
        <f t="shared" si="40"/>
        <v>0</v>
      </c>
      <c r="BQ6" s="130">
        <f t="shared" si="41"/>
        <v>0</v>
      </c>
      <c r="BR6" s="129">
        <f t="shared" si="42"/>
        <v>6</v>
      </c>
      <c r="BS6" s="61">
        <f t="shared" si="43"/>
        <v>1</v>
      </c>
      <c r="BT6" s="61">
        <f t="shared" si="44"/>
        <v>1</v>
      </c>
      <c r="BU6" s="61">
        <f t="shared" si="45"/>
        <v>1</v>
      </c>
      <c r="BV6" s="61">
        <f t="shared" si="46"/>
        <v>1</v>
      </c>
      <c r="BW6" s="61">
        <f t="shared" si="47"/>
        <v>1</v>
      </c>
      <c r="BX6" s="61">
        <f t="shared" si="48"/>
        <v>1</v>
      </c>
      <c r="BY6" s="131">
        <f t="shared" si="49"/>
        <v>100000</v>
      </c>
      <c r="BZ6" s="128">
        <f t="shared" si="50"/>
        <v>1</v>
      </c>
      <c r="CA6" s="61">
        <f t="shared" si="51"/>
        <v>1</v>
      </c>
      <c r="CB6" s="61">
        <f t="shared" si="52"/>
        <v>0</v>
      </c>
      <c r="CC6" s="61">
        <f t="shared" si="53"/>
        <v>0</v>
      </c>
      <c r="CD6" s="61">
        <f t="shared" si="54"/>
        <v>0</v>
      </c>
      <c r="CE6" s="61">
        <f t="shared" si="55"/>
        <v>0</v>
      </c>
      <c r="CF6" s="130">
        <f t="shared" si="56"/>
        <v>0</v>
      </c>
      <c r="CG6" s="129">
        <f t="shared" si="7"/>
        <v>0</v>
      </c>
      <c r="CH6" s="61">
        <f t="shared" si="57"/>
        <v>0</v>
      </c>
      <c r="CI6" s="61">
        <f t="shared" si="58"/>
        <v>0</v>
      </c>
      <c r="CJ6" s="61">
        <f t="shared" si="59"/>
        <v>0</v>
      </c>
      <c r="CK6" s="61">
        <f t="shared" si="60"/>
        <v>0</v>
      </c>
      <c r="CL6" s="131">
        <f t="shared" si="61"/>
        <v>0</v>
      </c>
      <c r="CM6" s="128">
        <f t="shared" si="62"/>
        <v>3</v>
      </c>
      <c r="CN6" s="61">
        <f t="shared" si="63"/>
        <v>1</v>
      </c>
      <c r="CO6" s="61">
        <f t="shared" si="64"/>
        <v>1</v>
      </c>
      <c r="CP6" s="61">
        <f t="shared" si="65"/>
        <v>1</v>
      </c>
      <c r="CQ6" s="130">
        <f t="shared" si="66"/>
        <v>100</v>
      </c>
      <c r="CR6" s="129">
        <f t="shared" si="67"/>
        <v>2</v>
      </c>
      <c r="CS6" s="61">
        <f t="shared" si="68"/>
        <v>1</v>
      </c>
      <c r="CT6" s="61">
        <f t="shared" si="69"/>
        <v>1</v>
      </c>
      <c r="CU6" s="131">
        <f t="shared" si="70"/>
        <v>10</v>
      </c>
      <c r="CV6" s="61"/>
      <c r="CW6" s="130">
        <f t="shared" si="8"/>
        <v>1</v>
      </c>
      <c r="CX6" s="66">
        <f t="shared" si="71"/>
        <v>100111</v>
      </c>
      <c r="CY6" s="53" t="s">
        <v>69</v>
      </c>
      <c r="CZ6" s="67">
        <f>SUM('SA 2017 FIA GT'!S16-'SA 2017 FIA GT'!B16)</f>
        <v>1</v>
      </c>
      <c r="DA6" s="54" t="s">
        <v>61</v>
      </c>
      <c r="DB6" s="55" t="s">
        <v>70</v>
      </c>
      <c r="DC6" s="56" t="s">
        <v>71</v>
      </c>
      <c r="DD6" s="68" t="s">
        <v>72</v>
      </c>
      <c r="DF6" s="65">
        <f t="shared" si="72"/>
        <v>28</v>
      </c>
      <c r="DG6" s="65">
        <f t="shared" si="73"/>
        <v>0</v>
      </c>
      <c r="DH6" s="65">
        <f t="shared" si="74"/>
        <v>0</v>
      </c>
      <c r="DI6" s="65">
        <f t="shared" si="75"/>
        <v>27</v>
      </c>
      <c r="DJ6" s="65">
        <f t="shared" si="76"/>
        <v>0</v>
      </c>
      <c r="DK6" s="65">
        <f t="shared" si="77"/>
        <v>0</v>
      </c>
      <c r="DL6" s="65">
        <f t="shared" si="78"/>
        <v>0</v>
      </c>
      <c r="DM6" s="65">
        <f t="shared" si="79"/>
        <v>0</v>
      </c>
      <c r="DO6" s="65">
        <f t="shared" si="80"/>
        <v>0</v>
      </c>
      <c r="DP6" s="65">
        <f t="shared" si="81"/>
        <v>0</v>
      </c>
      <c r="DQ6" s="65">
        <f t="shared" si="82"/>
        <v>21</v>
      </c>
      <c r="DR6" s="65">
        <f t="shared" si="83"/>
        <v>0</v>
      </c>
      <c r="DS6" s="65">
        <f t="shared" si="84"/>
        <v>0</v>
      </c>
      <c r="DT6" s="65">
        <f t="shared" si="85"/>
        <v>0</v>
      </c>
      <c r="DU6" s="65">
        <f t="shared" si="86"/>
        <v>0</v>
      </c>
      <c r="DV6" s="65">
        <f t="shared" si="87"/>
        <v>0</v>
      </c>
      <c r="DX6" s="65">
        <f t="shared" si="88"/>
        <v>0</v>
      </c>
      <c r="DY6" s="65">
        <f t="shared" si="89"/>
        <v>0</v>
      </c>
      <c r="DZ6" s="65">
        <f t="shared" si="90"/>
        <v>0</v>
      </c>
      <c r="EA6" s="65">
        <f t="shared" si="91"/>
        <v>0</v>
      </c>
      <c r="EB6" s="65">
        <f t="shared" si="92"/>
        <v>0</v>
      </c>
      <c r="EC6" s="65">
        <f t="shared" si="93"/>
        <v>0</v>
      </c>
      <c r="ED6" s="65">
        <f t="shared" si="94"/>
        <v>0</v>
      </c>
      <c r="EE6" s="65">
        <f t="shared" si="95"/>
        <v>0</v>
      </c>
      <c r="EG6" s="65">
        <f t="shared" si="96"/>
        <v>0</v>
      </c>
      <c r="EH6" s="65">
        <f t="shared" si="97"/>
        <v>0</v>
      </c>
      <c r="EI6" s="65">
        <f t="shared" si="98"/>
        <v>0</v>
      </c>
      <c r="EJ6" s="65">
        <f t="shared" si="99"/>
        <v>0</v>
      </c>
      <c r="EK6" s="65">
        <f t="shared" si="100"/>
        <v>0</v>
      </c>
      <c r="EL6" s="65">
        <f t="shared" si="101"/>
        <v>0</v>
      </c>
      <c r="EM6" s="65">
        <f t="shared" si="102"/>
        <v>0</v>
      </c>
      <c r="EN6" s="65">
        <f t="shared" si="103"/>
        <v>0</v>
      </c>
      <c r="ER6" s="65">
        <f t="shared" si="104"/>
        <v>28</v>
      </c>
      <c r="ES6" s="65">
        <f t="shared" si="105"/>
        <v>0</v>
      </c>
      <c r="ET6" s="65">
        <f t="shared" si="106"/>
        <v>21</v>
      </c>
      <c r="EU6" s="65">
        <f t="shared" si="107"/>
        <v>27</v>
      </c>
      <c r="EV6" s="65">
        <f t="shared" si="108"/>
        <v>0</v>
      </c>
      <c r="EW6" s="65">
        <f t="shared" si="109"/>
        <v>0</v>
      </c>
      <c r="EX6" s="65">
        <f t="shared" si="110"/>
        <v>0</v>
      </c>
      <c r="EY6" s="65">
        <f t="shared" si="111"/>
        <v>0</v>
      </c>
    </row>
    <row r="7" spans="1:155" ht="18">
      <c r="A7" s="70"/>
      <c r="B7" s="92">
        <v>4</v>
      </c>
      <c r="C7" s="4" t="s">
        <v>74</v>
      </c>
      <c r="D7" s="165">
        <v>4</v>
      </c>
      <c r="E7" s="165">
        <v>3</v>
      </c>
      <c r="F7" s="165">
        <v>2</v>
      </c>
      <c r="G7" s="52">
        <v>1</v>
      </c>
      <c r="H7" s="52"/>
      <c r="I7" s="52"/>
      <c r="J7" s="52"/>
      <c r="K7" s="52"/>
      <c r="L7" s="89">
        <f t="shared" si="0"/>
        <v>114</v>
      </c>
      <c r="M7" s="209">
        <f t="shared" si="4"/>
        <v>28.5</v>
      </c>
      <c r="N7" s="91">
        <f t="shared" si="1"/>
        <v>0</v>
      </c>
      <c r="V7" s="103">
        <f t="shared" si="14"/>
        <v>27</v>
      </c>
      <c r="W7" s="103">
        <f t="shared" si="15"/>
        <v>28</v>
      </c>
      <c r="X7" s="103">
        <f t="shared" si="16"/>
        <v>29</v>
      </c>
      <c r="Y7" s="103">
        <f t="shared" si="17"/>
        <v>30</v>
      </c>
      <c r="Z7" s="103">
        <f t="shared" si="18"/>
        <v>0</v>
      </c>
      <c r="AA7" s="103">
        <f t="shared" si="19"/>
        <v>0</v>
      </c>
      <c r="AB7" s="103">
        <f t="shared" si="20"/>
        <v>0</v>
      </c>
      <c r="AC7" s="103">
        <f t="shared" si="21"/>
        <v>0</v>
      </c>
      <c r="AD7" s="75">
        <f t="shared" si="22"/>
        <v>114</v>
      </c>
      <c r="AE7" s="105">
        <f t="shared" si="23"/>
        <v>28.5</v>
      </c>
      <c r="AF7" s="106">
        <f t="shared" si="24"/>
        <v>0</v>
      </c>
      <c r="AG7" s="112"/>
      <c r="AH7" s="103">
        <f t="shared" si="25"/>
        <v>27</v>
      </c>
      <c r="AI7" s="103">
        <f t="shared" si="26"/>
        <v>28</v>
      </c>
      <c r="AJ7" s="103">
        <f t="shared" si="27"/>
        <v>29</v>
      </c>
      <c r="AK7" s="103">
        <f t="shared" si="28"/>
        <v>30</v>
      </c>
      <c r="AL7" s="103" t="str">
        <f t="shared" si="29"/>
        <v> </v>
      </c>
      <c r="AM7" s="103" t="str">
        <f t="shared" si="30"/>
        <v> </v>
      </c>
      <c r="AN7" s="103" t="str">
        <f t="shared" si="31"/>
        <v> </v>
      </c>
      <c r="AO7" s="103" t="str">
        <f t="shared" si="32"/>
        <v> </v>
      </c>
      <c r="BI7" s="128">
        <f t="shared" si="33"/>
        <v>3</v>
      </c>
      <c r="BJ7" s="61">
        <f t="shared" si="34"/>
        <v>1</v>
      </c>
      <c r="BK7" s="61">
        <f t="shared" si="35"/>
        <v>1</v>
      </c>
      <c r="BL7" s="61">
        <f t="shared" si="36"/>
        <v>1</v>
      </c>
      <c r="BM7" s="61">
        <f t="shared" si="37"/>
        <v>0</v>
      </c>
      <c r="BN7" s="61">
        <f t="shared" si="38"/>
        <v>0</v>
      </c>
      <c r="BO7" s="61">
        <f t="shared" si="39"/>
        <v>0</v>
      </c>
      <c r="BP7" s="61">
        <f t="shared" si="40"/>
        <v>0</v>
      </c>
      <c r="BQ7" s="130">
        <f t="shared" si="41"/>
        <v>0</v>
      </c>
      <c r="BR7" s="129">
        <f t="shared" si="42"/>
        <v>2</v>
      </c>
      <c r="BS7" s="61">
        <f t="shared" si="43"/>
        <v>1</v>
      </c>
      <c r="BT7" s="61">
        <f t="shared" si="44"/>
        <v>1</v>
      </c>
      <c r="BU7" s="61">
        <f t="shared" si="45"/>
        <v>0</v>
      </c>
      <c r="BV7" s="61">
        <f t="shared" si="46"/>
        <v>0</v>
      </c>
      <c r="BW7" s="61">
        <f t="shared" si="47"/>
        <v>0</v>
      </c>
      <c r="BX7" s="61">
        <f t="shared" si="48"/>
        <v>0</v>
      </c>
      <c r="BY7" s="131">
        <f t="shared" si="49"/>
        <v>0</v>
      </c>
      <c r="BZ7" s="128">
        <f t="shared" si="50"/>
        <v>1</v>
      </c>
      <c r="CA7" s="61">
        <f t="shared" si="51"/>
        <v>1</v>
      </c>
      <c r="CB7" s="61">
        <f t="shared" si="52"/>
        <v>0</v>
      </c>
      <c r="CC7" s="61">
        <f t="shared" si="53"/>
        <v>0</v>
      </c>
      <c r="CD7" s="61">
        <f t="shared" si="54"/>
        <v>0</v>
      </c>
      <c r="CE7" s="61">
        <f t="shared" si="55"/>
        <v>0</v>
      </c>
      <c r="CF7" s="130">
        <f t="shared" si="56"/>
        <v>0</v>
      </c>
      <c r="CG7" s="129">
        <f t="shared" si="7"/>
        <v>0</v>
      </c>
      <c r="CH7" s="61">
        <f t="shared" si="57"/>
        <v>0</v>
      </c>
      <c r="CI7" s="61">
        <f t="shared" si="58"/>
        <v>0</v>
      </c>
      <c r="CJ7" s="61">
        <f t="shared" si="59"/>
        <v>0</v>
      </c>
      <c r="CK7" s="61">
        <f t="shared" si="60"/>
        <v>0</v>
      </c>
      <c r="CL7" s="131">
        <f t="shared" si="61"/>
        <v>0</v>
      </c>
      <c r="CM7" s="128">
        <f t="shared" si="62"/>
        <v>3</v>
      </c>
      <c r="CN7" s="61">
        <f t="shared" si="63"/>
        <v>1</v>
      </c>
      <c r="CO7" s="61">
        <f t="shared" si="64"/>
        <v>1</v>
      </c>
      <c r="CP7" s="61">
        <f t="shared" si="65"/>
        <v>1</v>
      </c>
      <c r="CQ7" s="130">
        <f t="shared" si="66"/>
        <v>100</v>
      </c>
      <c r="CR7" s="129">
        <f t="shared" si="67"/>
        <v>2</v>
      </c>
      <c r="CS7" s="61">
        <f t="shared" si="68"/>
        <v>1</v>
      </c>
      <c r="CT7" s="61">
        <f t="shared" si="69"/>
        <v>1</v>
      </c>
      <c r="CU7" s="131">
        <f t="shared" si="70"/>
        <v>10</v>
      </c>
      <c r="CV7" s="61"/>
      <c r="CW7" s="130">
        <f t="shared" si="8"/>
        <v>1</v>
      </c>
      <c r="CX7" s="66">
        <f t="shared" si="71"/>
        <v>111</v>
      </c>
      <c r="CY7" s="53" t="s">
        <v>69</v>
      </c>
      <c r="CZ7" s="67">
        <f>SUM('SA 2017 FIA GT'!S17-'SA 2017 FIA GT'!B17)</f>
        <v>3</v>
      </c>
      <c r="DA7" s="54" t="s">
        <v>61</v>
      </c>
      <c r="DB7" s="55" t="s">
        <v>70</v>
      </c>
      <c r="DC7" s="56" t="s">
        <v>71</v>
      </c>
      <c r="DD7" s="68" t="s">
        <v>72</v>
      </c>
      <c r="DF7" s="65">
        <f t="shared" si="72"/>
        <v>27</v>
      </c>
      <c r="DG7" s="65">
        <f t="shared" si="73"/>
        <v>28</v>
      </c>
      <c r="DH7" s="65">
        <f t="shared" si="74"/>
        <v>29</v>
      </c>
      <c r="DI7" s="65">
        <f t="shared" si="75"/>
        <v>30</v>
      </c>
      <c r="DJ7" s="65">
        <f t="shared" si="76"/>
        <v>0</v>
      </c>
      <c r="DK7" s="65">
        <f t="shared" si="77"/>
        <v>0</v>
      </c>
      <c r="DL7" s="65">
        <f t="shared" si="78"/>
        <v>0</v>
      </c>
      <c r="DM7" s="65">
        <f t="shared" si="79"/>
        <v>0</v>
      </c>
      <c r="DO7" s="65">
        <f t="shared" si="80"/>
        <v>0</v>
      </c>
      <c r="DP7" s="65">
        <f t="shared" si="81"/>
        <v>0</v>
      </c>
      <c r="DQ7" s="65">
        <f t="shared" si="82"/>
        <v>0</v>
      </c>
      <c r="DR7" s="65">
        <f t="shared" si="83"/>
        <v>0</v>
      </c>
      <c r="DS7" s="65">
        <f t="shared" si="84"/>
        <v>0</v>
      </c>
      <c r="DT7" s="65">
        <f t="shared" si="85"/>
        <v>0</v>
      </c>
      <c r="DU7" s="65">
        <f t="shared" si="86"/>
        <v>0</v>
      </c>
      <c r="DV7" s="65">
        <f t="shared" si="87"/>
        <v>0</v>
      </c>
      <c r="DX7" s="65">
        <f t="shared" si="88"/>
        <v>0</v>
      </c>
      <c r="DY7" s="65">
        <f t="shared" si="89"/>
        <v>0</v>
      </c>
      <c r="DZ7" s="65">
        <f t="shared" si="90"/>
        <v>0</v>
      </c>
      <c r="EA7" s="65">
        <f t="shared" si="91"/>
        <v>0</v>
      </c>
      <c r="EB7" s="65">
        <f t="shared" si="92"/>
        <v>0</v>
      </c>
      <c r="EC7" s="65">
        <f t="shared" si="93"/>
        <v>0</v>
      </c>
      <c r="ED7" s="65">
        <f t="shared" si="94"/>
        <v>0</v>
      </c>
      <c r="EE7" s="65">
        <f t="shared" si="95"/>
        <v>0</v>
      </c>
      <c r="EG7" s="65">
        <f t="shared" si="96"/>
        <v>0</v>
      </c>
      <c r="EH7" s="65">
        <f t="shared" si="97"/>
        <v>0</v>
      </c>
      <c r="EI7" s="65">
        <f t="shared" si="98"/>
        <v>0</v>
      </c>
      <c r="EJ7" s="65">
        <f t="shared" si="99"/>
        <v>0</v>
      </c>
      <c r="EK7" s="65">
        <f t="shared" si="100"/>
        <v>0</v>
      </c>
      <c r="EL7" s="65">
        <f t="shared" si="101"/>
        <v>0</v>
      </c>
      <c r="EM7" s="65">
        <f t="shared" si="102"/>
        <v>0</v>
      </c>
      <c r="EN7" s="65">
        <f t="shared" si="103"/>
        <v>0</v>
      </c>
      <c r="ER7" s="65">
        <f t="shared" si="104"/>
        <v>27</v>
      </c>
      <c r="ES7" s="65">
        <f t="shared" si="105"/>
        <v>28</v>
      </c>
      <c r="ET7" s="65">
        <f t="shared" si="106"/>
        <v>29</v>
      </c>
      <c r="EU7" s="65">
        <f t="shared" si="107"/>
        <v>30</v>
      </c>
      <c r="EV7" s="65">
        <f t="shared" si="108"/>
        <v>0</v>
      </c>
      <c r="EW7" s="65">
        <f t="shared" si="109"/>
        <v>0</v>
      </c>
      <c r="EX7" s="65">
        <f t="shared" si="110"/>
        <v>0</v>
      </c>
      <c r="EY7" s="65">
        <f t="shared" si="111"/>
        <v>0</v>
      </c>
    </row>
    <row r="8" spans="1:155" ht="18">
      <c r="A8" s="70"/>
      <c r="B8" s="92">
        <v>5</v>
      </c>
      <c r="C8" s="72" t="s">
        <v>80</v>
      </c>
      <c r="D8" s="165">
        <v>5</v>
      </c>
      <c r="E8" s="165">
        <v>10</v>
      </c>
      <c r="F8" s="165">
        <v>5</v>
      </c>
      <c r="G8" s="51">
        <v>3</v>
      </c>
      <c r="H8" s="51"/>
      <c r="I8" s="51"/>
      <c r="J8" s="51"/>
      <c r="K8" s="51"/>
      <c r="L8" s="89">
        <f t="shared" si="0"/>
        <v>101</v>
      </c>
      <c r="M8" s="209">
        <f t="shared" si="4"/>
        <v>25.25</v>
      </c>
      <c r="N8" s="91">
        <f t="shared" si="1"/>
        <v>0</v>
      </c>
      <c r="V8" s="103">
        <f t="shared" si="14"/>
        <v>26</v>
      </c>
      <c r="W8" s="103">
        <f t="shared" si="15"/>
        <v>21</v>
      </c>
      <c r="X8" s="103">
        <f t="shared" si="16"/>
        <v>26</v>
      </c>
      <c r="Y8" s="103">
        <f t="shared" si="17"/>
        <v>28</v>
      </c>
      <c r="Z8" s="103">
        <f t="shared" si="18"/>
        <v>0</v>
      </c>
      <c r="AA8" s="103">
        <f t="shared" si="19"/>
        <v>0</v>
      </c>
      <c r="AB8" s="103">
        <f t="shared" si="20"/>
        <v>0</v>
      </c>
      <c r="AC8" s="103">
        <f t="shared" si="21"/>
        <v>0</v>
      </c>
      <c r="AD8" s="75">
        <f t="shared" si="22"/>
        <v>101</v>
      </c>
      <c r="AE8" s="105">
        <f t="shared" si="23"/>
        <v>25.25</v>
      </c>
      <c r="AF8" s="106">
        <f t="shared" si="24"/>
        <v>0</v>
      </c>
      <c r="AG8" s="112"/>
      <c r="AH8" s="103">
        <f t="shared" si="25"/>
        <v>26</v>
      </c>
      <c r="AI8" s="103">
        <f t="shared" si="26"/>
        <v>21</v>
      </c>
      <c r="AJ8" s="103">
        <f t="shared" si="27"/>
        <v>26</v>
      </c>
      <c r="AK8" s="103">
        <f t="shared" si="28"/>
        <v>28</v>
      </c>
      <c r="AL8" s="103" t="str">
        <f t="shared" si="29"/>
        <v> </v>
      </c>
      <c r="AM8" s="103" t="str">
        <f t="shared" si="30"/>
        <v> </v>
      </c>
      <c r="AN8" s="103" t="str">
        <f t="shared" si="31"/>
        <v> </v>
      </c>
      <c r="AO8" s="103" t="str">
        <f t="shared" si="32"/>
        <v> </v>
      </c>
      <c r="BI8" s="128">
        <f t="shared" si="33"/>
        <v>2</v>
      </c>
      <c r="BJ8" s="61">
        <f t="shared" si="34"/>
        <v>0</v>
      </c>
      <c r="BK8" s="61">
        <f t="shared" si="35"/>
        <v>1</v>
      </c>
      <c r="BL8" s="61">
        <f t="shared" si="36"/>
        <v>1</v>
      </c>
      <c r="BM8" s="61">
        <f t="shared" si="37"/>
        <v>0</v>
      </c>
      <c r="BN8" s="61">
        <f t="shared" si="38"/>
        <v>0</v>
      </c>
      <c r="BO8" s="61">
        <f t="shared" si="39"/>
        <v>0</v>
      </c>
      <c r="BP8" s="61">
        <f t="shared" si="40"/>
        <v>0</v>
      </c>
      <c r="BQ8" s="130">
        <f t="shared" si="41"/>
        <v>0</v>
      </c>
      <c r="BR8" s="129">
        <f t="shared" si="42"/>
        <v>2</v>
      </c>
      <c r="BS8" s="61">
        <f t="shared" si="43"/>
        <v>1</v>
      </c>
      <c r="BT8" s="61">
        <f t="shared" si="44"/>
        <v>1</v>
      </c>
      <c r="BU8" s="61">
        <f t="shared" si="45"/>
        <v>0</v>
      </c>
      <c r="BV8" s="61">
        <f t="shared" si="46"/>
        <v>0</v>
      </c>
      <c r="BW8" s="61">
        <f t="shared" si="47"/>
        <v>0</v>
      </c>
      <c r="BX8" s="61">
        <f t="shared" si="48"/>
        <v>0</v>
      </c>
      <c r="BY8" s="131">
        <f t="shared" si="49"/>
        <v>0</v>
      </c>
      <c r="BZ8" s="128">
        <f t="shared" si="50"/>
        <v>1</v>
      </c>
      <c r="CA8" s="61">
        <f t="shared" si="51"/>
        <v>1</v>
      </c>
      <c r="CB8" s="61">
        <f t="shared" si="52"/>
        <v>0</v>
      </c>
      <c r="CC8" s="61">
        <f t="shared" si="53"/>
        <v>0</v>
      </c>
      <c r="CD8" s="61">
        <f t="shared" si="54"/>
        <v>0</v>
      </c>
      <c r="CE8" s="61">
        <f t="shared" si="55"/>
        <v>0</v>
      </c>
      <c r="CF8" s="130">
        <f t="shared" si="56"/>
        <v>0</v>
      </c>
      <c r="CG8" s="129">
        <f t="shared" si="7"/>
        <v>0</v>
      </c>
      <c r="CH8" s="61">
        <f t="shared" si="57"/>
        <v>0</v>
      </c>
      <c r="CI8" s="61">
        <f t="shared" si="58"/>
        <v>0</v>
      </c>
      <c r="CJ8" s="61">
        <f t="shared" si="59"/>
        <v>0</v>
      </c>
      <c r="CK8" s="61">
        <f t="shared" si="60"/>
        <v>0</v>
      </c>
      <c r="CL8" s="131">
        <f t="shared" si="61"/>
        <v>0</v>
      </c>
      <c r="CM8" s="128">
        <f t="shared" si="62"/>
        <v>3</v>
      </c>
      <c r="CN8" s="61">
        <f t="shared" si="63"/>
        <v>1</v>
      </c>
      <c r="CO8" s="61">
        <f t="shared" si="64"/>
        <v>1</v>
      </c>
      <c r="CP8" s="61">
        <f t="shared" si="65"/>
        <v>1</v>
      </c>
      <c r="CQ8" s="130">
        <f t="shared" si="66"/>
        <v>100</v>
      </c>
      <c r="CR8" s="129">
        <f t="shared" si="67"/>
        <v>2</v>
      </c>
      <c r="CS8" s="61">
        <f t="shared" si="68"/>
        <v>1</v>
      </c>
      <c r="CT8" s="61">
        <f t="shared" si="69"/>
        <v>1</v>
      </c>
      <c r="CU8" s="131">
        <f t="shared" si="70"/>
        <v>10</v>
      </c>
      <c r="CV8" s="61"/>
      <c r="CW8" s="130">
        <f t="shared" si="8"/>
        <v>1</v>
      </c>
      <c r="CX8" s="66">
        <f t="shared" si="71"/>
        <v>111</v>
      </c>
      <c r="CY8" s="53" t="s">
        <v>69</v>
      </c>
      <c r="CZ8" s="67">
        <f>SUM('SA 2017 FIA GT'!S18-'SA 2017 FIA GT'!B18)</f>
        <v>-3</v>
      </c>
      <c r="DA8" s="54" t="s">
        <v>61</v>
      </c>
      <c r="DB8" s="55" t="s">
        <v>70</v>
      </c>
      <c r="DC8" s="56" t="s">
        <v>71</v>
      </c>
      <c r="DD8" s="68" t="s">
        <v>72</v>
      </c>
      <c r="DF8" s="65">
        <f t="shared" si="72"/>
        <v>26</v>
      </c>
      <c r="DG8" s="65">
        <f t="shared" si="73"/>
        <v>0</v>
      </c>
      <c r="DH8" s="65">
        <f t="shared" si="74"/>
        <v>26</v>
      </c>
      <c r="DI8" s="65">
        <f t="shared" si="75"/>
        <v>28</v>
      </c>
      <c r="DJ8" s="65">
        <f t="shared" si="76"/>
        <v>0</v>
      </c>
      <c r="DK8" s="65">
        <f t="shared" si="77"/>
        <v>0</v>
      </c>
      <c r="DL8" s="65">
        <f t="shared" si="78"/>
        <v>0</v>
      </c>
      <c r="DM8" s="65">
        <f t="shared" si="79"/>
        <v>0</v>
      </c>
      <c r="DO8" s="65">
        <f t="shared" si="80"/>
        <v>0</v>
      </c>
      <c r="DP8" s="65">
        <f t="shared" si="81"/>
        <v>21</v>
      </c>
      <c r="DQ8" s="65">
        <f t="shared" si="82"/>
        <v>0</v>
      </c>
      <c r="DR8" s="65">
        <f t="shared" si="83"/>
        <v>0</v>
      </c>
      <c r="DS8" s="65">
        <f t="shared" si="84"/>
        <v>0</v>
      </c>
      <c r="DT8" s="65">
        <f t="shared" si="85"/>
        <v>0</v>
      </c>
      <c r="DU8" s="65">
        <f t="shared" si="86"/>
        <v>0</v>
      </c>
      <c r="DV8" s="65">
        <f t="shared" si="87"/>
        <v>0</v>
      </c>
      <c r="DX8" s="65">
        <f t="shared" si="88"/>
        <v>0</v>
      </c>
      <c r="DY8" s="65">
        <f t="shared" si="89"/>
        <v>0</v>
      </c>
      <c r="DZ8" s="65">
        <f t="shared" si="90"/>
        <v>0</v>
      </c>
      <c r="EA8" s="65">
        <f t="shared" si="91"/>
        <v>0</v>
      </c>
      <c r="EB8" s="65">
        <f t="shared" si="92"/>
        <v>0</v>
      </c>
      <c r="EC8" s="65">
        <f t="shared" si="93"/>
        <v>0</v>
      </c>
      <c r="ED8" s="65">
        <f t="shared" si="94"/>
        <v>0</v>
      </c>
      <c r="EE8" s="65">
        <f t="shared" si="95"/>
        <v>0</v>
      </c>
      <c r="EG8" s="65">
        <f t="shared" si="96"/>
        <v>0</v>
      </c>
      <c r="EH8" s="65">
        <f t="shared" si="97"/>
        <v>0</v>
      </c>
      <c r="EI8" s="65">
        <f t="shared" si="98"/>
        <v>0</v>
      </c>
      <c r="EJ8" s="65">
        <f t="shared" si="99"/>
        <v>0</v>
      </c>
      <c r="EK8" s="65">
        <f t="shared" si="100"/>
        <v>0</v>
      </c>
      <c r="EL8" s="65">
        <f t="shared" si="101"/>
        <v>0</v>
      </c>
      <c r="EM8" s="65">
        <f t="shared" si="102"/>
        <v>0</v>
      </c>
      <c r="EN8" s="65">
        <f t="shared" si="103"/>
        <v>0</v>
      </c>
      <c r="ER8" s="65">
        <f t="shared" si="104"/>
        <v>26</v>
      </c>
      <c r="ES8" s="65">
        <f t="shared" si="105"/>
        <v>21</v>
      </c>
      <c r="ET8" s="65">
        <f t="shared" si="106"/>
        <v>26</v>
      </c>
      <c r="EU8" s="65">
        <f t="shared" si="107"/>
        <v>28</v>
      </c>
      <c r="EV8" s="65">
        <f t="shared" si="108"/>
        <v>0</v>
      </c>
      <c r="EW8" s="65">
        <f t="shared" si="109"/>
        <v>0</v>
      </c>
      <c r="EX8" s="65">
        <f t="shared" si="110"/>
        <v>0</v>
      </c>
      <c r="EY8" s="65">
        <f t="shared" si="111"/>
        <v>0</v>
      </c>
    </row>
    <row r="9" spans="1:155" ht="18">
      <c r="A9" s="70"/>
      <c r="B9" s="92">
        <v>6</v>
      </c>
      <c r="C9" s="4" t="s">
        <v>79</v>
      </c>
      <c r="D9" s="165">
        <v>6</v>
      </c>
      <c r="E9" s="165">
        <v>4</v>
      </c>
      <c r="F9" s="165">
        <v>4</v>
      </c>
      <c r="G9" s="52"/>
      <c r="H9" s="52"/>
      <c r="I9" s="52"/>
      <c r="J9" s="52"/>
      <c r="K9" s="52"/>
      <c r="L9" s="89">
        <f t="shared" si="0"/>
        <v>79</v>
      </c>
      <c r="M9" s="209">
        <f t="shared" si="4"/>
        <v>26.333333333333332</v>
      </c>
      <c r="N9" s="91">
        <f t="shared" si="1"/>
        <v>0</v>
      </c>
      <c r="V9" s="103">
        <f t="shared" si="14"/>
        <v>25</v>
      </c>
      <c r="W9" s="103">
        <f t="shared" si="15"/>
        <v>27</v>
      </c>
      <c r="X9" s="103">
        <f t="shared" si="16"/>
        <v>27</v>
      </c>
      <c r="Y9" s="103">
        <f t="shared" si="17"/>
        <v>0</v>
      </c>
      <c r="Z9" s="103">
        <f t="shared" si="18"/>
        <v>0</v>
      </c>
      <c r="AA9" s="103">
        <f t="shared" si="19"/>
        <v>0</v>
      </c>
      <c r="AB9" s="103">
        <f t="shared" si="20"/>
        <v>0</v>
      </c>
      <c r="AC9" s="103">
        <f t="shared" si="21"/>
        <v>0</v>
      </c>
      <c r="AD9" s="75">
        <f t="shared" si="22"/>
        <v>79</v>
      </c>
      <c r="AE9" s="105">
        <f t="shared" si="23"/>
        <v>26.333333333333332</v>
      </c>
      <c r="AF9" s="106">
        <f t="shared" si="24"/>
        <v>0</v>
      </c>
      <c r="AG9" s="112"/>
      <c r="AH9" s="103">
        <f t="shared" si="25"/>
        <v>25</v>
      </c>
      <c r="AI9" s="103">
        <f t="shared" si="26"/>
        <v>27</v>
      </c>
      <c r="AJ9" s="103">
        <f t="shared" si="27"/>
        <v>27</v>
      </c>
      <c r="AK9" s="103" t="str">
        <f t="shared" si="28"/>
        <v> </v>
      </c>
      <c r="AL9" s="103" t="str">
        <f t="shared" si="29"/>
        <v> </v>
      </c>
      <c r="AM9" s="103" t="str">
        <f t="shared" si="30"/>
        <v> </v>
      </c>
      <c r="AN9" s="103" t="str">
        <f t="shared" si="31"/>
        <v> </v>
      </c>
      <c r="AO9" s="103" t="str">
        <f t="shared" si="32"/>
        <v> </v>
      </c>
      <c r="BI9" s="128">
        <f t="shared" si="33"/>
        <v>2</v>
      </c>
      <c r="BJ9" s="61">
        <f t="shared" si="34"/>
        <v>1</v>
      </c>
      <c r="BK9" s="61">
        <f t="shared" si="35"/>
        <v>1</v>
      </c>
      <c r="BL9" s="61">
        <f t="shared" si="36"/>
        <v>0</v>
      </c>
      <c r="BM9" s="61">
        <f t="shared" si="37"/>
        <v>0</v>
      </c>
      <c r="BN9" s="61">
        <f t="shared" si="38"/>
        <v>0</v>
      </c>
      <c r="BO9" s="61">
        <f t="shared" si="39"/>
        <v>0</v>
      </c>
      <c r="BP9" s="61">
        <f t="shared" si="40"/>
        <v>0</v>
      </c>
      <c r="BQ9" s="130">
        <f t="shared" si="41"/>
        <v>0</v>
      </c>
      <c r="BR9" s="129">
        <f t="shared" si="42"/>
        <v>1</v>
      </c>
      <c r="BS9" s="61">
        <f t="shared" si="43"/>
        <v>1</v>
      </c>
      <c r="BT9" s="61">
        <f t="shared" si="44"/>
        <v>0</v>
      </c>
      <c r="BU9" s="61">
        <f t="shared" si="45"/>
        <v>0</v>
      </c>
      <c r="BV9" s="61">
        <f t="shared" si="46"/>
        <v>0</v>
      </c>
      <c r="BW9" s="61">
        <f t="shared" si="47"/>
        <v>0</v>
      </c>
      <c r="BX9" s="61">
        <f t="shared" si="48"/>
        <v>0</v>
      </c>
      <c r="BY9" s="131">
        <f t="shared" si="49"/>
        <v>0</v>
      </c>
      <c r="BZ9" s="128">
        <f t="shared" si="50"/>
        <v>0</v>
      </c>
      <c r="CA9" s="61">
        <f t="shared" si="51"/>
        <v>0</v>
      </c>
      <c r="CB9" s="61">
        <f t="shared" si="52"/>
        <v>0</v>
      </c>
      <c r="CC9" s="61">
        <f t="shared" si="53"/>
        <v>0</v>
      </c>
      <c r="CD9" s="61">
        <f t="shared" si="54"/>
        <v>0</v>
      </c>
      <c r="CE9" s="61">
        <f t="shared" si="55"/>
        <v>0</v>
      </c>
      <c r="CF9" s="130">
        <f t="shared" si="56"/>
        <v>0</v>
      </c>
      <c r="CG9" s="129">
        <f t="shared" si="7"/>
        <v>4</v>
      </c>
      <c r="CH9" s="61">
        <f t="shared" si="57"/>
        <v>1</v>
      </c>
      <c r="CI9" s="61">
        <f t="shared" si="58"/>
        <v>1</v>
      </c>
      <c r="CJ9" s="61">
        <f t="shared" si="59"/>
        <v>1</v>
      </c>
      <c r="CK9" s="61">
        <f t="shared" si="60"/>
        <v>1</v>
      </c>
      <c r="CL9" s="131">
        <f t="shared" si="61"/>
        <v>1000</v>
      </c>
      <c r="CM9" s="128">
        <f t="shared" si="62"/>
        <v>3</v>
      </c>
      <c r="CN9" s="61">
        <f t="shared" si="63"/>
        <v>1</v>
      </c>
      <c r="CO9" s="61">
        <f t="shared" si="64"/>
        <v>1</v>
      </c>
      <c r="CP9" s="61">
        <f t="shared" si="65"/>
        <v>1</v>
      </c>
      <c r="CQ9" s="130">
        <f t="shared" si="66"/>
        <v>100</v>
      </c>
      <c r="CR9" s="129">
        <f t="shared" si="67"/>
        <v>2</v>
      </c>
      <c r="CS9" s="61">
        <f t="shared" si="68"/>
        <v>1</v>
      </c>
      <c r="CT9" s="61">
        <f t="shared" si="69"/>
        <v>1</v>
      </c>
      <c r="CU9" s="131">
        <f t="shared" si="70"/>
        <v>10</v>
      </c>
      <c r="CV9" s="61"/>
      <c r="CW9" s="130">
        <f t="shared" si="8"/>
        <v>1</v>
      </c>
      <c r="CX9" s="66">
        <f t="shared" si="71"/>
        <v>1111</v>
      </c>
      <c r="CY9" s="53" t="s">
        <v>69</v>
      </c>
      <c r="CZ9" s="67">
        <f>SUM('SA 2017 FIA GT'!S19-'SA 2017 FIA GT'!B19)</f>
        <v>0</v>
      </c>
      <c r="DA9" s="54" t="s">
        <v>61</v>
      </c>
      <c r="DB9" s="55" t="s">
        <v>70</v>
      </c>
      <c r="DC9" s="56" t="s">
        <v>71</v>
      </c>
      <c r="DD9" s="68" t="s">
        <v>72</v>
      </c>
      <c r="DF9" s="65">
        <f t="shared" si="72"/>
        <v>25</v>
      </c>
      <c r="DG9" s="65">
        <f t="shared" si="73"/>
        <v>27</v>
      </c>
      <c r="DH9" s="65">
        <f t="shared" si="74"/>
        <v>27</v>
      </c>
      <c r="DI9" s="65">
        <f t="shared" si="75"/>
        <v>0</v>
      </c>
      <c r="DJ9" s="65">
        <f t="shared" si="76"/>
        <v>0</v>
      </c>
      <c r="DK9" s="65">
        <f t="shared" si="77"/>
        <v>0</v>
      </c>
      <c r="DL9" s="65">
        <f t="shared" si="78"/>
        <v>0</v>
      </c>
      <c r="DM9" s="65">
        <f t="shared" si="79"/>
        <v>0</v>
      </c>
      <c r="DO9" s="65">
        <f t="shared" si="80"/>
        <v>0</v>
      </c>
      <c r="DP9" s="65">
        <f t="shared" si="81"/>
        <v>0</v>
      </c>
      <c r="DQ9" s="65">
        <f t="shared" si="82"/>
        <v>0</v>
      </c>
      <c r="DR9" s="65">
        <f t="shared" si="83"/>
        <v>0</v>
      </c>
      <c r="DS9" s="65">
        <f t="shared" si="84"/>
        <v>0</v>
      </c>
      <c r="DT9" s="65">
        <f t="shared" si="85"/>
        <v>0</v>
      </c>
      <c r="DU9" s="65">
        <f t="shared" si="86"/>
        <v>0</v>
      </c>
      <c r="DV9" s="65">
        <f t="shared" si="87"/>
        <v>0</v>
      </c>
      <c r="DX9" s="65">
        <f t="shared" si="88"/>
        <v>0</v>
      </c>
      <c r="DY9" s="65">
        <f t="shared" si="89"/>
        <v>0</v>
      </c>
      <c r="DZ9" s="65">
        <f t="shared" si="90"/>
        <v>0</v>
      </c>
      <c r="EA9" s="65">
        <f t="shared" si="91"/>
        <v>0</v>
      </c>
      <c r="EB9" s="65">
        <f t="shared" si="92"/>
        <v>0</v>
      </c>
      <c r="EC9" s="65">
        <f t="shared" si="93"/>
        <v>0</v>
      </c>
      <c r="ED9" s="65">
        <f t="shared" si="94"/>
        <v>0</v>
      </c>
      <c r="EE9" s="65">
        <f t="shared" si="95"/>
        <v>0</v>
      </c>
      <c r="EG9" s="65">
        <f t="shared" si="96"/>
        <v>0</v>
      </c>
      <c r="EH9" s="65">
        <f t="shared" si="97"/>
        <v>0</v>
      </c>
      <c r="EI9" s="65">
        <f t="shared" si="98"/>
        <v>0</v>
      </c>
      <c r="EJ9" s="65">
        <f t="shared" si="99"/>
        <v>0</v>
      </c>
      <c r="EK9" s="65">
        <f t="shared" si="100"/>
        <v>0</v>
      </c>
      <c r="EL9" s="65">
        <f t="shared" si="101"/>
        <v>0</v>
      </c>
      <c r="EM9" s="65">
        <f t="shared" si="102"/>
        <v>0</v>
      </c>
      <c r="EN9" s="65">
        <f t="shared" si="103"/>
        <v>0</v>
      </c>
      <c r="ER9" s="65">
        <f t="shared" si="104"/>
        <v>25</v>
      </c>
      <c r="ES9" s="65">
        <f t="shared" si="105"/>
        <v>27</v>
      </c>
      <c r="ET9" s="65">
        <f t="shared" si="106"/>
        <v>27</v>
      </c>
      <c r="EU9" s="65">
        <f t="shared" si="107"/>
        <v>0</v>
      </c>
      <c r="EV9" s="65">
        <f t="shared" si="108"/>
        <v>0</v>
      </c>
      <c r="EW9" s="65">
        <f t="shared" si="109"/>
        <v>0</v>
      </c>
      <c r="EX9" s="65">
        <f t="shared" si="110"/>
        <v>0</v>
      </c>
      <c r="EY9" s="65">
        <f t="shared" si="111"/>
        <v>0</v>
      </c>
    </row>
    <row r="10" spans="1:155" ht="18">
      <c r="A10" s="70"/>
      <c r="B10" s="92">
        <v>7</v>
      </c>
      <c r="C10" s="72" t="s">
        <v>112</v>
      </c>
      <c r="D10" s="165">
        <v>7</v>
      </c>
      <c r="E10" s="165">
        <v>7</v>
      </c>
      <c r="F10" s="208">
        <v>9</v>
      </c>
      <c r="G10" s="51">
        <v>6</v>
      </c>
      <c r="H10" s="51"/>
      <c r="I10" s="51"/>
      <c r="J10" s="51"/>
      <c r="K10" s="51"/>
      <c r="L10" s="89">
        <f t="shared" si="0"/>
        <v>95</v>
      </c>
      <c r="M10" s="209">
        <f t="shared" si="4"/>
        <v>23.75</v>
      </c>
      <c r="N10" s="91">
        <f t="shared" si="1"/>
        <v>0</v>
      </c>
      <c r="V10" s="103">
        <f t="shared" si="14"/>
        <v>24</v>
      </c>
      <c r="W10" s="103">
        <f t="shared" si="15"/>
        <v>24</v>
      </c>
      <c r="X10" s="103">
        <f t="shared" si="16"/>
        <v>22</v>
      </c>
      <c r="Y10" s="103">
        <f t="shared" si="17"/>
        <v>25</v>
      </c>
      <c r="Z10" s="103">
        <f t="shared" si="18"/>
        <v>0</v>
      </c>
      <c r="AA10" s="103">
        <f t="shared" si="19"/>
        <v>0</v>
      </c>
      <c r="AB10" s="103">
        <f t="shared" si="20"/>
        <v>0</v>
      </c>
      <c r="AC10" s="103">
        <f t="shared" si="21"/>
        <v>0</v>
      </c>
      <c r="AD10" s="75">
        <f t="shared" si="22"/>
        <v>95</v>
      </c>
      <c r="AE10" s="105">
        <f t="shared" si="23"/>
        <v>23.75</v>
      </c>
      <c r="AF10" s="106">
        <f t="shared" si="24"/>
        <v>0</v>
      </c>
      <c r="AG10" s="112"/>
      <c r="AH10" s="103">
        <f t="shared" si="25"/>
        <v>24</v>
      </c>
      <c r="AI10" s="103">
        <f t="shared" si="26"/>
        <v>24</v>
      </c>
      <c r="AJ10" s="103">
        <f t="shared" si="27"/>
        <v>22</v>
      </c>
      <c r="AK10" s="103">
        <f t="shared" si="28"/>
        <v>25</v>
      </c>
      <c r="AL10" s="103" t="str">
        <f t="shared" si="29"/>
        <v> </v>
      </c>
      <c r="AM10" s="103" t="str">
        <f t="shared" si="30"/>
        <v> </v>
      </c>
      <c r="AN10" s="103" t="str">
        <f t="shared" si="31"/>
        <v> </v>
      </c>
      <c r="AO10" s="103" t="str">
        <f t="shared" si="32"/>
        <v> </v>
      </c>
      <c r="BI10" s="128">
        <f t="shared" si="33"/>
        <v>2</v>
      </c>
      <c r="BJ10" s="61">
        <f t="shared" si="34"/>
        <v>1</v>
      </c>
      <c r="BK10" s="61">
        <f t="shared" si="35"/>
        <v>0</v>
      </c>
      <c r="BL10" s="61">
        <f t="shared" si="36"/>
        <v>1</v>
      </c>
      <c r="BM10" s="61">
        <f t="shared" si="37"/>
        <v>0</v>
      </c>
      <c r="BN10" s="61">
        <f t="shared" si="38"/>
        <v>0</v>
      </c>
      <c r="BO10" s="61">
        <f t="shared" si="39"/>
        <v>0</v>
      </c>
      <c r="BP10" s="61">
        <f t="shared" si="40"/>
        <v>0</v>
      </c>
      <c r="BQ10" s="130">
        <f t="shared" si="41"/>
        <v>0</v>
      </c>
      <c r="BR10" s="129">
        <f t="shared" si="42"/>
        <v>1</v>
      </c>
      <c r="BS10" s="61">
        <f t="shared" si="43"/>
        <v>0</v>
      </c>
      <c r="BT10" s="61">
        <f t="shared" si="44"/>
        <v>1</v>
      </c>
      <c r="BU10" s="61">
        <f t="shared" si="45"/>
        <v>0</v>
      </c>
      <c r="BV10" s="61">
        <f t="shared" si="46"/>
        <v>0</v>
      </c>
      <c r="BW10" s="61">
        <f t="shared" si="47"/>
        <v>0</v>
      </c>
      <c r="BX10" s="61">
        <f t="shared" si="48"/>
        <v>0</v>
      </c>
      <c r="BY10" s="131">
        <f t="shared" si="49"/>
        <v>0</v>
      </c>
      <c r="BZ10" s="128">
        <f t="shared" si="50"/>
        <v>1</v>
      </c>
      <c r="CA10" s="61">
        <f t="shared" si="51"/>
        <v>1</v>
      </c>
      <c r="CB10" s="61">
        <f t="shared" si="52"/>
        <v>0</v>
      </c>
      <c r="CC10" s="61">
        <f t="shared" si="53"/>
        <v>0</v>
      </c>
      <c r="CD10" s="61">
        <f t="shared" si="54"/>
        <v>0</v>
      </c>
      <c r="CE10" s="61">
        <f t="shared" si="55"/>
        <v>0</v>
      </c>
      <c r="CF10" s="130">
        <f t="shared" si="56"/>
        <v>0</v>
      </c>
      <c r="CG10" s="129">
        <f t="shared" si="7"/>
        <v>0</v>
      </c>
      <c r="CH10" s="61">
        <f t="shared" si="57"/>
        <v>0</v>
      </c>
      <c r="CI10" s="61">
        <f t="shared" si="58"/>
        <v>0</v>
      </c>
      <c r="CJ10" s="61">
        <f t="shared" si="59"/>
        <v>0</v>
      </c>
      <c r="CK10" s="61">
        <f t="shared" si="60"/>
        <v>0</v>
      </c>
      <c r="CL10" s="131">
        <f t="shared" si="61"/>
        <v>0</v>
      </c>
      <c r="CM10" s="128">
        <f t="shared" si="62"/>
        <v>3</v>
      </c>
      <c r="CN10" s="61">
        <f t="shared" si="63"/>
        <v>1</v>
      </c>
      <c r="CO10" s="61">
        <f t="shared" si="64"/>
        <v>1</v>
      </c>
      <c r="CP10" s="61">
        <f t="shared" si="65"/>
        <v>1</v>
      </c>
      <c r="CQ10" s="130">
        <f t="shared" si="66"/>
        <v>100</v>
      </c>
      <c r="CR10" s="129">
        <f t="shared" si="67"/>
        <v>2</v>
      </c>
      <c r="CS10" s="61">
        <f t="shared" si="68"/>
        <v>1</v>
      </c>
      <c r="CT10" s="61">
        <f t="shared" si="69"/>
        <v>1</v>
      </c>
      <c r="CU10" s="131">
        <f t="shared" si="70"/>
        <v>10</v>
      </c>
      <c r="CV10" s="61"/>
      <c r="CW10" s="130">
        <f t="shared" si="8"/>
        <v>1</v>
      </c>
      <c r="CX10" s="66">
        <f t="shared" si="71"/>
        <v>111</v>
      </c>
      <c r="CY10" s="53" t="s">
        <v>69</v>
      </c>
      <c r="CZ10" s="67">
        <f>SUM('SA 2017 FIA GT'!S20-'SA 2017 FIA GT'!B20)</f>
        <v>2</v>
      </c>
      <c r="DA10" s="54" t="s">
        <v>61</v>
      </c>
      <c r="DB10" s="55" t="s">
        <v>70</v>
      </c>
      <c r="DC10" s="56" t="s">
        <v>71</v>
      </c>
      <c r="DD10" s="68" t="s">
        <v>72</v>
      </c>
      <c r="DF10" s="65">
        <f t="shared" si="72"/>
        <v>24</v>
      </c>
      <c r="DG10" s="65">
        <f t="shared" si="73"/>
        <v>24</v>
      </c>
      <c r="DH10" s="65">
        <f t="shared" si="74"/>
        <v>0</v>
      </c>
      <c r="DI10" s="65">
        <f t="shared" si="75"/>
        <v>25</v>
      </c>
      <c r="DJ10" s="65">
        <f t="shared" si="76"/>
        <v>0</v>
      </c>
      <c r="DK10" s="65">
        <f t="shared" si="77"/>
        <v>0</v>
      </c>
      <c r="DL10" s="65">
        <f t="shared" si="78"/>
        <v>0</v>
      </c>
      <c r="DM10" s="65">
        <f t="shared" si="79"/>
        <v>0</v>
      </c>
      <c r="DO10" s="65">
        <f t="shared" si="80"/>
        <v>0</v>
      </c>
      <c r="DP10" s="65">
        <f t="shared" si="81"/>
        <v>0</v>
      </c>
      <c r="DQ10" s="65">
        <f t="shared" si="82"/>
        <v>22</v>
      </c>
      <c r="DR10" s="65">
        <f t="shared" si="83"/>
        <v>0</v>
      </c>
      <c r="DS10" s="65">
        <f t="shared" si="84"/>
        <v>0</v>
      </c>
      <c r="DT10" s="65">
        <f t="shared" si="85"/>
        <v>0</v>
      </c>
      <c r="DU10" s="65">
        <f t="shared" si="86"/>
        <v>0</v>
      </c>
      <c r="DV10" s="65">
        <f t="shared" si="87"/>
        <v>0</v>
      </c>
      <c r="DX10" s="65">
        <f t="shared" si="88"/>
        <v>0</v>
      </c>
      <c r="DY10" s="65">
        <f t="shared" si="89"/>
        <v>0</v>
      </c>
      <c r="DZ10" s="65">
        <f t="shared" si="90"/>
        <v>0</v>
      </c>
      <c r="EA10" s="65">
        <f t="shared" si="91"/>
        <v>0</v>
      </c>
      <c r="EB10" s="65">
        <f t="shared" si="92"/>
        <v>0</v>
      </c>
      <c r="EC10" s="65">
        <f t="shared" si="93"/>
        <v>0</v>
      </c>
      <c r="ED10" s="65">
        <f t="shared" si="94"/>
        <v>0</v>
      </c>
      <c r="EE10" s="65">
        <f t="shared" si="95"/>
        <v>0</v>
      </c>
      <c r="EG10" s="65">
        <f t="shared" si="96"/>
        <v>0</v>
      </c>
      <c r="EH10" s="65">
        <f t="shared" si="97"/>
        <v>0</v>
      </c>
      <c r="EI10" s="65">
        <f t="shared" si="98"/>
        <v>0</v>
      </c>
      <c r="EJ10" s="65">
        <f t="shared" si="99"/>
        <v>0</v>
      </c>
      <c r="EK10" s="65">
        <f t="shared" si="100"/>
        <v>0</v>
      </c>
      <c r="EL10" s="65">
        <f t="shared" si="101"/>
        <v>0</v>
      </c>
      <c r="EM10" s="65">
        <f t="shared" si="102"/>
        <v>0</v>
      </c>
      <c r="EN10" s="65">
        <f t="shared" si="103"/>
        <v>0</v>
      </c>
      <c r="ER10" s="65">
        <f t="shared" si="104"/>
        <v>24</v>
      </c>
      <c r="ES10" s="65">
        <f t="shared" si="105"/>
        <v>24</v>
      </c>
      <c r="ET10" s="65">
        <f t="shared" si="106"/>
        <v>22</v>
      </c>
      <c r="EU10" s="65">
        <f t="shared" si="107"/>
        <v>25</v>
      </c>
      <c r="EV10" s="65">
        <f t="shared" si="108"/>
        <v>0</v>
      </c>
      <c r="EW10" s="65">
        <f t="shared" si="109"/>
        <v>0</v>
      </c>
      <c r="EX10" s="65">
        <f t="shared" si="110"/>
        <v>0</v>
      </c>
      <c r="EY10" s="65">
        <f t="shared" si="111"/>
        <v>0</v>
      </c>
    </row>
    <row r="11" spans="1:155" ht="18">
      <c r="A11" s="70"/>
      <c r="B11" s="92">
        <v>8</v>
      </c>
      <c r="C11" s="4" t="s">
        <v>83</v>
      </c>
      <c r="D11" s="165">
        <v>8</v>
      </c>
      <c r="E11" s="165">
        <v>8</v>
      </c>
      <c r="F11" s="208" t="s">
        <v>177</v>
      </c>
      <c r="G11" s="52">
        <v>11</v>
      </c>
      <c r="H11" s="52"/>
      <c r="I11" s="52"/>
      <c r="J11" s="52"/>
      <c r="K11" s="52"/>
      <c r="L11" s="89">
        <f t="shared" si="0"/>
        <v>66</v>
      </c>
      <c r="M11" s="209">
        <f t="shared" si="4"/>
        <v>22</v>
      </c>
      <c r="N11" s="91">
        <f t="shared" si="1"/>
        <v>0</v>
      </c>
      <c r="V11" s="103">
        <f t="shared" si="14"/>
        <v>23</v>
      </c>
      <c r="W11" s="103">
        <f t="shared" si="15"/>
        <v>23</v>
      </c>
      <c r="X11" s="103">
        <f t="shared" si="16"/>
        <v>0</v>
      </c>
      <c r="Y11" s="103">
        <f t="shared" si="17"/>
        <v>20</v>
      </c>
      <c r="Z11" s="103">
        <f t="shared" si="18"/>
        <v>0</v>
      </c>
      <c r="AA11" s="103">
        <f t="shared" si="19"/>
        <v>0</v>
      </c>
      <c r="AB11" s="103">
        <f t="shared" si="20"/>
        <v>0</v>
      </c>
      <c r="AC11" s="103">
        <f t="shared" si="21"/>
        <v>0</v>
      </c>
      <c r="AD11" s="75">
        <f t="shared" si="22"/>
        <v>66</v>
      </c>
      <c r="AE11" s="105">
        <f t="shared" si="23"/>
        <v>22</v>
      </c>
      <c r="AF11" s="106">
        <f t="shared" si="24"/>
        <v>0</v>
      </c>
      <c r="AG11" s="112"/>
      <c r="AH11" s="103">
        <f t="shared" si="25"/>
        <v>23</v>
      </c>
      <c r="AI11" s="103">
        <f t="shared" si="26"/>
        <v>23</v>
      </c>
      <c r="AJ11" s="103" t="str">
        <f t="shared" si="27"/>
        <v> </v>
      </c>
      <c r="AK11" s="103">
        <f t="shared" si="28"/>
        <v>20</v>
      </c>
      <c r="AL11" s="103" t="str">
        <f t="shared" si="29"/>
        <v> </v>
      </c>
      <c r="AM11" s="103" t="str">
        <f t="shared" si="30"/>
        <v> </v>
      </c>
      <c r="AN11" s="103" t="str">
        <f t="shared" si="31"/>
        <v> </v>
      </c>
      <c r="AO11" s="103" t="str">
        <f t="shared" si="32"/>
        <v> </v>
      </c>
      <c r="BI11" s="128">
        <f t="shared" si="33"/>
        <v>1</v>
      </c>
      <c r="BJ11" s="61">
        <f t="shared" si="34"/>
        <v>1</v>
      </c>
      <c r="BK11" s="61">
        <f t="shared" si="35"/>
        <v>0</v>
      </c>
      <c r="BL11" s="61">
        <f t="shared" si="36"/>
        <v>0</v>
      </c>
      <c r="BM11" s="61">
        <f t="shared" si="37"/>
        <v>0</v>
      </c>
      <c r="BN11" s="61">
        <f t="shared" si="38"/>
        <v>0</v>
      </c>
      <c r="BO11" s="61">
        <f t="shared" si="39"/>
        <v>0</v>
      </c>
      <c r="BP11" s="61">
        <f t="shared" si="40"/>
        <v>0</v>
      </c>
      <c r="BQ11" s="130">
        <f t="shared" si="41"/>
        <v>0</v>
      </c>
      <c r="BR11" s="129">
        <f t="shared" si="42"/>
        <v>0</v>
      </c>
      <c r="BS11" s="61">
        <f t="shared" si="43"/>
        <v>0</v>
      </c>
      <c r="BT11" s="61">
        <f t="shared" si="44"/>
        <v>0</v>
      </c>
      <c r="BU11" s="61">
        <f t="shared" si="45"/>
        <v>0</v>
      </c>
      <c r="BV11" s="61">
        <f t="shared" si="46"/>
        <v>0</v>
      </c>
      <c r="BW11" s="61">
        <f t="shared" si="47"/>
        <v>0</v>
      </c>
      <c r="BX11" s="61">
        <f t="shared" si="48"/>
        <v>0</v>
      </c>
      <c r="BY11" s="131">
        <f t="shared" si="49"/>
        <v>0</v>
      </c>
      <c r="BZ11" s="128">
        <f t="shared" si="50"/>
        <v>5</v>
      </c>
      <c r="CA11" s="61">
        <f t="shared" si="51"/>
        <v>1</v>
      </c>
      <c r="CB11" s="61">
        <f t="shared" si="52"/>
        <v>1</v>
      </c>
      <c r="CC11" s="61">
        <f t="shared" si="53"/>
        <v>1</v>
      </c>
      <c r="CD11" s="61">
        <f t="shared" si="54"/>
        <v>1</v>
      </c>
      <c r="CE11" s="61">
        <f t="shared" si="55"/>
        <v>1</v>
      </c>
      <c r="CF11" s="130">
        <f t="shared" si="56"/>
        <v>10000</v>
      </c>
      <c r="CG11" s="129">
        <f t="shared" si="7"/>
        <v>0</v>
      </c>
      <c r="CH11" s="61">
        <f t="shared" si="57"/>
        <v>0</v>
      </c>
      <c r="CI11" s="61">
        <f t="shared" si="58"/>
        <v>0</v>
      </c>
      <c r="CJ11" s="61">
        <f t="shared" si="59"/>
        <v>0</v>
      </c>
      <c r="CK11" s="61">
        <f t="shared" si="60"/>
        <v>0</v>
      </c>
      <c r="CL11" s="131">
        <f t="shared" si="61"/>
        <v>0</v>
      </c>
      <c r="CM11" s="128">
        <f t="shared" si="62"/>
        <v>3</v>
      </c>
      <c r="CN11" s="61">
        <f t="shared" si="63"/>
        <v>1</v>
      </c>
      <c r="CO11" s="61">
        <f t="shared" si="64"/>
        <v>1</v>
      </c>
      <c r="CP11" s="61">
        <f t="shared" si="65"/>
        <v>1</v>
      </c>
      <c r="CQ11" s="130">
        <f t="shared" si="66"/>
        <v>100</v>
      </c>
      <c r="CR11" s="129">
        <f t="shared" si="67"/>
        <v>2</v>
      </c>
      <c r="CS11" s="61">
        <f t="shared" si="68"/>
        <v>1</v>
      </c>
      <c r="CT11" s="61">
        <f t="shared" si="69"/>
        <v>1</v>
      </c>
      <c r="CU11" s="131">
        <f t="shared" si="70"/>
        <v>10</v>
      </c>
      <c r="CV11" s="61"/>
      <c r="CW11" s="130">
        <f t="shared" si="8"/>
        <v>1</v>
      </c>
      <c r="CX11" s="66">
        <f t="shared" si="71"/>
        <v>10111</v>
      </c>
      <c r="CY11" s="53" t="s">
        <v>69</v>
      </c>
      <c r="CZ11" s="67">
        <f>SUM('SA 2017 FIA GT'!S21-'SA 2017 FIA GT'!B21)</f>
        <v>0</v>
      </c>
      <c r="DA11" s="54" t="s">
        <v>61</v>
      </c>
      <c r="DB11" s="55" t="s">
        <v>70</v>
      </c>
      <c r="DC11" s="56" t="s">
        <v>71</v>
      </c>
      <c r="DD11" s="68" t="s">
        <v>72</v>
      </c>
      <c r="DF11" s="65">
        <f t="shared" si="72"/>
        <v>23</v>
      </c>
      <c r="DG11" s="65">
        <f t="shared" si="73"/>
        <v>23</v>
      </c>
      <c r="DH11" s="65">
        <f t="shared" si="74"/>
        <v>0</v>
      </c>
      <c r="DI11" s="65">
        <f t="shared" si="75"/>
        <v>0</v>
      </c>
      <c r="DJ11" s="65">
        <f t="shared" si="76"/>
        <v>0</v>
      </c>
      <c r="DK11" s="65">
        <f t="shared" si="77"/>
        <v>0</v>
      </c>
      <c r="DL11" s="65">
        <f t="shared" si="78"/>
        <v>0</v>
      </c>
      <c r="DM11" s="65">
        <f t="shared" si="79"/>
        <v>0</v>
      </c>
      <c r="DO11" s="65">
        <f t="shared" si="80"/>
        <v>0</v>
      </c>
      <c r="DP11" s="65">
        <f t="shared" si="81"/>
        <v>0</v>
      </c>
      <c r="DQ11" s="65">
        <f t="shared" si="82"/>
        <v>0</v>
      </c>
      <c r="DR11" s="65">
        <f t="shared" si="83"/>
        <v>20</v>
      </c>
      <c r="DS11" s="65">
        <f t="shared" si="84"/>
        <v>0</v>
      </c>
      <c r="DT11" s="65">
        <f t="shared" si="85"/>
        <v>0</v>
      </c>
      <c r="DU11" s="65">
        <f t="shared" si="86"/>
        <v>0</v>
      </c>
      <c r="DV11" s="65">
        <f t="shared" si="87"/>
        <v>0</v>
      </c>
      <c r="DX11" s="65">
        <f t="shared" si="88"/>
        <v>0</v>
      </c>
      <c r="DY11" s="65">
        <f t="shared" si="89"/>
        <v>0</v>
      </c>
      <c r="DZ11" s="65">
        <f t="shared" si="90"/>
        <v>0</v>
      </c>
      <c r="EA11" s="65">
        <f t="shared" si="91"/>
        <v>0</v>
      </c>
      <c r="EB11" s="65">
        <f t="shared" si="92"/>
        <v>0</v>
      </c>
      <c r="EC11" s="65">
        <f t="shared" si="93"/>
        <v>0</v>
      </c>
      <c r="ED11" s="65">
        <f t="shared" si="94"/>
        <v>0</v>
      </c>
      <c r="EE11" s="65">
        <f t="shared" si="95"/>
        <v>0</v>
      </c>
      <c r="EG11" s="65">
        <f t="shared" si="96"/>
        <v>0</v>
      </c>
      <c r="EH11" s="65">
        <f t="shared" si="97"/>
        <v>0</v>
      </c>
      <c r="EI11" s="65">
        <f t="shared" si="98"/>
        <v>0</v>
      </c>
      <c r="EJ11" s="65">
        <f t="shared" si="99"/>
        <v>0</v>
      </c>
      <c r="EK11" s="65">
        <f t="shared" si="100"/>
        <v>0</v>
      </c>
      <c r="EL11" s="65">
        <f t="shared" si="101"/>
        <v>0</v>
      </c>
      <c r="EM11" s="65">
        <f t="shared" si="102"/>
        <v>0</v>
      </c>
      <c r="EN11" s="65">
        <f t="shared" si="103"/>
        <v>0</v>
      </c>
      <c r="ER11" s="65">
        <f t="shared" si="104"/>
        <v>23</v>
      </c>
      <c r="ES11" s="65">
        <f t="shared" si="105"/>
        <v>23</v>
      </c>
      <c r="ET11" s="65">
        <f t="shared" si="106"/>
        <v>0</v>
      </c>
      <c r="EU11" s="65">
        <f t="shared" si="107"/>
        <v>20</v>
      </c>
      <c r="EV11" s="65">
        <f t="shared" si="108"/>
        <v>0</v>
      </c>
      <c r="EW11" s="65">
        <f t="shared" si="109"/>
        <v>0</v>
      </c>
      <c r="EX11" s="65">
        <f t="shared" si="110"/>
        <v>0</v>
      </c>
      <c r="EY11" s="65">
        <f t="shared" si="111"/>
        <v>0</v>
      </c>
    </row>
    <row r="12" spans="1:155" ht="18">
      <c r="A12" s="70"/>
      <c r="B12" s="92">
        <v>9</v>
      </c>
      <c r="C12" s="72" t="s">
        <v>85</v>
      </c>
      <c r="D12" s="165">
        <v>9</v>
      </c>
      <c r="E12" s="165">
        <v>9</v>
      </c>
      <c r="F12" s="51"/>
      <c r="G12" s="51">
        <v>12</v>
      </c>
      <c r="H12" s="51"/>
      <c r="I12" s="51"/>
      <c r="J12" s="51"/>
      <c r="K12" s="51"/>
      <c r="L12" s="89">
        <f t="shared" si="0"/>
        <v>63</v>
      </c>
      <c r="M12" s="209">
        <f t="shared" si="4"/>
        <v>21</v>
      </c>
      <c r="N12" s="91">
        <f t="shared" si="1"/>
        <v>0</v>
      </c>
      <c r="V12" s="103">
        <f t="shared" si="14"/>
        <v>22</v>
      </c>
      <c r="W12" s="103">
        <f t="shared" si="15"/>
        <v>22</v>
      </c>
      <c r="X12" s="103">
        <f t="shared" si="16"/>
        <v>0</v>
      </c>
      <c r="Y12" s="103">
        <f t="shared" si="17"/>
        <v>19</v>
      </c>
      <c r="Z12" s="103">
        <f t="shared" si="18"/>
        <v>0</v>
      </c>
      <c r="AA12" s="103">
        <f t="shared" si="19"/>
        <v>0</v>
      </c>
      <c r="AB12" s="103">
        <f t="shared" si="20"/>
        <v>0</v>
      </c>
      <c r="AC12" s="103">
        <f t="shared" si="21"/>
        <v>0</v>
      </c>
      <c r="AD12" s="75">
        <f t="shared" si="22"/>
        <v>63</v>
      </c>
      <c r="AE12" s="105">
        <f t="shared" si="23"/>
        <v>21</v>
      </c>
      <c r="AF12" s="106">
        <f t="shared" si="24"/>
        <v>0</v>
      </c>
      <c r="AG12" s="112"/>
      <c r="AH12" s="103">
        <f t="shared" si="25"/>
        <v>22</v>
      </c>
      <c r="AI12" s="103">
        <f t="shared" si="26"/>
        <v>22</v>
      </c>
      <c r="AJ12" s="103" t="str">
        <f t="shared" si="27"/>
        <v> </v>
      </c>
      <c r="AK12" s="103">
        <f t="shared" si="28"/>
        <v>19</v>
      </c>
      <c r="AL12" s="103" t="str">
        <f t="shared" si="29"/>
        <v> </v>
      </c>
      <c r="AM12" s="103" t="str">
        <f t="shared" si="30"/>
        <v> </v>
      </c>
      <c r="AN12" s="103" t="str">
        <f t="shared" si="31"/>
        <v> </v>
      </c>
      <c r="AO12" s="103" t="str">
        <f t="shared" si="32"/>
        <v> </v>
      </c>
      <c r="BI12" s="128">
        <f t="shared" si="33"/>
        <v>1</v>
      </c>
      <c r="BJ12" s="61">
        <f t="shared" si="34"/>
        <v>1</v>
      </c>
      <c r="BK12" s="61">
        <f t="shared" si="35"/>
        <v>0</v>
      </c>
      <c r="BL12" s="61">
        <f t="shared" si="36"/>
        <v>0</v>
      </c>
      <c r="BM12" s="61">
        <f t="shared" si="37"/>
        <v>0</v>
      </c>
      <c r="BN12" s="61">
        <f t="shared" si="38"/>
        <v>0</v>
      </c>
      <c r="BO12" s="61">
        <f t="shared" si="39"/>
        <v>0</v>
      </c>
      <c r="BP12" s="61">
        <f t="shared" si="40"/>
        <v>0</v>
      </c>
      <c r="BQ12" s="130">
        <f t="shared" si="41"/>
        <v>0</v>
      </c>
      <c r="BR12" s="129">
        <f t="shared" si="42"/>
        <v>0</v>
      </c>
      <c r="BS12" s="61">
        <f t="shared" si="43"/>
        <v>0</v>
      </c>
      <c r="BT12" s="61">
        <f t="shared" si="44"/>
        <v>0</v>
      </c>
      <c r="BU12" s="61">
        <f t="shared" si="45"/>
        <v>0</v>
      </c>
      <c r="BV12" s="61">
        <f t="shared" si="46"/>
        <v>0</v>
      </c>
      <c r="BW12" s="61">
        <f t="shared" si="47"/>
        <v>0</v>
      </c>
      <c r="BX12" s="61">
        <f t="shared" si="48"/>
        <v>0</v>
      </c>
      <c r="BY12" s="131">
        <f t="shared" si="49"/>
        <v>0</v>
      </c>
      <c r="BZ12" s="128">
        <f t="shared" si="50"/>
        <v>5</v>
      </c>
      <c r="CA12" s="61">
        <f t="shared" si="51"/>
        <v>1</v>
      </c>
      <c r="CB12" s="61">
        <f t="shared" si="52"/>
        <v>1</v>
      </c>
      <c r="CC12" s="61">
        <f t="shared" si="53"/>
        <v>1</v>
      </c>
      <c r="CD12" s="61">
        <f t="shared" si="54"/>
        <v>1</v>
      </c>
      <c r="CE12" s="61">
        <f t="shared" si="55"/>
        <v>1</v>
      </c>
      <c r="CF12" s="130">
        <f t="shared" si="56"/>
        <v>10000</v>
      </c>
      <c r="CG12" s="129">
        <f t="shared" si="7"/>
        <v>0</v>
      </c>
      <c r="CH12" s="61">
        <f t="shared" si="57"/>
        <v>0</v>
      </c>
      <c r="CI12" s="61">
        <f t="shared" si="58"/>
        <v>0</v>
      </c>
      <c r="CJ12" s="61">
        <f t="shared" si="59"/>
        <v>0</v>
      </c>
      <c r="CK12" s="61">
        <f t="shared" si="60"/>
        <v>0</v>
      </c>
      <c r="CL12" s="131">
        <f t="shared" si="61"/>
        <v>0</v>
      </c>
      <c r="CM12" s="128">
        <f t="shared" si="62"/>
        <v>3</v>
      </c>
      <c r="CN12" s="61">
        <f t="shared" si="63"/>
        <v>1</v>
      </c>
      <c r="CO12" s="61">
        <f t="shared" si="64"/>
        <v>1</v>
      </c>
      <c r="CP12" s="61">
        <f t="shared" si="65"/>
        <v>1</v>
      </c>
      <c r="CQ12" s="130">
        <f t="shared" si="66"/>
        <v>100</v>
      </c>
      <c r="CR12" s="129">
        <f t="shared" si="67"/>
        <v>2</v>
      </c>
      <c r="CS12" s="61">
        <f t="shared" si="68"/>
        <v>1</v>
      </c>
      <c r="CT12" s="61">
        <f t="shared" si="69"/>
        <v>1</v>
      </c>
      <c r="CU12" s="131">
        <f t="shared" si="70"/>
        <v>10</v>
      </c>
      <c r="CV12" s="61"/>
      <c r="CW12" s="130">
        <f t="shared" si="8"/>
        <v>1</v>
      </c>
      <c r="CX12" s="66">
        <f t="shared" si="71"/>
        <v>10111</v>
      </c>
      <c r="CY12" s="53" t="s">
        <v>69</v>
      </c>
      <c r="CZ12" s="67">
        <f>SUM('SA 2017 FIA GT'!S22-'SA 2017 FIA GT'!B22)</f>
        <v>0</v>
      </c>
      <c r="DA12" s="54" t="s">
        <v>61</v>
      </c>
      <c r="DB12" s="55" t="s">
        <v>70</v>
      </c>
      <c r="DC12" s="56" t="s">
        <v>71</v>
      </c>
      <c r="DD12" s="68" t="s">
        <v>72</v>
      </c>
      <c r="DF12" s="65">
        <f t="shared" si="72"/>
        <v>0</v>
      </c>
      <c r="DG12" s="65">
        <f t="shared" si="73"/>
        <v>0</v>
      </c>
      <c r="DH12" s="65">
        <f t="shared" si="74"/>
        <v>0</v>
      </c>
      <c r="DI12" s="65">
        <f t="shared" si="75"/>
        <v>0</v>
      </c>
      <c r="DJ12" s="65">
        <f t="shared" si="76"/>
        <v>0</v>
      </c>
      <c r="DK12" s="65">
        <f t="shared" si="77"/>
        <v>0</v>
      </c>
      <c r="DL12" s="65">
        <f t="shared" si="78"/>
        <v>0</v>
      </c>
      <c r="DM12" s="65">
        <f t="shared" si="79"/>
        <v>0</v>
      </c>
      <c r="DO12" s="65">
        <f t="shared" si="80"/>
        <v>22</v>
      </c>
      <c r="DP12" s="65">
        <f t="shared" si="81"/>
        <v>22</v>
      </c>
      <c r="DQ12" s="65">
        <f t="shared" si="82"/>
        <v>0</v>
      </c>
      <c r="DR12" s="65">
        <f t="shared" si="83"/>
        <v>19</v>
      </c>
      <c r="DS12" s="65">
        <f t="shared" si="84"/>
        <v>0</v>
      </c>
      <c r="DT12" s="65">
        <f t="shared" si="85"/>
        <v>0</v>
      </c>
      <c r="DU12" s="65">
        <f t="shared" si="86"/>
        <v>0</v>
      </c>
      <c r="DV12" s="65">
        <f t="shared" si="87"/>
        <v>0</v>
      </c>
      <c r="DX12" s="65">
        <f t="shared" si="88"/>
        <v>0</v>
      </c>
      <c r="DY12" s="65">
        <f t="shared" si="89"/>
        <v>0</v>
      </c>
      <c r="DZ12" s="65">
        <f t="shared" si="90"/>
        <v>0</v>
      </c>
      <c r="EA12" s="65">
        <f t="shared" si="91"/>
        <v>0</v>
      </c>
      <c r="EB12" s="65">
        <f t="shared" si="92"/>
        <v>0</v>
      </c>
      <c r="EC12" s="65">
        <f t="shared" si="93"/>
        <v>0</v>
      </c>
      <c r="ED12" s="65">
        <f t="shared" si="94"/>
        <v>0</v>
      </c>
      <c r="EE12" s="65">
        <f t="shared" si="95"/>
        <v>0</v>
      </c>
      <c r="EG12" s="65">
        <f t="shared" si="96"/>
        <v>0</v>
      </c>
      <c r="EH12" s="65">
        <f t="shared" si="97"/>
        <v>0</v>
      </c>
      <c r="EI12" s="65">
        <f t="shared" si="98"/>
        <v>0</v>
      </c>
      <c r="EJ12" s="65">
        <f t="shared" si="99"/>
        <v>0</v>
      </c>
      <c r="EK12" s="65">
        <f t="shared" si="100"/>
        <v>0</v>
      </c>
      <c r="EL12" s="65">
        <f t="shared" si="101"/>
        <v>0</v>
      </c>
      <c r="EM12" s="65">
        <f t="shared" si="102"/>
        <v>0</v>
      </c>
      <c r="EN12" s="65">
        <f t="shared" si="103"/>
        <v>0</v>
      </c>
      <c r="ER12" s="65">
        <f t="shared" si="104"/>
        <v>22</v>
      </c>
      <c r="ES12" s="65">
        <f t="shared" si="105"/>
        <v>22</v>
      </c>
      <c r="ET12" s="65">
        <f t="shared" si="106"/>
        <v>0</v>
      </c>
      <c r="EU12" s="65">
        <f t="shared" si="107"/>
        <v>19</v>
      </c>
      <c r="EV12" s="65">
        <f t="shared" si="108"/>
        <v>0</v>
      </c>
      <c r="EW12" s="65">
        <f t="shared" si="109"/>
        <v>0</v>
      </c>
      <c r="EX12" s="65">
        <f t="shared" si="110"/>
        <v>0</v>
      </c>
      <c r="EY12" s="65">
        <f t="shared" si="111"/>
        <v>0</v>
      </c>
    </row>
    <row r="13" spans="1:155" ht="18">
      <c r="A13" s="70"/>
      <c r="B13" s="92">
        <v>10</v>
      </c>
      <c r="C13" s="4" t="s">
        <v>158</v>
      </c>
      <c r="D13" s="165">
        <v>10</v>
      </c>
      <c r="E13" s="52"/>
      <c r="F13" s="52"/>
      <c r="G13" s="52"/>
      <c r="H13" s="52"/>
      <c r="I13" s="52"/>
      <c r="J13" s="52"/>
      <c r="K13" s="52"/>
      <c r="L13" s="89">
        <f t="shared" si="0"/>
        <v>21</v>
      </c>
      <c r="M13" s="209">
        <f t="shared" si="4"/>
        <v>21</v>
      </c>
      <c r="N13" s="91">
        <f t="shared" si="1"/>
        <v>0</v>
      </c>
      <c r="V13" s="103">
        <f t="shared" si="14"/>
        <v>21</v>
      </c>
      <c r="W13" s="103">
        <f t="shared" si="15"/>
        <v>0</v>
      </c>
      <c r="X13" s="103">
        <f t="shared" si="16"/>
        <v>0</v>
      </c>
      <c r="Y13" s="103">
        <f t="shared" si="17"/>
        <v>0</v>
      </c>
      <c r="Z13" s="103">
        <f t="shared" si="18"/>
        <v>0</v>
      </c>
      <c r="AA13" s="103">
        <f t="shared" si="19"/>
        <v>0</v>
      </c>
      <c r="AB13" s="103">
        <f t="shared" si="20"/>
        <v>0</v>
      </c>
      <c r="AC13" s="103">
        <f t="shared" si="21"/>
        <v>0</v>
      </c>
      <c r="AD13" s="75">
        <f t="shared" si="22"/>
        <v>21</v>
      </c>
      <c r="AE13" s="105">
        <f t="shared" si="23"/>
        <v>21</v>
      </c>
      <c r="AF13" s="106">
        <f t="shared" si="24"/>
        <v>0</v>
      </c>
      <c r="AG13" s="112"/>
      <c r="AH13" s="103">
        <f t="shared" si="25"/>
        <v>21</v>
      </c>
      <c r="AI13" s="103" t="str">
        <f t="shared" si="26"/>
        <v> </v>
      </c>
      <c r="AJ13" s="103" t="str">
        <f t="shared" si="27"/>
        <v> </v>
      </c>
      <c r="AK13" s="103" t="str">
        <f t="shared" si="28"/>
        <v> </v>
      </c>
      <c r="AL13" s="103" t="str">
        <f t="shared" si="29"/>
        <v> </v>
      </c>
      <c r="AM13" s="103" t="str">
        <f t="shared" si="30"/>
        <v> </v>
      </c>
      <c r="AN13" s="103" t="str">
        <f t="shared" si="31"/>
        <v> </v>
      </c>
      <c r="AO13" s="103" t="str">
        <f t="shared" si="32"/>
        <v> </v>
      </c>
      <c r="BI13" s="128">
        <f t="shared" si="33"/>
        <v>0</v>
      </c>
      <c r="BJ13" s="61">
        <f t="shared" si="34"/>
        <v>0</v>
      </c>
      <c r="BK13" s="61">
        <f t="shared" si="35"/>
        <v>0</v>
      </c>
      <c r="BL13" s="61">
        <f t="shared" si="36"/>
        <v>0</v>
      </c>
      <c r="BM13" s="61">
        <f t="shared" si="37"/>
        <v>0</v>
      </c>
      <c r="BN13" s="61">
        <f t="shared" si="38"/>
        <v>0</v>
      </c>
      <c r="BO13" s="61">
        <f t="shared" si="39"/>
        <v>0</v>
      </c>
      <c r="BP13" s="61">
        <f t="shared" si="40"/>
        <v>0</v>
      </c>
      <c r="BQ13" s="130">
        <f t="shared" si="41"/>
        <v>0</v>
      </c>
      <c r="BR13" s="129">
        <f t="shared" si="42"/>
        <v>6</v>
      </c>
      <c r="BS13" s="61">
        <f t="shared" si="43"/>
        <v>1</v>
      </c>
      <c r="BT13" s="61">
        <f t="shared" si="44"/>
        <v>1</v>
      </c>
      <c r="BU13" s="61">
        <f t="shared" si="45"/>
        <v>1</v>
      </c>
      <c r="BV13" s="61">
        <f t="shared" si="46"/>
        <v>1</v>
      </c>
      <c r="BW13" s="61">
        <f t="shared" si="47"/>
        <v>1</v>
      </c>
      <c r="BX13" s="61">
        <f t="shared" si="48"/>
        <v>1</v>
      </c>
      <c r="BY13" s="131">
        <f t="shared" si="49"/>
        <v>100000</v>
      </c>
      <c r="BZ13" s="128">
        <f t="shared" si="50"/>
        <v>5</v>
      </c>
      <c r="CA13" s="61">
        <f t="shared" si="51"/>
        <v>1</v>
      </c>
      <c r="CB13" s="61">
        <f t="shared" si="52"/>
        <v>1</v>
      </c>
      <c r="CC13" s="61">
        <f t="shared" si="53"/>
        <v>1</v>
      </c>
      <c r="CD13" s="61">
        <f t="shared" si="54"/>
        <v>1</v>
      </c>
      <c r="CE13" s="61">
        <f t="shared" si="55"/>
        <v>1</v>
      </c>
      <c r="CF13" s="130">
        <f t="shared" si="56"/>
        <v>10000</v>
      </c>
      <c r="CG13" s="129">
        <f t="shared" si="7"/>
        <v>4</v>
      </c>
      <c r="CH13" s="61">
        <f t="shared" si="57"/>
        <v>1</v>
      </c>
      <c r="CI13" s="61">
        <f t="shared" si="58"/>
        <v>1</v>
      </c>
      <c r="CJ13" s="61">
        <f t="shared" si="59"/>
        <v>1</v>
      </c>
      <c r="CK13" s="61">
        <f t="shared" si="60"/>
        <v>1</v>
      </c>
      <c r="CL13" s="131">
        <f t="shared" si="61"/>
        <v>1000</v>
      </c>
      <c r="CM13" s="128">
        <f t="shared" si="62"/>
        <v>3</v>
      </c>
      <c r="CN13" s="61">
        <f t="shared" si="63"/>
        <v>1</v>
      </c>
      <c r="CO13" s="61">
        <f t="shared" si="64"/>
        <v>1</v>
      </c>
      <c r="CP13" s="61">
        <f t="shared" si="65"/>
        <v>1</v>
      </c>
      <c r="CQ13" s="130">
        <f t="shared" si="66"/>
        <v>100</v>
      </c>
      <c r="CR13" s="129">
        <f t="shared" si="67"/>
        <v>2</v>
      </c>
      <c r="CS13" s="61">
        <f t="shared" si="68"/>
        <v>1</v>
      </c>
      <c r="CT13" s="61">
        <f t="shared" si="69"/>
        <v>1</v>
      </c>
      <c r="CU13" s="131">
        <f t="shared" si="70"/>
        <v>10</v>
      </c>
      <c r="CV13" s="61"/>
      <c r="CW13" s="130">
        <f t="shared" si="8"/>
        <v>1</v>
      </c>
      <c r="CX13" s="66">
        <f t="shared" si="71"/>
        <v>111111</v>
      </c>
      <c r="CY13" s="53" t="s">
        <v>69</v>
      </c>
      <c r="CZ13" s="67">
        <f>SUM('SA 2017 FIA GT'!S23-'SA 2017 FIA GT'!B23)</f>
        <v>1</v>
      </c>
      <c r="DA13" s="54" t="s">
        <v>61</v>
      </c>
      <c r="DB13" s="55" t="s">
        <v>70</v>
      </c>
      <c r="DC13" s="56" t="s">
        <v>71</v>
      </c>
      <c r="DD13" s="68" t="s">
        <v>72</v>
      </c>
      <c r="DF13" s="65">
        <f t="shared" si="72"/>
        <v>0</v>
      </c>
      <c r="DG13" s="65">
        <f t="shared" si="73"/>
        <v>0</v>
      </c>
      <c r="DH13" s="65">
        <f t="shared" si="74"/>
        <v>0</v>
      </c>
      <c r="DI13" s="65">
        <f t="shared" si="75"/>
        <v>0</v>
      </c>
      <c r="DJ13" s="65">
        <f t="shared" si="76"/>
        <v>0</v>
      </c>
      <c r="DK13" s="65">
        <f t="shared" si="77"/>
        <v>0</v>
      </c>
      <c r="DL13" s="65">
        <f t="shared" si="78"/>
        <v>0</v>
      </c>
      <c r="DM13" s="65">
        <f t="shared" si="79"/>
        <v>0</v>
      </c>
      <c r="DO13" s="65">
        <f t="shared" si="80"/>
        <v>21</v>
      </c>
      <c r="DP13" s="65">
        <f t="shared" si="81"/>
        <v>0</v>
      </c>
      <c r="DQ13" s="65">
        <f t="shared" si="82"/>
        <v>0</v>
      </c>
      <c r="DR13" s="65">
        <f t="shared" si="83"/>
        <v>0</v>
      </c>
      <c r="DS13" s="65">
        <f t="shared" si="84"/>
        <v>0</v>
      </c>
      <c r="DT13" s="65">
        <f t="shared" si="85"/>
        <v>0</v>
      </c>
      <c r="DU13" s="65">
        <f t="shared" si="86"/>
        <v>0</v>
      </c>
      <c r="DV13" s="65">
        <f t="shared" si="87"/>
        <v>0</v>
      </c>
      <c r="DX13" s="65">
        <f t="shared" si="88"/>
        <v>0</v>
      </c>
      <c r="DY13" s="65">
        <f t="shared" si="89"/>
        <v>0</v>
      </c>
      <c r="DZ13" s="65">
        <f t="shared" si="90"/>
        <v>0</v>
      </c>
      <c r="EA13" s="65">
        <f t="shared" si="91"/>
        <v>0</v>
      </c>
      <c r="EB13" s="65">
        <f t="shared" si="92"/>
        <v>0</v>
      </c>
      <c r="EC13" s="65">
        <f t="shared" si="93"/>
        <v>0</v>
      </c>
      <c r="ED13" s="65">
        <f t="shared" si="94"/>
        <v>0</v>
      </c>
      <c r="EE13" s="65">
        <f t="shared" si="95"/>
        <v>0</v>
      </c>
      <c r="EG13" s="65">
        <f t="shared" si="96"/>
        <v>0</v>
      </c>
      <c r="EH13" s="65">
        <f t="shared" si="97"/>
        <v>0</v>
      </c>
      <c r="EI13" s="65">
        <f t="shared" si="98"/>
        <v>0</v>
      </c>
      <c r="EJ13" s="65">
        <f t="shared" si="99"/>
        <v>0</v>
      </c>
      <c r="EK13" s="65">
        <f t="shared" si="100"/>
        <v>0</v>
      </c>
      <c r="EL13" s="65">
        <f t="shared" si="101"/>
        <v>0</v>
      </c>
      <c r="EM13" s="65">
        <f t="shared" si="102"/>
        <v>0</v>
      </c>
      <c r="EN13" s="65">
        <f t="shared" si="103"/>
        <v>0</v>
      </c>
      <c r="ER13" s="65">
        <f t="shared" si="104"/>
        <v>21</v>
      </c>
      <c r="ES13" s="65">
        <f t="shared" si="105"/>
        <v>0</v>
      </c>
      <c r="ET13" s="65">
        <f t="shared" si="106"/>
        <v>0</v>
      </c>
      <c r="EU13" s="65">
        <f t="shared" si="107"/>
        <v>0</v>
      </c>
      <c r="EV13" s="65">
        <f t="shared" si="108"/>
        <v>0</v>
      </c>
      <c r="EW13" s="65">
        <f t="shared" si="109"/>
        <v>0</v>
      </c>
      <c r="EX13" s="65">
        <f t="shared" si="110"/>
        <v>0</v>
      </c>
      <c r="EY13" s="65">
        <f t="shared" si="111"/>
        <v>0</v>
      </c>
    </row>
    <row r="14" spans="1:155" ht="18">
      <c r="A14" s="70"/>
      <c r="B14" s="92">
        <v>11</v>
      </c>
      <c r="C14" s="72" t="s">
        <v>78</v>
      </c>
      <c r="D14" s="51"/>
      <c r="E14" s="165">
        <v>5</v>
      </c>
      <c r="F14" s="208">
        <v>8</v>
      </c>
      <c r="G14" s="51">
        <v>7</v>
      </c>
      <c r="H14" s="51"/>
      <c r="I14" s="51"/>
      <c r="J14" s="51"/>
      <c r="K14" s="51"/>
      <c r="L14" s="89">
        <f t="shared" si="0"/>
        <v>73</v>
      </c>
      <c r="M14" s="209">
        <f t="shared" si="4"/>
        <v>24.333333333333332</v>
      </c>
      <c r="N14" s="91">
        <f t="shared" si="1"/>
        <v>0</v>
      </c>
      <c r="V14" s="103">
        <f t="shared" si="14"/>
        <v>0</v>
      </c>
      <c r="W14" s="103">
        <f t="shared" si="15"/>
        <v>26</v>
      </c>
      <c r="X14" s="103">
        <f t="shared" si="16"/>
        <v>23</v>
      </c>
      <c r="Y14" s="103">
        <f t="shared" si="17"/>
        <v>24</v>
      </c>
      <c r="Z14" s="103">
        <f t="shared" si="18"/>
        <v>0</v>
      </c>
      <c r="AA14" s="103">
        <f t="shared" si="19"/>
        <v>0</v>
      </c>
      <c r="AB14" s="103">
        <f t="shared" si="20"/>
        <v>0</v>
      </c>
      <c r="AC14" s="103">
        <f t="shared" si="21"/>
        <v>0</v>
      </c>
      <c r="AD14" s="75">
        <f t="shared" si="22"/>
        <v>73</v>
      </c>
      <c r="AE14" s="105">
        <f t="shared" si="23"/>
        <v>24.333333333333332</v>
      </c>
      <c r="AF14" s="106">
        <f t="shared" si="24"/>
        <v>0</v>
      </c>
      <c r="AG14" s="112"/>
      <c r="AH14" s="103" t="str">
        <f t="shared" si="25"/>
        <v> </v>
      </c>
      <c r="AI14" s="103">
        <f t="shared" si="26"/>
        <v>26</v>
      </c>
      <c r="AJ14" s="103">
        <f t="shared" si="27"/>
        <v>23</v>
      </c>
      <c r="AK14" s="103">
        <f t="shared" si="28"/>
        <v>24</v>
      </c>
      <c r="AL14" s="103" t="str">
        <f t="shared" si="29"/>
        <v> </v>
      </c>
      <c r="AM14" s="103" t="str">
        <f t="shared" si="30"/>
        <v> </v>
      </c>
      <c r="AN14" s="103" t="str">
        <f t="shared" si="31"/>
        <v> </v>
      </c>
      <c r="AO14" s="103" t="str">
        <f t="shared" si="32"/>
        <v> </v>
      </c>
      <c r="BI14" s="128">
        <f t="shared" si="33"/>
        <v>7</v>
      </c>
      <c r="BJ14" s="61">
        <f t="shared" si="34"/>
        <v>1</v>
      </c>
      <c r="BK14" s="61">
        <f t="shared" si="35"/>
        <v>1</v>
      </c>
      <c r="BL14" s="61">
        <f t="shared" si="36"/>
        <v>1</v>
      </c>
      <c r="BM14" s="61">
        <f t="shared" si="37"/>
        <v>1</v>
      </c>
      <c r="BN14" s="61">
        <f t="shared" si="38"/>
        <v>1</v>
      </c>
      <c r="BO14" s="61">
        <f t="shared" si="39"/>
        <v>1</v>
      </c>
      <c r="BP14" s="61">
        <f t="shared" si="40"/>
        <v>1</v>
      </c>
      <c r="BQ14" s="130">
        <f t="shared" si="41"/>
        <v>1000000</v>
      </c>
      <c r="BR14" s="129">
        <f t="shared" si="42"/>
        <v>0</v>
      </c>
      <c r="BS14" s="61">
        <f t="shared" si="43"/>
        <v>0</v>
      </c>
      <c r="BT14" s="61">
        <f t="shared" si="44"/>
        <v>0</v>
      </c>
      <c r="BU14" s="61">
        <f t="shared" si="45"/>
        <v>0</v>
      </c>
      <c r="BV14" s="61">
        <f t="shared" si="46"/>
        <v>0</v>
      </c>
      <c r="BW14" s="61">
        <f t="shared" si="47"/>
        <v>0</v>
      </c>
      <c r="BX14" s="61">
        <f t="shared" si="48"/>
        <v>0</v>
      </c>
      <c r="BY14" s="131">
        <f t="shared" si="49"/>
        <v>0</v>
      </c>
      <c r="BZ14" s="128">
        <f t="shared" si="50"/>
        <v>1</v>
      </c>
      <c r="CA14" s="61">
        <f t="shared" si="51"/>
        <v>1</v>
      </c>
      <c r="CB14" s="61">
        <f t="shared" si="52"/>
        <v>0</v>
      </c>
      <c r="CC14" s="61">
        <f t="shared" si="53"/>
        <v>0</v>
      </c>
      <c r="CD14" s="61">
        <f t="shared" si="54"/>
        <v>0</v>
      </c>
      <c r="CE14" s="61">
        <f t="shared" si="55"/>
        <v>0</v>
      </c>
      <c r="CF14" s="130">
        <f t="shared" si="56"/>
        <v>0</v>
      </c>
      <c r="CG14" s="129">
        <f t="shared" si="7"/>
        <v>0</v>
      </c>
      <c r="CH14" s="61">
        <f t="shared" si="57"/>
        <v>0</v>
      </c>
      <c r="CI14" s="61">
        <f t="shared" si="58"/>
        <v>0</v>
      </c>
      <c r="CJ14" s="61">
        <f t="shared" si="59"/>
        <v>0</v>
      </c>
      <c r="CK14" s="61">
        <f t="shared" si="60"/>
        <v>0</v>
      </c>
      <c r="CL14" s="131">
        <f t="shared" si="61"/>
        <v>0</v>
      </c>
      <c r="CM14" s="128">
        <f t="shared" si="62"/>
        <v>3</v>
      </c>
      <c r="CN14" s="61">
        <f t="shared" si="63"/>
        <v>1</v>
      </c>
      <c r="CO14" s="61">
        <f t="shared" si="64"/>
        <v>1</v>
      </c>
      <c r="CP14" s="61">
        <f t="shared" si="65"/>
        <v>1</v>
      </c>
      <c r="CQ14" s="130">
        <f t="shared" si="66"/>
        <v>100</v>
      </c>
      <c r="CR14" s="129">
        <f t="shared" si="67"/>
        <v>2</v>
      </c>
      <c r="CS14" s="61">
        <f t="shared" si="68"/>
        <v>1</v>
      </c>
      <c r="CT14" s="61">
        <f t="shared" si="69"/>
        <v>1</v>
      </c>
      <c r="CU14" s="131">
        <f t="shared" si="70"/>
        <v>10</v>
      </c>
      <c r="CV14" s="61"/>
      <c r="CW14" s="130">
        <f t="shared" si="8"/>
        <v>1</v>
      </c>
      <c r="CX14" s="66">
        <f t="shared" si="71"/>
        <v>1000111</v>
      </c>
      <c r="CY14" s="53" t="s">
        <v>69</v>
      </c>
      <c r="CZ14" s="67">
        <f>SUM('SA 2017 FIA GT'!S24-'SA 2017 FIA GT'!B24)</f>
        <v>1</v>
      </c>
      <c r="DA14" s="54" t="s">
        <v>61</v>
      </c>
      <c r="DB14" s="55" t="s">
        <v>70</v>
      </c>
      <c r="DC14" s="56" t="s">
        <v>71</v>
      </c>
      <c r="DD14" s="68" t="s">
        <v>72</v>
      </c>
      <c r="DF14" s="65">
        <f t="shared" si="72"/>
        <v>0</v>
      </c>
      <c r="DG14" s="65">
        <f t="shared" si="73"/>
        <v>26</v>
      </c>
      <c r="DH14" s="65">
        <f t="shared" si="74"/>
        <v>23</v>
      </c>
      <c r="DI14" s="65">
        <f t="shared" si="75"/>
        <v>24</v>
      </c>
      <c r="DJ14" s="65">
        <f t="shared" si="76"/>
        <v>0</v>
      </c>
      <c r="DK14" s="65">
        <f t="shared" si="77"/>
        <v>0</v>
      </c>
      <c r="DL14" s="65">
        <f t="shared" si="78"/>
        <v>0</v>
      </c>
      <c r="DM14" s="65">
        <f t="shared" si="79"/>
        <v>0</v>
      </c>
      <c r="DO14" s="65">
        <f t="shared" si="80"/>
        <v>0</v>
      </c>
      <c r="DP14" s="65">
        <f t="shared" si="81"/>
        <v>0</v>
      </c>
      <c r="DQ14" s="65">
        <f t="shared" si="82"/>
        <v>0</v>
      </c>
      <c r="DR14" s="65">
        <f t="shared" si="83"/>
        <v>0</v>
      </c>
      <c r="DS14" s="65">
        <f t="shared" si="84"/>
        <v>0</v>
      </c>
      <c r="DT14" s="65">
        <f t="shared" si="85"/>
        <v>0</v>
      </c>
      <c r="DU14" s="65">
        <f t="shared" si="86"/>
        <v>0</v>
      </c>
      <c r="DV14" s="65">
        <f t="shared" si="87"/>
        <v>0</v>
      </c>
      <c r="DX14" s="65">
        <f t="shared" si="88"/>
        <v>0</v>
      </c>
      <c r="DY14" s="65">
        <f t="shared" si="89"/>
        <v>0</v>
      </c>
      <c r="DZ14" s="65">
        <f t="shared" si="90"/>
        <v>0</v>
      </c>
      <c r="EA14" s="65">
        <f t="shared" si="91"/>
        <v>0</v>
      </c>
      <c r="EB14" s="65">
        <f t="shared" si="92"/>
        <v>0</v>
      </c>
      <c r="EC14" s="65">
        <f t="shared" si="93"/>
        <v>0</v>
      </c>
      <c r="ED14" s="65">
        <f t="shared" si="94"/>
        <v>0</v>
      </c>
      <c r="EE14" s="65">
        <f t="shared" si="95"/>
        <v>0</v>
      </c>
      <c r="EG14" s="65">
        <f t="shared" si="96"/>
        <v>0</v>
      </c>
      <c r="EH14" s="65">
        <f t="shared" si="97"/>
        <v>0</v>
      </c>
      <c r="EI14" s="65">
        <f t="shared" si="98"/>
        <v>0</v>
      </c>
      <c r="EJ14" s="65">
        <f t="shared" si="99"/>
        <v>0</v>
      </c>
      <c r="EK14" s="65">
        <f t="shared" si="100"/>
        <v>0</v>
      </c>
      <c r="EL14" s="65">
        <f t="shared" si="101"/>
        <v>0</v>
      </c>
      <c r="EM14" s="65">
        <f t="shared" si="102"/>
        <v>0</v>
      </c>
      <c r="EN14" s="65">
        <f t="shared" si="103"/>
        <v>0</v>
      </c>
      <c r="ER14" s="65">
        <f t="shared" si="104"/>
        <v>0</v>
      </c>
      <c r="ES14" s="65">
        <f t="shared" si="105"/>
        <v>26</v>
      </c>
      <c r="ET14" s="65">
        <f t="shared" si="106"/>
        <v>23</v>
      </c>
      <c r="EU14" s="65">
        <f t="shared" si="107"/>
        <v>24</v>
      </c>
      <c r="EV14" s="65">
        <f t="shared" si="108"/>
        <v>0</v>
      </c>
      <c r="EW14" s="65">
        <f t="shared" si="109"/>
        <v>0</v>
      </c>
      <c r="EX14" s="65">
        <f t="shared" si="110"/>
        <v>0</v>
      </c>
      <c r="EY14" s="65">
        <f t="shared" si="111"/>
        <v>0</v>
      </c>
    </row>
    <row r="15" spans="1:155" ht="18">
      <c r="A15" s="70"/>
      <c r="B15" s="92">
        <v>12</v>
      </c>
      <c r="C15" s="4" t="s">
        <v>73</v>
      </c>
      <c r="D15" s="52"/>
      <c r="E15" s="165">
        <v>6</v>
      </c>
      <c r="F15" s="208">
        <v>6</v>
      </c>
      <c r="G15" s="52">
        <v>5</v>
      </c>
      <c r="H15" s="52"/>
      <c r="I15" s="52"/>
      <c r="J15" s="52"/>
      <c r="K15" s="52"/>
      <c r="L15" s="89">
        <f t="shared" si="0"/>
        <v>76</v>
      </c>
      <c r="M15" s="209">
        <f t="shared" si="4"/>
        <v>25.333333333333332</v>
      </c>
      <c r="N15" s="91">
        <f t="shared" si="1"/>
        <v>0</v>
      </c>
      <c r="V15" s="103">
        <f t="shared" si="14"/>
        <v>0</v>
      </c>
      <c r="W15" s="103">
        <f t="shared" si="15"/>
        <v>25</v>
      </c>
      <c r="X15" s="103">
        <f t="shared" si="16"/>
        <v>25</v>
      </c>
      <c r="Y15" s="103">
        <f t="shared" si="17"/>
        <v>26</v>
      </c>
      <c r="Z15" s="103">
        <f t="shared" si="18"/>
        <v>0</v>
      </c>
      <c r="AA15" s="103">
        <f t="shared" si="19"/>
        <v>0</v>
      </c>
      <c r="AB15" s="103">
        <f t="shared" si="20"/>
        <v>0</v>
      </c>
      <c r="AC15" s="103">
        <f t="shared" si="21"/>
        <v>0</v>
      </c>
      <c r="AD15" s="75">
        <f t="shared" si="22"/>
        <v>76</v>
      </c>
      <c r="AE15" s="105">
        <f t="shared" si="23"/>
        <v>25.333333333333332</v>
      </c>
      <c r="AF15" s="106">
        <f t="shared" si="24"/>
        <v>0</v>
      </c>
      <c r="AG15" s="112"/>
      <c r="AH15" s="103" t="str">
        <f t="shared" si="25"/>
        <v> </v>
      </c>
      <c r="AI15" s="103">
        <f t="shared" si="26"/>
        <v>25</v>
      </c>
      <c r="AJ15" s="103">
        <f t="shared" si="27"/>
        <v>25</v>
      </c>
      <c r="AK15" s="103">
        <f t="shared" si="28"/>
        <v>26</v>
      </c>
      <c r="AL15" s="103" t="str">
        <f t="shared" si="29"/>
        <v> </v>
      </c>
      <c r="AM15" s="103" t="str">
        <f t="shared" si="30"/>
        <v> </v>
      </c>
      <c r="AN15" s="103" t="str">
        <f t="shared" si="31"/>
        <v> </v>
      </c>
      <c r="AO15" s="103" t="str">
        <f t="shared" si="32"/>
        <v> </v>
      </c>
      <c r="BI15" s="128">
        <f t="shared" si="33"/>
        <v>7</v>
      </c>
      <c r="BJ15" s="61">
        <f t="shared" si="34"/>
        <v>1</v>
      </c>
      <c r="BK15" s="61">
        <f t="shared" si="35"/>
        <v>1</v>
      </c>
      <c r="BL15" s="61">
        <f t="shared" si="36"/>
        <v>1</v>
      </c>
      <c r="BM15" s="61">
        <f t="shared" si="37"/>
        <v>1</v>
      </c>
      <c r="BN15" s="61">
        <f t="shared" si="38"/>
        <v>1</v>
      </c>
      <c r="BO15" s="61">
        <f t="shared" si="39"/>
        <v>1</v>
      </c>
      <c r="BP15" s="61">
        <f t="shared" si="40"/>
        <v>1</v>
      </c>
      <c r="BQ15" s="130">
        <f t="shared" si="41"/>
        <v>1000000</v>
      </c>
      <c r="BR15" s="129">
        <f t="shared" si="42"/>
        <v>2</v>
      </c>
      <c r="BS15" s="61">
        <f t="shared" si="43"/>
        <v>1</v>
      </c>
      <c r="BT15" s="61">
        <f t="shared" si="44"/>
        <v>1</v>
      </c>
      <c r="BU15" s="61">
        <f t="shared" si="45"/>
        <v>0</v>
      </c>
      <c r="BV15" s="61">
        <f t="shared" si="46"/>
        <v>0</v>
      </c>
      <c r="BW15" s="61">
        <f t="shared" si="47"/>
        <v>0</v>
      </c>
      <c r="BX15" s="61">
        <f t="shared" si="48"/>
        <v>0</v>
      </c>
      <c r="BY15" s="131">
        <f t="shared" si="49"/>
        <v>0</v>
      </c>
      <c r="BZ15" s="128">
        <f t="shared" si="50"/>
        <v>1</v>
      </c>
      <c r="CA15" s="61">
        <f t="shared" si="51"/>
        <v>1</v>
      </c>
      <c r="CB15" s="61">
        <f t="shared" si="52"/>
        <v>0</v>
      </c>
      <c r="CC15" s="61">
        <f t="shared" si="53"/>
        <v>0</v>
      </c>
      <c r="CD15" s="61">
        <f t="shared" si="54"/>
        <v>0</v>
      </c>
      <c r="CE15" s="61">
        <f t="shared" si="55"/>
        <v>0</v>
      </c>
      <c r="CF15" s="130">
        <f t="shared" si="56"/>
        <v>0</v>
      </c>
      <c r="CG15" s="129">
        <f t="shared" si="7"/>
        <v>0</v>
      </c>
      <c r="CH15" s="61">
        <f t="shared" si="57"/>
        <v>0</v>
      </c>
      <c r="CI15" s="61">
        <f t="shared" si="58"/>
        <v>0</v>
      </c>
      <c r="CJ15" s="61">
        <f t="shared" si="59"/>
        <v>0</v>
      </c>
      <c r="CK15" s="61">
        <f t="shared" si="60"/>
        <v>0</v>
      </c>
      <c r="CL15" s="131">
        <f t="shared" si="61"/>
        <v>0</v>
      </c>
      <c r="CM15" s="128">
        <f t="shared" si="62"/>
        <v>3</v>
      </c>
      <c r="CN15" s="61">
        <f t="shared" si="63"/>
        <v>1</v>
      </c>
      <c r="CO15" s="61">
        <f t="shared" si="64"/>
        <v>1</v>
      </c>
      <c r="CP15" s="61">
        <f t="shared" si="65"/>
        <v>1</v>
      </c>
      <c r="CQ15" s="130">
        <f t="shared" si="66"/>
        <v>100</v>
      </c>
      <c r="CR15" s="129">
        <f t="shared" si="67"/>
        <v>2</v>
      </c>
      <c r="CS15" s="61">
        <f t="shared" si="68"/>
        <v>1</v>
      </c>
      <c r="CT15" s="61">
        <f t="shared" si="69"/>
        <v>1</v>
      </c>
      <c r="CU15" s="131">
        <f t="shared" si="70"/>
        <v>10</v>
      </c>
      <c r="CV15" s="61"/>
      <c r="CW15" s="130">
        <f t="shared" si="8"/>
        <v>1</v>
      </c>
      <c r="CX15" s="66">
        <f t="shared" si="71"/>
        <v>1000111</v>
      </c>
      <c r="CY15" s="53" t="s">
        <v>69</v>
      </c>
      <c r="CZ15" s="67">
        <f>SUM('SA 2017 FIA GT'!S25-'SA 2017 FIA GT'!B25)</f>
        <v>-7</v>
      </c>
      <c r="DA15" s="54" t="s">
        <v>61</v>
      </c>
      <c r="DB15" s="55" t="s">
        <v>70</v>
      </c>
      <c r="DC15" s="56" t="s">
        <v>71</v>
      </c>
      <c r="DD15" s="68" t="s">
        <v>72</v>
      </c>
      <c r="DF15" s="65">
        <f t="shared" si="72"/>
        <v>0</v>
      </c>
      <c r="DG15" s="65">
        <f t="shared" si="73"/>
        <v>25</v>
      </c>
      <c r="DH15" s="65">
        <f t="shared" si="74"/>
        <v>25</v>
      </c>
      <c r="DI15" s="65">
        <f t="shared" si="75"/>
        <v>26</v>
      </c>
      <c r="DJ15" s="65">
        <f t="shared" si="76"/>
        <v>0</v>
      </c>
      <c r="DK15" s="65">
        <f t="shared" si="77"/>
        <v>0</v>
      </c>
      <c r="DL15" s="65">
        <f t="shared" si="78"/>
        <v>0</v>
      </c>
      <c r="DM15" s="65">
        <f t="shared" si="79"/>
        <v>0</v>
      </c>
      <c r="DO15" s="65">
        <f t="shared" si="80"/>
        <v>0</v>
      </c>
      <c r="DP15" s="65">
        <f t="shared" si="81"/>
        <v>0</v>
      </c>
      <c r="DQ15" s="65">
        <f t="shared" si="82"/>
        <v>0</v>
      </c>
      <c r="DR15" s="65">
        <f t="shared" si="83"/>
        <v>0</v>
      </c>
      <c r="DS15" s="65">
        <f t="shared" si="84"/>
        <v>0</v>
      </c>
      <c r="DT15" s="65">
        <f t="shared" si="85"/>
        <v>0</v>
      </c>
      <c r="DU15" s="65">
        <f t="shared" si="86"/>
        <v>0</v>
      </c>
      <c r="DV15" s="65">
        <f t="shared" si="87"/>
        <v>0</v>
      </c>
      <c r="DX15" s="65">
        <f t="shared" si="88"/>
        <v>0</v>
      </c>
      <c r="DY15" s="65">
        <f t="shared" si="89"/>
        <v>0</v>
      </c>
      <c r="DZ15" s="65">
        <f t="shared" si="90"/>
        <v>0</v>
      </c>
      <c r="EA15" s="65">
        <f t="shared" si="91"/>
        <v>0</v>
      </c>
      <c r="EB15" s="65">
        <f t="shared" si="92"/>
        <v>0</v>
      </c>
      <c r="EC15" s="65">
        <f t="shared" si="93"/>
        <v>0</v>
      </c>
      <c r="ED15" s="65">
        <f t="shared" si="94"/>
        <v>0</v>
      </c>
      <c r="EE15" s="65">
        <f t="shared" si="95"/>
        <v>0</v>
      </c>
      <c r="EG15" s="65">
        <f t="shared" si="96"/>
        <v>0</v>
      </c>
      <c r="EH15" s="65">
        <f t="shared" si="97"/>
        <v>0</v>
      </c>
      <c r="EI15" s="65">
        <f t="shared" si="98"/>
        <v>0</v>
      </c>
      <c r="EJ15" s="65">
        <f t="shared" si="99"/>
        <v>0</v>
      </c>
      <c r="EK15" s="65">
        <f t="shared" si="100"/>
        <v>0</v>
      </c>
      <c r="EL15" s="65">
        <f t="shared" si="101"/>
        <v>0</v>
      </c>
      <c r="EM15" s="65">
        <f t="shared" si="102"/>
        <v>0</v>
      </c>
      <c r="EN15" s="65">
        <f t="shared" si="103"/>
        <v>0</v>
      </c>
      <c r="ER15" s="65">
        <f t="shared" si="104"/>
        <v>0</v>
      </c>
      <c r="ES15" s="65">
        <f t="shared" si="105"/>
        <v>25</v>
      </c>
      <c r="ET15" s="65">
        <f t="shared" si="106"/>
        <v>25</v>
      </c>
      <c r="EU15" s="65">
        <f t="shared" si="107"/>
        <v>26</v>
      </c>
      <c r="EV15" s="65">
        <f t="shared" si="108"/>
        <v>0</v>
      </c>
      <c r="EW15" s="65">
        <f t="shared" si="109"/>
        <v>0</v>
      </c>
      <c r="EX15" s="65">
        <f t="shared" si="110"/>
        <v>0</v>
      </c>
      <c r="EY15" s="65">
        <f t="shared" si="111"/>
        <v>0</v>
      </c>
    </row>
    <row r="16" spans="1:155" ht="18">
      <c r="A16" s="70"/>
      <c r="B16" s="92">
        <v>13</v>
      </c>
      <c r="C16" s="72" t="s">
        <v>76</v>
      </c>
      <c r="D16" s="51"/>
      <c r="E16" s="165">
        <v>2</v>
      </c>
      <c r="F16" s="165">
        <v>3</v>
      </c>
      <c r="G16" s="51">
        <v>2</v>
      </c>
      <c r="H16" s="51"/>
      <c r="I16" s="51"/>
      <c r="J16" s="51"/>
      <c r="K16" s="51"/>
      <c r="L16" s="89">
        <f t="shared" si="0"/>
        <v>86</v>
      </c>
      <c r="M16" s="209">
        <f t="shared" si="4"/>
        <v>28.666666666666668</v>
      </c>
      <c r="N16" s="91">
        <f t="shared" si="1"/>
        <v>0</v>
      </c>
      <c r="V16" s="103">
        <f t="shared" si="14"/>
        <v>0</v>
      </c>
      <c r="W16" s="103">
        <f t="shared" si="15"/>
        <v>29</v>
      </c>
      <c r="X16" s="103">
        <f t="shared" si="16"/>
        <v>28</v>
      </c>
      <c r="Y16" s="103">
        <f t="shared" si="17"/>
        <v>29</v>
      </c>
      <c r="Z16" s="103">
        <f t="shared" si="18"/>
        <v>0</v>
      </c>
      <c r="AA16" s="103">
        <f t="shared" si="19"/>
        <v>0</v>
      </c>
      <c r="AB16" s="103">
        <f t="shared" si="20"/>
        <v>0</v>
      </c>
      <c r="AC16" s="103">
        <f t="shared" si="21"/>
        <v>0</v>
      </c>
      <c r="AD16" s="75">
        <f t="shared" si="22"/>
        <v>86</v>
      </c>
      <c r="AE16" s="105">
        <f t="shared" si="23"/>
        <v>28.666666666666668</v>
      </c>
      <c r="AF16" s="106">
        <f t="shared" si="24"/>
        <v>0</v>
      </c>
      <c r="AG16" s="112"/>
      <c r="AH16" s="103" t="str">
        <f t="shared" si="25"/>
        <v> </v>
      </c>
      <c r="AI16" s="103">
        <f t="shared" si="26"/>
        <v>29</v>
      </c>
      <c r="AJ16" s="103">
        <f t="shared" si="27"/>
        <v>28</v>
      </c>
      <c r="AK16" s="103">
        <f t="shared" si="28"/>
        <v>29</v>
      </c>
      <c r="AL16" s="103" t="str">
        <f t="shared" si="29"/>
        <v> </v>
      </c>
      <c r="AM16" s="103" t="str">
        <f t="shared" si="30"/>
        <v> </v>
      </c>
      <c r="AN16" s="103" t="str">
        <f t="shared" si="31"/>
        <v> </v>
      </c>
      <c r="AO16" s="103" t="str">
        <f t="shared" si="32"/>
        <v> </v>
      </c>
      <c r="BI16" s="128">
        <f t="shared" si="33"/>
        <v>7</v>
      </c>
      <c r="BJ16" s="61">
        <f t="shared" si="34"/>
        <v>1</v>
      </c>
      <c r="BK16" s="61">
        <f t="shared" si="35"/>
        <v>1</v>
      </c>
      <c r="BL16" s="61">
        <f t="shared" si="36"/>
        <v>1</v>
      </c>
      <c r="BM16" s="61">
        <f t="shared" si="37"/>
        <v>1</v>
      </c>
      <c r="BN16" s="61">
        <f t="shared" si="38"/>
        <v>1</v>
      </c>
      <c r="BO16" s="61">
        <f t="shared" si="39"/>
        <v>1</v>
      </c>
      <c r="BP16" s="61">
        <f t="shared" si="40"/>
        <v>1</v>
      </c>
      <c r="BQ16" s="130">
        <f t="shared" si="41"/>
        <v>1000000</v>
      </c>
      <c r="BR16" s="129">
        <f t="shared" si="42"/>
        <v>1</v>
      </c>
      <c r="BS16" s="61">
        <f t="shared" si="43"/>
        <v>0</v>
      </c>
      <c r="BT16" s="61">
        <f t="shared" si="44"/>
        <v>1</v>
      </c>
      <c r="BU16" s="61">
        <f t="shared" si="45"/>
        <v>0</v>
      </c>
      <c r="BV16" s="61">
        <f t="shared" si="46"/>
        <v>0</v>
      </c>
      <c r="BW16" s="61">
        <f t="shared" si="47"/>
        <v>0</v>
      </c>
      <c r="BX16" s="61">
        <f t="shared" si="48"/>
        <v>0</v>
      </c>
      <c r="BY16" s="131">
        <f t="shared" si="49"/>
        <v>0</v>
      </c>
      <c r="BZ16" s="128">
        <f t="shared" si="50"/>
        <v>1</v>
      </c>
      <c r="CA16" s="61">
        <f t="shared" si="51"/>
        <v>1</v>
      </c>
      <c r="CB16" s="61">
        <f t="shared" si="52"/>
        <v>0</v>
      </c>
      <c r="CC16" s="61">
        <f t="shared" si="53"/>
        <v>0</v>
      </c>
      <c r="CD16" s="61">
        <f t="shared" si="54"/>
        <v>0</v>
      </c>
      <c r="CE16" s="61">
        <f t="shared" si="55"/>
        <v>0</v>
      </c>
      <c r="CF16" s="130">
        <f t="shared" si="56"/>
        <v>0</v>
      </c>
      <c r="CG16" s="129">
        <f t="shared" si="7"/>
        <v>0</v>
      </c>
      <c r="CH16" s="61">
        <f t="shared" si="57"/>
        <v>0</v>
      </c>
      <c r="CI16" s="61">
        <f t="shared" si="58"/>
        <v>0</v>
      </c>
      <c r="CJ16" s="61">
        <f t="shared" si="59"/>
        <v>0</v>
      </c>
      <c r="CK16" s="61">
        <f t="shared" si="60"/>
        <v>0</v>
      </c>
      <c r="CL16" s="131">
        <f t="shared" si="61"/>
        <v>0</v>
      </c>
      <c r="CM16" s="128">
        <f t="shared" si="62"/>
        <v>3</v>
      </c>
      <c r="CN16" s="61">
        <f t="shared" si="63"/>
        <v>1</v>
      </c>
      <c r="CO16" s="61">
        <f t="shared" si="64"/>
        <v>1</v>
      </c>
      <c r="CP16" s="61">
        <f t="shared" si="65"/>
        <v>1</v>
      </c>
      <c r="CQ16" s="130">
        <f t="shared" si="66"/>
        <v>100</v>
      </c>
      <c r="CR16" s="129">
        <f t="shared" si="67"/>
        <v>2</v>
      </c>
      <c r="CS16" s="61">
        <f t="shared" si="68"/>
        <v>1</v>
      </c>
      <c r="CT16" s="61">
        <f t="shared" si="69"/>
        <v>1</v>
      </c>
      <c r="CU16" s="131">
        <f t="shared" si="70"/>
        <v>10</v>
      </c>
      <c r="CV16" s="61"/>
      <c r="CW16" s="130">
        <f t="shared" si="8"/>
        <v>1</v>
      </c>
      <c r="CX16" s="66">
        <f t="shared" si="71"/>
        <v>1000111</v>
      </c>
      <c r="CY16" s="53" t="s">
        <v>69</v>
      </c>
      <c r="CZ16" s="67">
        <f>SUM('SA 2017 FIA GT'!S26-'SA 2017 FIA GT'!B26)</f>
        <v>0</v>
      </c>
      <c r="DA16" s="54" t="s">
        <v>61</v>
      </c>
      <c r="DB16" s="55" t="s">
        <v>70</v>
      </c>
      <c r="DC16" s="56" t="s">
        <v>71</v>
      </c>
      <c r="DD16" s="68" t="s">
        <v>72</v>
      </c>
      <c r="DF16" s="65">
        <f t="shared" si="72"/>
        <v>0</v>
      </c>
      <c r="DG16" s="65">
        <f t="shared" si="73"/>
        <v>29</v>
      </c>
      <c r="DH16" s="65">
        <f t="shared" si="74"/>
        <v>28</v>
      </c>
      <c r="DI16" s="65">
        <f t="shared" si="75"/>
        <v>29</v>
      </c>
      <c r="DJ16" s="65">
        <f t="shared" si="76"/>
        <v>0</v>
      </c>
      <c r="DK16" s="65">
        <f t="shared" si="77"/>
        <v>0</v>
      </c>
      <c r="DL16" s="65">
        <f t="shared" si="78"/>
        <v>0</v>
      </c>
      <c r="DM16" s="65">
        <f t="shared" si="79"/>
        <v>0</v>
      </c>
      <c r="DO16" s="65">
        <f t="shared" si="80"/>
        <v>0</v>
      </c>
      <c r="DP16" s="65">
        <f t="shared" si="81"/>
        <v>0</v>
      </c>
      <c r="DQ16" s="65">
        <f t="shared" si="82"/>
        <v>0</v>
      </c>
      <c r="DR16" s="65">
        <f t="shared" si="83"/>
        <v>0</v>
      </c>
      <c r="DS16" s="65">
        <f t="shared" si="84"/>
        <v>0</v>
      </c>
      <c r="DT16" s="65">
        <f t="shared" si="85"/>
        <v>0</v>
      </c>
      <c r="DU16" s="65">
        <f t="shared" si="86"/>
        <v>0</v>
      </c>
      <c r="DV16" s="65">
        <f t="shared" si="87"/>
        <v>0</v>
      </c>
      <c r="DX16" s="65">
        <f t="shared" si="88"/>
        <v>0</v>
      </c>
      <c r="DY16" s="65">
        <f t="shared" si="89"/>
        <v>0</v>
      </c>
      <c r="DZ16" s="65">
        <f t="shared" si="90"/>
        <v>0</v>
      </c>
      <c r="EA16" s="65">
        <f t="shared" si="91"/>
        <v>0</v>
      </c>
      <c r="EB16" s="65">
        <f t="shared" si="92"/>
        <v>0</v>
      </c>
      <c r="EC16" s="65">
        <f t="shared" si="93"/>
        <v>0</v>
      </c>
      <c r="ED16" s="65">
        <f t="shared" si="94"/>
        <v>0</v>
      </c>
      <c r="EE16" s="65">
        <f t="shared" si="95"/>
        <v>0</v>
      </c>
      <c r="EG16" s="65">
        <f t="shared" si="96"/>
        <v>0</v>
      </c>
      <c r="EH16" s="65">
        <f t="shared" si="97"/>
        <v>0</v>
      </c>
      <c r="EI16" s="65">
        <f t="shared" si="98"/>
        <v>0</v>
      </c>
      <c r="EJ16" s="65">
        <f t="shared" si="99"/>
        <v>0</v>
      </c>
      <c r="EK16" s="65">
        <f t="shared" si="100"/>
        <v>0</v>
      </c>
      <c r="EL16" s="65">
        <f t="shared" si="101"/>
        <v>0</v>
      </c>
      <c r="EM16" s="65">
        <f t="shared" si="102"/>
        <v>0</v>
      </c>
      <c r="EN16" s="65">
        <f t="shared" si="103"/>
        <v>0</v>
      </c>
      <c r="ER16" s="65">
        <f t="shared" si="104"/>
        <v>0</v>
      </c>
      <c r="ES16" s="65">
        <f t="shared" si="105"/>
        <v>29</v>
      </c>
      <c r="ET16" s="65">
        <f t="shared" si="106"/>
        <v>28</v>
      </c>
      <c r="EU16" s="65">
        <f t="shared" si="107"/>
        <v>29</v>
      </c>
      <c r="EV16" s="65">
        <f t="shared" si="108"/>
        <v>0</v>
      </c>
      <c r="EW16" s="65">
        <f t="shared" si="109"/>
        <v>0</v>
      </c>
      <c r="EX16" s="65">
        <f t="shared" si="110"/>
        <v>0</v>
      </c>
      <c r="EY16" s="65">
        <f t="shared" si="111"/>
        <v>0</v>
      </c>
    </row>
    <row r="17" spans="1:155" ht="18">
      <c r="A17" s="70"/>
      <c r="B17" s="92">
        <v>14</v>
      </c>
      <c r="C17" s="4" t="s">
        <v>157</v>
      </c>
      <c r="D17" s="52"/>
      <c r="E17" s="52"/>
      <c r="F17" s="208">
        <v>11</v>
      </c>
      <c r="G17" s="52">
        <v>8</v>
      </c>
      <c r="H17" s="52"/>
      <c r="I17" s="52"/>
      <c r="J17" s="52"/>
      <c r="K17" s="52"/>
      <c r="L17" s="89">
        <f t="shared" si="0"/>
        <v>43</v>
      </c>
      <c r="M17" s="209">
        <f t="shared" si="4"/>
        <v>21.5</v>
      </c>
      <c r="N17" s="91">
        <f t="shared" si="1"/>
        <v>0</v>
      </c>
      <c r="V17" s="103">
        <f t="shared" si="14"/>
        <v>0</v>
      </c>
      <c r="W17" s="103">
        <f t="shared" si="15"/>
        <v>0</v>
      </c>
      <c r="X17" s="103">
        <f t="shared" si="16"/>
        <v>20</v>
      </c>
      <c r="Y17" s="103">
        <f t="shared" si="17"/>
        <v>23</v>
      </c>
      <c r="Z17" s="103">
        <f t="shared" si="18"/>
        <v>0</v>
      </c>
      <c r="AA17" s="103">
        <f t="shared" si="19"/>
        <v>0</v>
      </c>
      <c r="AB17" s="103">
        <f t="shared" si="20"/>
        <v>0</v>
      </c>
      <c r="AC17" s="103">
        <f t="shared" si="21"/>
        <v>0</v>
      </c>
      <c r="AD17" s="75">
        <f t="shared" si="22"/>
        <v>43</v>
      </c>
      <c r="AE17" s="105">
        <f t="shared" si="23"/>
        <v>21.5</v>
      </c>
      <c r="AF17" s="106">
        <f t="shared" si="24"/>
        <v>0</v>
      </c>
      <c r="AG17" s="112"/>
      <c r="AH17" s="103" t="str">
        <f t="shared" si="25"/>
        <v> </v>
      </c>
      <c r="AI17" s="103" t="str">
        <f t="shared" si="26"/>
        <v> </v>
      </c>
      <c r="AJ17" s="103">
        <f t="shared" si="27"/>
        <v>20</v>
      </c>
      <c r="AK17" s="103">
        <f t="shared" si="28"/>
        <v>23</v>
      </c>
      <c r="AL17" s="103" t="str">
        <f t="shared" si="29"/>
        <v> </v>
      </c>
      <c r="AM17" s="103" t="str">
        <f t="shared" si="30"/>
        <v> </v>
      </c>
      <c r="AN17" s="103" t="str">
        <f t="shared" si="31"/>
        <v> </v>
      </c>
      <c r="AO17" s="103" t="str">
        <f t="shared" si="32"/>
        <v> </v>
      </c>
      <c r="BI17" s="128">
        <f t="shared" si="33"/>
        <v>7</v>
      </c>
      <c r="BJ17" s="61">
        <f t="shared" si="34"/>
        <v>1</v>
      </c>
      <c r="BK17" s="61">
        <f t="shared" si="35"/>
        <v>1</v>
      </c>
      <c r="BL17" s="61">
        <f t="shared" si="36"/>
        <v>1</v>
      </c>
      <c r="BM17" s="61">
        <f t="shared" si="37"/>
        <v>1</v>
      </c>
      <c r="BN17" s="61">
        <f t="shared" si="38"/>
        <v>1</v>
      </c>
      <c r="BO17" s="61">
        <f t="shared" si="39"/>
        <v>1</v>
      </c>
      <c r="BP17" s="61">
        <f t="shared" si="40"/>
        <v>1</v>
      </c>
      <c r="BQ17" s="130">
        <f t="shared" si="41"/>
        <v>1000000</v>
      </c>
      <c r="BR17" s="129">
        <f t="shared" si="42"/>
        <v>6</v>
      </c>
      <c r="BS17" s="61">
        <f t="shared" si="43"/>
        <v>1</v>
      </c>
      <c r="BT17" s="61">
        <f t="shared" si="44"/>
        <v>1</v>
      </c>
      <c r="BU17" s="61">
        <f t="shared" si="45"/>
        <v>1</v>
      </c>
      <c r="BV17" s="61">
        <f t="shared" si="46"/>
        <v>1</v>
      </c>
      <c r="BW17" s="61">
        <f t="shared" si="47"/>
        <v>1</v>
      </c>
      <c r="BX17" s="61">
        <f t="shared" si="48"/>
        <v>1</v>
      </c>
      <c r="BY17" s="131">
        <f t="shared" si="49"/>
        <v>100000</v>
      </c>
      <c r="BZ17" s="128">
        <f t="shared" si="50"/>
        <v>1</v>
      </c>
      <c r="CA17" s="61">
        <f t="shared" si="51"/>
        <v>1</v>
      </c>
      <c r="CB17" s="61">
        <f t="shared" si="52"/>
        <v>0</v>
      </c>
      <c r="CC17" s="61">
        <f t="shared" si="53"/>
        <v>0</v>
      </c>
      <c r="CD17" s="61">
        <f t="shared" si="54"/>
        <v>0</v>
      </c>
      <c r="CE17" s="61">
        <f t="shared" si="55"/>
        <v>0</v>
      </c>
      <c r="CF17" s="130">
        <f t="shared" si="56"/>
        <v>0</v>
      </c>
      <c r="CG17" s="129">
        <f t="shared" si="7"/>
        <v>0</v>
      </c>
      <c r="CH17" s="61">
        <f t="shared" si="57"/>
        <v>0</v>
      </c>
      <c r="CI17" s="61">
        <f t="shared" si="58"/>
        <v>0</v>
      </c>
      <c r="CJ17" s="61">
        <f t="shared" si="59"/>
        <v>0</v>
      </c>
      <c r="CK17" s="61">
        <f t="shared" si="60"/>
        <v>0</v>
      </c>
      <c r="CL17" s="131">
        <f t="shared" si="61"/>
        <v>0</v>
      </c>
      <c r="CM17" s="128">
        <f t="shared" si="62"/>
        <v>3</v>
      </c>
      <c r="CN17" s="61">
        <f t="shared" si="63"/>
        <v>1</v>
      </c>
      <c r="CO17" s="61">
        <f t="shared" si="64"/>
        <v>1</v>
      </c>
      <c r="CP17" s="61">
        <f t="shared" si="65"/>
        <v>1</v>
      </c>
      <c r="CQ17" s="130">
        <f t="shared" si="66"/>
        <v>100</v>
      </c>
      <c r="CR17" s="129">
        <f t="shared" si="67"/>
        <v>2</v>
      </c>
      <c r="CS17" s="61">
        <f t="shared" si="68"/>
        <v>1</v>
      </c>
      <c r="CT17" s="61">
        <f t="shared" si="69"/>
        <v>1</v>
      </c>
      <c r="CU17" s="131">
        <f t="shared" si="70"/>
        <v>10</v>
      </c>
      <c r="CV17" s="61"/>
      <c r="CW17" s="130">
        <f t="shared" si="8"/>
        <v>1</v>
      </c>
      <c r="CX17" s="66">
        <f t="shared" si="71"/>
        <v>1100111</v>
      </c>
      <c r="CY17" s="53" t="s">
        <v>69</v>
      </c>
      <c r="CZ17" s="67">
        <f>SUM('SA 2017 FIA GT'!S27-'SA 2017 FIA GT'!B27)</f>
        <v>1</v>
      </c>
      <c r="DA17" s="54" t="s">
        <v>61</v>
      </c>
      <c r="DB17" s="55" t="s">
        <v>70</v>
      </c>
      <c r="DC17" s="56" t="s">
        <v>71</v>
      </c>
      <c r="DD17" s="68" t="s">
        <v>72</v>
      </c>
      <c r="DF17" s="65">
        <f t="shared" si="72"/>
        <v>0</v>
      </c>
      <c r="DG17" s="65">
        <f t="shared" si="73"/>
        <v>0</v>
      </c>
      <c r="DH17" s="65">
        <f t="shared" si="74"/>
        <v>0</v>
      </c>
      <c r="DI17" s="65">
        <f t="shared" si="75"/>
        <v>23</v>
      </c>
      <c r="DJ17" s="65">
        <f t="shared" si="76"/>
        <v>0</v>
      </c>
      <c r="DK17" s="65">
        <f t="shared" si="77"/>
        <v>0</v>
      </c>
      <c r="DL17" s="65">
        <f t="shared" si="78"/>
        <v>0</v>
      </c>
      <c r="DM17" s="65">
        <f t="shared" si="79"/>
        <v>0</v>
      </c>
      <c r="DO17" s="65">
        <f t="shared" si="80"/>
        <v>0</v>
      </c>
      <c r="DP17" s="65">
        <f t="shared" si="81"/>
        <v>0</v>
      </c>
      <c r="DQ17" s="65">
        <f t="shared" si="82"/>
        <v>20</v>
      </c>
      <c r="DR17" s="65">
        <f t="shared" si="83"/>
        <v>0</v>
      </c>
      <c r="DS17" s="65">
        <f t="shared" si="84"/>
        <v>0</v>
      </c>
      <c r="DT17" s="65">
        <f t="shared" si="85"/>
        <v>0</v>
      </c>
      <c r="DU17" s="65">
        <f t="shared" si="86"/>
        <v>0</v>
      </c>
      <c r="DV17" s="65">
        <f t="shared" si="87"/>
        <v>0</v>
      </c>
      <c r="DX17" s="65">
        <f t="shared" si="88"/>
        <v>0</v>
      </c>
      <c r="DY17" s="65">
        <f t="shared" si="89"/>
        <v>0</v>
      </c>
      <c r="DZ17" s="65">
        <f t="shared" si="90"/>
        <v>0</v>
      </c>
      <c r="EA17" s="65">
        <f t="shared" si="91"/>
        <v>0</v>
      </c>
      <c r="EB17" s="65">
        <f t="shared" si="92"/>
        <v>0</v>
      </c>
      <c r="EC17" s="65">
        <f t="shared" si="93"/>
        <v>0</v>
      </c>
      <c r="ED17" s="65">
        <f t="shared" si="94"/>
        <v>0</v>
      </c>
      <c r="EE17" s="65">
        <f t="shared" si="95"/>
        <v>0</v>
      </c>
      <c r="EG17" s="65">
        <f t="shared" si="96"/>
        <v>0</v>
      </c>
      <c r="EH17" s="65">
        <f t="shared" si="97"/>
        <v>0</v>
      </c>
      <c r="EI17" s="65">
        <f t="shared" si="98"/>
        <v>0</v>
      </c>
      <c r="EJ17" s="65">
        <f t="shared" si="99"/>
        <v>0</v>
      </c>
      <c r="EK17" s="65">
        <f t="shared" si="100"/>
        <v>0</v>
      </c>
      <c r="EL17" s="65">
        <f t="shared" si="101"/>
        <v>0</v>
      </c>
      <c r="EM17" s="65">
        <f t="shared" si="102"/>
        <v>0</v>
      </c>
      <c r="EN17" s="65">
        <f t="shared" si="103"/>
        <v>0</v>
      </c>
      <c r="ER17" s="65">
        <f t="shared" si="104"/>
        <v>0</v>
      </c>
      <c r="ES17" s="65">
        <f t="shared" si="105"/>
        <v>0</v>
      </c>
      <c r="ET17" s="65">
        <f t="shared" si="106"/>
        <v>20</v>
      </c>
      <c r="EU17" s="65">
        <f t="shared" si="107"/>
        <v>23</v>
      </c>
      <c r="EV17" s="65">
        <f t="shared" si="108"/>
        <v>0</v>
      </c>
      <c r="EW17" s="65">
        <f t="shared" si="109"/>
        <v>0</v>
      </c>
      <c r="EX17" s="65">
        <f t="shared" si="110"/>
        <v>0</v>
      </c>
      <c r="EY17" s="65">
        <f t="shared" si="111"/>
        <v>0</v>
      </c>
    </row>
    <row r="18" spans="1:155" ht="18">
      <c r="A18" s="70"/>
      <c r="B18" s="92">
        <v>15</v>
      </c>
      <c r="C18" s="72" t="s">
        <v>155</v>
      </c>
      <c r="D18" s="51"/>
      <c r="E18" s="51"/>
      <c r="F18" s="165">
        <v>7</v>
      </c>
      <c r="G18" s="51">
        <v>9</v>
      </c>
      <c r="H18" s="51"/>
      <c r="I18" s="51"/>
      <c r="J18" s="51"/>
      <c r="K18" s="51"/>
      <c r="L18" s="89">
        <f t="shared" si="0"/>
        <v>46</v>
      </c>
      <c r="M18" s="209">
        <f t="shared" si="4"/>
        <v>23</v>
      </c>
      <c r="N18" s="91">
        <f t="shared" si="1"/>
        <v>0</v>
      </c>
      <c r="V18" s="103">
        <f t="shared" si="14"/>
        <v>0</v>
      </c>
      <c r="W18" s="103">
        <f t="shared" si="15"/>
        <v>0</v>
      </c>
      <c r="X18" s="103">
        <f t="shared" si="16"/>
        <v>24</v>
      </c>
      <c r="Y18" s="103">
        <f t="shared" si="17"/>
        <v>22</v>
      </c>
      <c r="Z18" s="103">
        <f t="shared" si="18"/>
        <v>0</v>
      </c>
      <c r="AA18" s="103">
        <f t="shared" si="19"/>
        <v>0</v>
      </c>
      <c r="AB18" s="103">
        <f t="shared" si="20"/>
        <v>0</v>
      </c>
      <c r="AC18" s="103">
        <f t="shared" si="21"/>
        <v>0</v>
      </c>
      <c r="AD18" s="75">
        <f t="shared" si="22"/>
        <v>46</v>
      </c>
      <c r="AE18" s="105">
        <f t="shared" si="23"/>
        <v>23</v>
      </c>
      <c r="AF18" s="106">
        <f t="shared" si="24"/>
        <v>0</v>
      </c>
      <c r="AG18" s="112"/>
      <c r="AH18" s="103" t="str">
        <f t="shared" si="25"/>
        <v> </v>
      </c>
      <c r="AI18" s="103" t="str">
        <f t="shared" si="26"/>
        <v> </v>
      </c>
      <c r="AJ18" s="103">
        <f t="shared" si="27"/>
        <v>24</v>
      </c>
      <c r="AK18" s="103">
        <f t="shared" si="28"/>
        <v>22</v>
      </c>
      <c r="AL18" s="103" t="str">
        <f t="shared" si="29"/>
        <v> </v>
      </c>
      <c r="AM18" s="103" t="str">
        <f t="shared" si="30"/>
        <v> </v>
      </c>
      <c r="AN18" s="103" t="str">
        <f t="shared" si="31"/>
        <v> </v>
      </c>
      <c r="AO18" s="103" t="str">
        <f t="shared" si="32"/>
        <v> </v>
      </c>
      <c r="BI18" s="128">
        <f t="shared" si="33"/>
        <v>7</v>
      </c>
      <c r="BJ18" s="61">
        <f t="shared" si="34"/>
        <v>1</v>
      </c>
      <c r="BK18" s="61">
        <f t="shared" si="35"/>
        <v>1</v>
      </c>
      <c r="BL18" s="61">
        <f t="shared" si="36"/>
        <v>1</v>
      </c>
      <c r="BM18" s="61">
        <f t="shared" si="37"/>
        <v>1</v>
      </c>
      <c r="BN18" s="61">
        <f t="shared" si="38"/>
        <v>1</v>
      </c>
      <c r="BO18" s="61">
        <f t="shared" si="39"/>
        <v>1</v>
      </c>
      <c r="BP18" s="61">
        <f t="shared" si="40"/>
        <v>1</v>
      </c>
      <c r="BQ18" s="130">
        <f t="shared" si="41"/>
        <v>1000000</v>
      </c>
      <c r="BR18" s="129">
        <f t="shared" si="42"/>
        <v>6</v>
      </c>
      <c r="BS18" s="61">
        <f t="shared" si="43"/>
        <v>1</v>
      </c>
      <c r="BT18" s="61">
        <f t="shared" si="44"/>
        <v>1</v>
      </c>
      <c r="BU18" s="61">
        <f t="shared" si="45"/>
        <v>1</v>
      </c>
      <c r="BV18" s="61">
        <f t="shared" si="46"/>
        <v>1</v>
      </c>
      <c r="BW18" s="61">
        <f t="shared" si="47"/>
        <v>1</v>
      </c>
      <c r="BX18" s="61">
        <f t="shared" si="48"/>
        <v>1</v>
      </c>
      <c r="BY18" s="131">
        <f t="shared" si="49"/>
        <v>100000</v>
      </c>
      <c r="BZ18" s="128">
        <f t="shared" si="50"/>
        <v>0</v>
      </c>
      <c r="CA18" s="61">
        <f t="shared" si="51"/>
        <v>0</v>
      </c>
      <c r="CB18" s="61">
        <f t="shared" si="52"/>
        <v>0</v>
      </c>
      <c r="CC18" s="61">
        <f t="shared" si="53"/>
        <v>0</v>
      </c>
      <c r="CD18" s="61">
        <f t="shared" si="54"/>
        <v>0</v>
      </c>
      <c r="CE18" s="61">
        <f t="shared" si="55"/>
        <v>0</v>
      </c>
      <c r="CF18" s="130">
        <f t="shared" si="56"/>
        <v>0</v>
      </c>
      <c r="CG18" s="129">
        <f t="shared" si="7"/>
        <v>0</v>
      </c>
      <c r="CH18" s="61">
        <f t="shared" si="57"/>
        <v>0</v>
      </c>
      <c r="CI18" s="61">
        <f t="shared" si="58"/>
        <v>0</v>
      </c>
      <c r="CJ18" s="61">
        <f t="shared" si="59"/>
        <v>0</v>
      </c>
      <c r="CK18" s="61">
        <f t="shared" si="60"/>
        <v>0</v>
      </c>
      <c r="CL18" s="131">
        <f t="shared" si="61"/>
        <v>0</v>
      </c>
      <c r="CM18" s="128">
        <f t="shared" si="62"/>
        <v>3</v>
      </c>
      <c r="CN18" s="61">
        <f t="shared" si="63"/>
        <v>1</v>
      </c>
      <c r="CO18" s="61">
        <f t="shared" si="64"/>
        <v>1</v>
      </c>
      <c r="CP18" s="61">
        <f t="shared" si="65"/>
        <v>1</v>
      </c>
      <c r="CQ18" s="130">
        <f t="shared" si="66"/>
        <v>100</v>
      </c>
      <c r="CR18" s="129">
        <f t="shared" si="67"/>
        <v>2</v>
      </c>
      <c r="CS18" s="61">
        <f t="shared" si="68"/>
        <v>1</v>
      </c>
      <c r="CT18" s="61">
        <f t="shared" si="69"/>
        <v>1</v>
      </c>
      <c r="CU18" s="131">
        <f t="shared" si="70"/>
        <v>10</v>
      </c>
      <c r="CV18" s="61"/>
      <c r="CW18" s="130">
        <f t="shared" si="8"/>
        <v>1</v>
      </c>
      <c r="CX18" s="66">
        <f t="shared" si="71"/>
        <v>1100111</v>
      </c>
      <c r="CY18" s="53" t="s">
        <v>69</v>
      </c>
      <c r="CZ18" s="67">
        <f>SUM('SA 2017 FIA GT'!S28-'SA 2017 FIA GT'!B28)</f>
        <v>-1</v>
      </c>
      <c r="DA18" s="54" t="s">
        <v>61</v>
      </c>
      <c r="DB18" s="55" t="s">
        <v>70</v>
      </c>
      <c r="DC18" s="56" t="s">
        <v>71</v>
      </c>
      <c r="DD18" s="68" t="s">
        <v>72</v>
      </c>
      <c r="DF18" s="65">
        <f t="shared" si="72"/>
        <v>0</v>
      </c>
      <c r="DG18" s="65">
        <f t="shared" si="73"/>
        <v>0</v>
      </c>
      <c r="DH18" s="65">
        <f t="shared" si="74"/>
        <v>24</v>
      </c>
      <c r="DI18" s="65">
        <f t="shared" si="75"/>
        <v>0</v>
      </c>
      <c r="DJ18" s="65">
        <f t="shared" si="76"/>
        <v>0</v>
      </c>
      <c r="DK18" s="65">
        <f t="shared" si="77"/>
        <v>0</v>
      </c>
      <c r="DL18" s="65">
        <f t="shared" si="78"/>
        <v>0</v>
      </c>
      <c r="DM18" s="65">
        <f t="shared" si="79"/>
        <v>0</v>
      </c>
      <c r="DO18" s="65">
        <f t="shared" si="80"/>
        <v>0</v>
      </c>
      <c r="DP18" s="65">
        <f t="shared" si="81"/>
        <v>0</v>
      </c>
      <c r="DQ18" s="65">
        <f t="shared" si="82"/>
        <v>0</v>
      </c>
      <c r="DR18" s="65">
        <f t="shared" si="83"/>
        <v>22</v>
      </c>
      <c r="DS18" s="65">
        <f t="shared" si="84"/>
        <v>0</v>
      </c>
      <c r="DT18" s="65">
        <f t="shared" si="85"/>
        <v>0</v>
      </c>
      <c r="DU18" s="65">
        <f t="shared" si="86"/>
        <v>0</v>
      </c>
      <c r="DV18" s="65">
        <f t="shared" si="87"/>
        <v>0</v>
      </c>
      <c r="DX18" s="65">
        <f t="shared" si="88"/>
        <v>0</v>
      </c>
      <c r="DY18" s="65">
        <f t="shared" si="89"/>
        <v>0</v>
      </c>
      <c r="DZ18" s="65">
        <f t="shared" si="90"/>
        <v>0</v>
      </c>
      <c r="EA18" s="65">
        <f t="shared" si="91"/>
        <v>0</v>
      </c>
      <c r="EB18" s="65">
        <f t="shared" si="92"/>
        <v>0</v>
      </c>
      <c r="EC18" s="65">
        <f t="shared" si="93"/>
        <v>0</v>
      </c>
      <c r="ED18" s="65">
        <f t="shared" si="94"/>
        <v>0</v>
      </c>
      <c r="EE18" s="65">
        <f t="shared" si="95"/>
        <v>0</v>
      </c>
      <c r="EG18" s="65">
        <f t="shared" si="96"/>
        <v>0</v>
      </c>
      <c r="EH18" s="65">
        <f t="shared" si="97"/>
        <v>0</v>
      </c>
      <c r="EI18" s="65">
        <f t="shared" si="98"/>
        <v>0</v>
      </c>
      <c r="EJ18" s="65">
        <f t="shared" si="99"/>
        <v>0</v>
      </c>
      <c r="EK18" s="65">
        <f t="shared" si="100"/>
        <v>0</v>
      </c>
      <c r="EL18" s="65">
        <f t="shared" si="101"/>
        <v>0</v>
      </c>
      <c r="EM18" s="65">
        <f t="shared" si="102"/>
        <v>0</v>
      </c>
      <c r="EN18" s="65">
        <f t="shared" si="103"/>
        <v>0</v>
      </c>
      <c r="ER18" s="65">
        <f t="shared" si="104"/>
        <v>0</v>
      </c>
      <c r="ES18" s="65">
        <f t="shared" si="105"/>
        <v>0</v>
      </c>
      <c r="ET18" s="65">
        <f t="shared" si="106"/>
        <v>24</v>
      </c>
      <c r="EU18" s="65">
        <f t="shared" si="107"/>
        <v>22</v>
      </c>
      <c r="EV18" s="65">
        <f t="shared" si="108"/>
        <v>0</v>
      </c>
      <c r="EW18" s="65">
        <f t="shared" si="109"/>
        <v>0</v>
      </c>
      <c r="EX18" s="65">
        <f t="shared" si="110"/>
        <v>0</v>
      </c>
      <c r="EY18" s="65">
        <f t="shared" si="111"/>
        <v>0</v>
      </c>
    </row>
    <row r="19" spans="1:155" ht="18">
      <c r="A19" s="70"/>
      <c r="B19" s="92">
        <v>16</v>
      </c>
      <c r="C19" s="4" t="s">
        <v>179</v>
      </c>
      <c r="D19" s="52"/>
      <c r="E19" s="52"/>
      <c r="F19" s="52"/>
      <c r="G19" s="52">
        <v>10</v>
      </c>
      <c r="H19" s="52"/>
      <c r="I19" s="52"/>
      <c r="J19" s="52"/>
      <c r="K19" s="52"/>
      <c r="L19" s="89">
        <f t="shared" si="0"/>
        <v>21</v>
      </c>
      <c r="M19" s="89">
        <f t="shared" si="4"/>
        <v>21</v>
      </c>
      <c r="N19" s="91">
        <f t="shared" si="1"/>
        <v>0</v>
      </c>
      <c r="V19" s="103">
        <f t="shared" si="14"/>
        <v>0</v>
      </c>
      <c r="W19" s="103">
        <f t="shared" si="15"/>
        <v>0</v>
      </c>
      <c r="X19" s="103">
        <f t="shared" si="16"/>
        <v>0</v>
      </c>
      <c r="Y19" s="103">
        <f t="shared" si="17"/>
        <v>21</v>
      </c>
      <c r="Z19" s="103">
        <f t="shared" si="18"/>
        <v>0</v>
      </c>
      <c r="AA19" s="103">
        <f t="shared" si="19"/>
        <v>0</v>
      </c>
      <c r="AB19" s="103">
        <f t="shared" si="20"/>
        <v>0</v>
      </c>
      <c r="AC19" s="103">
        <f t="shared" si="21"/>
        <v>0</v>
      </c>
      <c r="AD19" s="75">
        <f t="shared" si="22"/>
        <v>21</v>
      </c>
      <c r="AE19" s="105">
        <f t="shared" si="23"/>
        <v>21</v>
      </c>
      <c r="AF19" s="106">
        <f t="shared" si="24"/>
        <v>0</v>
      </c>
      <c r="AG19" s="112"/>
      <c r="AH19" s="103" t="str">
        <f t="shared" si="25"/>
        <v> </v>
      </c>
      <c r="AI19" s="103" t="str">
        <f t="shared" si="26"/>
        <v> </v>
      </c>
      <c r="AJ19" s="103" t="str">
        <f t="shared" si="27"/>
        <v> </v>
      </c>
      <c r="AK19" s="103">
        <f t="shared" si="28"/>
        <v>21</v>
      </c>
      <c r="AL19" s="103" t="str">
        <f t="shared" si="29"/>
        <v> </v>
      </c>
      <c r="AM19" s="103" t="str">
        <f t="shared" si="30"/>
        <v> </v>
      </c>
      <c r="AN19" s="103" t="str">
        <f t="shared" si="31"/>
        <v> </v>
      </c>
      <c r="AO19" s="103" t="str">
        <f t="shared" si="32"/>
        <v> </v>
      </c>
      <c r="BI19" s="128">
        <f t="shared" si="33"/>
        <v>7</v>
      </c>
      <c r="BJ19" s="61">
        <f t="shared" si="34"/>
        <v>1</v>
      </c>
      <c r="BK19" s="61">
        <f t="shared" si="35"/>
        <v>1</v>
      </c>
      <c r="BL19" s="61">
        <f t="shared" si="36"/>
        <v>1</v>
      </c>
      <c r="BM19" s="61">
        <f t="shared" si="37"/>
        <v>1</v>
      </c>
      <c r="BN19" s="61">
        <f t="shared" si="38"/>
        <v>1</v>
      </c>
      <c r="BO19" s="61">
        <f t="shared" si="39"/>
        <v>1</v>
      </c>
      <c r="BP19" s="61">
        <f t="shared" si="40"/>
        <v>1</v>
      </c>
      <c r="BQ19" s="130">
        <f t="shared" si="41"/>
        <v>1000000</v>
      </c>
      <c r="BR19" s="129">
        <f t="shared" si="42"/>
        <v>6</v>
      </c>
      <c r="BS19" s="61">
        <f t="shared" si="43"/>
        <v>1</v>
      </c>
      <c r="BT19" s="61">
        <f t="shared" si="44"/>
        <v>1</v>
      </c>
      <c r="BU19" s="61">
        <f t="shared" si="45"/>
        <v>1</v>
      </c>
      <c r="BV19" s="61">
        <f t="shared" si="46"/>
        <v>1</v>
      </c>
      <c r="BW19" s="61">
        <f t="shared" si="47"/>
        <v>1</v>
      </c>
      <c r="BX19" s="61">
        <f t="shared" si="48"/>
        <v>1</v>
      </c>
      <c r="BY19" s="131">
        <f t="shared" si="49"/>
        <v>100000</v>
      </c>
      <c r="BZ19" s="128">
        <f t="shared" si="50"/>
        <v>5</v>
      </c>
      <c r="CA19" s="61">
        <f t="shared" si="51"/>
        <v>1</v>
      </c>
      <c r="CB19" s="61">
        <f t="shared" si="52"/>
        <v>1</v>
      </c>
      <c r="CC19" s="61">
        <f t="shared" si="53"/>
        <v>1</v>
      </c>
      <c r="CD19" s="61">
        <f t="shared" si="54"/>
        <v>1</v>
      </c>
      <c r="CE19" s="61">
        <f t="shared" si="55"/>
        <v>1</v>
      </c>
      <c r="CF19" s="130">
        <f t="shared" si="56"/>
        <v>10000</v>
      </c>
      <c r="CG19" s="129">
        <f t="shared" si="7"/>
        <v>0</v>
      </c>
      <c r="CH19" s="61">
        <f t="shared" si="57"/>
        <v>0</v>
      </c>
      <c r="CI19" s="61">
        <f t="shared" si="58"/>
        <v>0</v>
      </c>
      <c r="CJ19" s="61">
        <f t="shared" si="59"/>
        <v>0</v>
      </c>
      <c r="CK19" s="61">
        <f t="shared" si="60"/>
        <v>0</v>
      </c>
      <c r="CL19" s="131">
        <f t="shared" si="61"/>
        <v>0</v>
      </c>
      <c r="CM19" s="128">
        <f t="shared" si="62"/>
        <v>3</v>
      </c>
      <c r="CN19" s="61">
        <f t="shared" si="63"/>
        <v>1</v>
      </c>
      <c r="CO19" s="61">
        <f t="shared" si="64"/>
        <v>1</v>
      </c>
      <c r="CP19" s="61">
        <f t="shared" si="65"/>
        <v>1</v>
      </c>
      <c r="CQ19" s="130">
        <f t="shared" si="66"/>
        <v>100</v>
      </c>
      <c r="CR19" s="129">
        <f t="shared" si="67"/>
        <v>2</v>
      </c>
      <c r="CS19" s="61">
        <f t="shared" si="68"/>
        <v>1</v>
      </c>
      <c r="CT19" s="61">
        <f t="shared" si="69"/>
        <v>1</v>
      </c>
      <c r="CU19" s="131">
        <f t="shared" si="70"/>
        <v>10</v>
      </c>
      <c r="CV19" s="61"/>
      <c r="CW19" s="130">
        <f t="shared" si="8"/>
        <v>1</v>
      </c>
      <c r="CX19" s="66">
        <f t="shared" si="71"/>
        <v>1110111</v>
      </c>
      <c r="CY19" s="53" t="s">
        <v>69</v>
      </c>
      <c r="CZ19" s="67">
        <f>SUM('SA 2017 FIA GT'!S29-'SA 2017 FIA GT'!B29)</f>
        <v>-15</v>
      </c>
      <c r="DA19" s="54" t="s">
        <v>61</v>
      </c>
      <c r="DB19" s="55" t="s">
        <v>70</v>
      </c>
      <c r="DC19" s="56" t="s">
        <v>71</v>
      </c>
      <c r="DD19" s="68" t="s">
        <v>72</v>
      </c>
      <c r="DF19" s="65">
        <f t="shared" si="72"/>
        <v>0</v>
      </c>
      <c r="DG19" s="65">
        <f t="shared" si="73"/>
        <v>0</v>
      </c>
      <c r="DH19" s="65">
        <f t="shared" si="74"/>
        <v>0</v>
      </c>
      <c r="DI19" s="65">
        <f t="shared" si="75"/>
        <v>0</v>
      </c>
      <c r="DJ19" s="65">
        <f t="shared" si="76"/>
        <v>0</v>
      </c>
      <c r="DK19" s="65">
        <f t="shared" si="77"/>
        <v>0</v>
      </c>
      <c r="DL19" s="65">
        <f t="shared" si="78"/>
        <v>0</v>
      </c>
      <c r="DM19" s="65">
        <f t="shared" si="79"/>
        <v>0</v>
      </c>
      <c r="DO19" s="65">
        <f t="shared" si="80"/>
        <v>0</v>
      </c>
      <c r="DP19" s="65">
        <f t="shared" si="81"/>
        <v>0</v>
      </c>
      <c r="DQ19" s="65">
        <f t="shared" si="82"/>
        <v>0</v>
      </c>
      <c r="DR19" s="65">
        <f t="shared" si="83"/>
        <v>21</v>
      </c>
      <c r="DS19" s="65">
        <f t="shared" si="84"/>
        <v>0</v>
      </c>
      <c r="DT19" s="65">
        <f t="shared" si="85"/>
        <v>0</v>
      </c>
      <c r="DU19" s="65">
        <f t="shared" si="86"/>
        <v>0</v>
      </c>
      <c r="DV19" s="65">
        <f t="shared" si="87"/>
        <v>0</v>
      </c>
      <c r="DX19" s="65">
        <f t="shared" si="88"/>
        <v>0</v>
      </c>
      <c r="DY19" s="65">
        <f t="shared" si="89"/>
        <v>0</v>
      </c>
      <c r="DZ19" s="65">
        <f t="shared" si="90"/>
        <v>0</v>
      </c>
      <c r="EA19" s="65">
        <f t="shared" si="91"/>
        <v>0</v>
      </c>
      <c r="EB19" s="65">
        <f t="shared" si="92"/>
        <v>0</v>
      </c>
      <c r="EC19" s="65">
        <f t="shared" si="93"/>
        <v>0</v>
      </c>
      <c r="ED19" s="65">
        <f t="shared" si="94"/>
        <v>0</v>
      </c>
      <c r="EE19" s="65">
        <f t="shared" si="95"/>
        <v>0</v>
      </c>
      <c r="EG19" s="65">
        <f t="shared" si="96"/>
        <v>0</v>
      </c>
      <c r="EH19" s="65">
        <f t="shared" si="97"/>
        <v>0</v>
      </c>
      <c r="EI19" s="65">
        <f t="shared" si="98"/>
        <v>0</v>
      </c>
      <c r="EJ19" s="65">
        <f t="shared" si="99"/>
        <v>0</v>
      </c>
      <c r="EK19" s="65">
        <f t="shared" si="100"/>
        <v>0</v>
      </c>
      <c r="EL19" s="65">
        <f t="shared" si="101"/>
        <v>0</v>
      </c>
      <c r="EM19" s="65">
        <f t="shared" si="102"/>
        <v>0</v>
      </c>
      <c r="EN19" s="65">
        <f t="shared" si="103"/>
        <v>0</v>
      </c>
      <c r="ER19" s="65">
        <f t="shared" si="104"/>
        <v>0</v>
      </c>
      <c r="ES19" s="65">
        <f t="shared" si="105"/>
        <v>0</v>
      </c>
      <c r="ET19" s="65">
        <f t="shared" si="106"/>
        <v>0</v>
      </c>
      <c r="EU19" s="65">
        <f t="shared" si="107"/>
        <v>21</v>
      </c>
      <c r="EV19" s="65">
        <f t="shared" si="108"/>
        <v>0</v>
      </c>
      <c r="EW19" s="65">
        <f t="shared" si="109"/>
        <v>0</v>
      </c>
      <c r="EX19" s="65">
        <f t="shared" si="110"/>
        <v>0</v>
      </c>
      <c r="EY19" s="65">
        <f t="shared" si="111"/>
        <v>0</v>
      </c>
    </row>
    <row r="20" spans="1:155" ht="18">
      <c r="A20" s="70"/>
      <c r="B20" s="92">
        <v>17</v>
      </c>
      <c r="C20" s="72">
        <v>17</v>
      </c>
      <c r="D20" s="51"/>
      <c r="E20" s="51"/>
      <c r="F20" s="51"/>
      <c r="G20" s="51"/>
      <c r="H20" s="51"/>
      <c r="I20" s="51"/>
      <c r="J20" s="51"/>
      <c r="K20" s="51"/>
      <c r="L20" s="89">
        <f t="shared" si="0"/>
        <v>0</v>
      </c>
      <c r="M20" s="89" t="e">
        <f t="shared" si="4"/>
        <v>#DIV/0!</v>
      </c>
      <c r="N20" s="91">
        <f t="shared" si="1"/>
        <v>0</v>
      </c>
      <c r="V20" s="103">
        <f t="shared" si="14"/>
        <v>0</v>
      </c>
      <c r="W20" s="103">
        <f t="shared" si="15"/>
        <v>0</v>
      </c>
      <c r="X20" s="103">
        <f t="shared" si="16"/>
        <v>0</v>
      </c>
      <c r="Y20" s="103">
        <f t="shared" si="17"/>
        <v>0</v>
      </c>
      <c r="Z20" s="103">
        <f t="shared" si="18"/>
        <v>0</v>
      </c>
      <c r="AA20" s="103">
        <f t="shared" si="19"/>
        <v>0</v>
      </c>
      <c r="AB20" s="103">
        <f t="shared" si="20"/>
        <v>0</v>
      </c>
      <c r="AC20" s="103">
        <f t="shared" si="21"/>
        <v>0</v>
      </c>
      <c r="AD20" s="75">
        <f t="shared" si="22"/>
        <v>0</v>
      </c>
      <c r="AE20" s="105" t="e">
        <f t="shared" si="23"/>
        <v>#DIV/0!</v>
      </c>
      <c r="AF20" s="106">
        <f t="shared" si="24"/>
        <v>0</v>
      </c>
      <c r="AG20" s="112"/>
      <c r="AH20" s="103" t="str">
        <f t="shared" si="25"/>
        <v> </v>
      </c>
      <c r="AI20" s="103" t="str">
        <f t="shared" si="26"/>
        <v> </v>
      </c>
      <c r="AJ20" s="103" t="str">
        <f t="shared" si="27"/>
        <v> </v>
      </c>
      <c r="AK20" s="103" t="str">
        <f t="shared" si="28"/>
        <v> </v>
      </c>
      <c r="AL20" s="103" t="str">
        <f t="shared" si="29"/>
        <v> </v>
      </c>
      <c r="AM20" s="103" t="str">
        <f t="shared" si="30"/>
        <v> </v>
      </c>
      <c r="AN20" s="103" t="str">
        <f t="shared" si="31"/>
        <v> </v>
      </c>
      <c r="AO20" s="103" t="str">
        <f t="shared" si="32"/>
        <v> </v>
      </c>
      <c r="BI20" s="128">
        <f t="shared" si="33"/>
        <v>7</v>
      </c>
      <c r="BJ20" s="61">
        <f t="shared" si="34"/>
        <v>1</v>
      </c>
      <c r="BK20" s="61">
        <f t="shared" si="35"/>
        <v>1</v>
      </c>
      <c r="BL20" s="61">
        <f t="shared" si="36"/>
        <v>1</v>
      </c>
      <c r="BM20" s="61">
        <f t="shared" si="37"/>
        <v>1</v>
      </c>
      <c r="BN20" s="61">
        <f t="shared" si="38"/>
        <v>1</v>
      </c>
      <c r="BO20" s="61">
        <f t="shared" si="39"/>
        <v>1</v>
      </c>
      <c r="BP20" s="61">
        <f t="shared" si="40"/>
        <v>1</v>
      </c>
      <c r="BQ20" s="130">
        <f t="shared" si="41"/>
        <v>1000000</v>
      </c>
      <c r="BR20" s="129">
        <f t="shared" si="42"/>
        <v>6</v>
      </c>
      <c r="BS20" s="61">
        <f t="shared" si="43"/>
        <v>1</v>
      </c>
      <c r="BT20" s="61">
        <f t="shared" si="44"/>
        <v>1</v>
      </c>
      <c r="BU20" s="61">
        <f t="shared" si="45"/>
        <v>1</v>
      </c>
      <c r="BV20" s="61">
        <f t="shared" si="46"/>
        <v>1</v>
      </c>
      <c r="BW20" s="61">
        <f t="shared" si="47"/>
        <v>1</v>
      </c>
      <c r="BX20" s="61">
        <f t="shared" si="48"/>
        <v>1</v>
      </c>
      <c r="BY20" s="131">
        <f t="shared" si="49"/>
        <v>100000</v>
      </c>
      <c r="BZ20" s="128">
        <f t="shared" si="50"/>
        <v>5</v>
      </c>
      <c r="CA20" s="61">
        <f t="shared" si="51"/>
        <v>1</v>
      </c>
      <c r="CB20" s="61">
        <f t="shared" si="52"/>
        <v>1</v>
      </c>
      <c r="CC20" s="61">
        <f t="shared" si="53"/>
        <v>1</v>
      </c>
      <c r="CD20" s="61">
        <f t="shared" si="54"/>
        <v>1</v>
      </c>
      <c r="CE20" s="61">
        <f t="shared" si="55"/>
        <v>1</v>
      </c>
      <c r="CF20" s="130">
        <f t="shared" si="56"/>
        <v>10000</v>
      </c>
      <c r="CG20" s="129">
        <f t="shared" si="7"/>
        <v>4</v>
      </c>
      <c r="CH20" s="61">
        <f t="shared" si="57"/>
        <v>1</v>
      </c>
      <c r="CI20" s="61">
        <f t="shared" si="58"/>
        <v>1</v>
      </c>
      <c r="CJ20" s="61">
        <f t="shared" si="59"/>
        <v>1</v>
      </c>
      <c r="CK20" s="61">
        <f t="shared" si="60"/>
        <v>1</v>
      </c>
      <c r="CL20" s="131">
        <f t="shared" si="61"/>
        <v>1000</v>
      </c>
      <c r="CM20" s="128">
        <f t="shared" si="62"/>
        <v>3</v>
      </c>
      <c r="CN20" s="61">
        <f t="shared" si="63"/>
        <v>1</v>
      </c>
      <c r="CO20" s="61">
        <f t="shared" si="64"/>
        <v>1</v>
      </c>
      <c r="CP20" s="61">
        <f t="shared" si="65"/>
        <v>1</v>
      </c>
      <c r="CQ20" s="130">
        <f t="shared" si="66"/>
        <v>100</v>
      </c>
      <c r="CR20" s="129">
        <f t="shared" si="67"/>
        <v>2</v>
      </c>
      <c r="CS20" s="61">
        <f t="shared" si="68"/>
        <v>1</v>
      </c>
      <c r="CT20" s="61">
        <f t="shared" si="69"/>
        <v>1</v>
      </c>
      <c r="CU20" s="131">
        <f t="shared" si="70"/>
        <v>10</v>
      </c>
      <c r="CV20" s="61"/>
      <c r="CW20" s="130">
        <f t="shared" si="8"/>
        <v>1</v>
      </c>
      <c r="CX20" s="66">
        <f t="shared" si="71"/>
        <v>1111111</v>
      </c>
      <c r="CY20" s="53" t="s">
        <v>69</v>
      </c>
      <c r="CZ20" s="67" t="e">
        <f>SUM('SA 2017 FIA GT'!#REF!-'SA 2017 FIA GT'!#REF!)</f>
        <v>#REF!</v>
      </c>
      <c r="DA20" s="54" t="s">
        <v>61</v>
      </c>
      <c r="DB20" s="55" t="s">
        <v>70</v>
      </c>
      <c r="DC20" s="56" t="s">
        <v>71</v>
      </c>
      <c r="DD20" s="68" t="s">
        <v>72</v>
      </c>
      <c r="DF20" s="65">
        <f t="shared" si="72"/>
        <v>0</v>
      </c>
      <c r="DG20" s="65">
        <f t="shared" si="73"/>
        <v>0</v>
      </c>
      <c r="DH20" s="65">
        <f t="shared" si="74"/>
        <v>0</v>
      </c>
      <c r="DI20" s="65">
        <f t="shared" si="75"/>
        <v>0</v>
      </c>
      <c r="DJ20" s="65">
        <f t="shared" si="76"/>
        <v>0</v>
      </c>
      <c r="DK20" s="65">
        <f t="shared" si="77"/>
        <v>0</v>
      </c>
      <c r="DL20" s="65">
        <f t="shared" si="78"/>
        <v>0</v>
      </c>
      <c r="DM20" s="65">
        <f t="shared" si="79"/>
        <v>0</v>
      </c>
      <c r="DO20" s="65">
        <f t="shared" si="80"/>
        <v>0</v>
      </c>
      <c r="DP20" s="65">
        <f t="shared" si="81"/>
        <v>0</v>
      </c>
      <c r="DQ20" s="65">
        <f t="shared" si="82"/>
        <v>0</v>
      </c>
      <c r="DR20" s="65">
        <f t="shared" si="83"/>
        <v>0</v>
      </c>
      <c r="DS20" s="65">
        <f t="shared" si="84"/>
        <v>0</v>
      </c>
      <c r="DT20" s="65">
        <f t="shared" si="85"/>
        <v>0</v>
      </c>
      <c r="DU20" s="65">
        <f t="shared" si="86"/>
        <v>0</v>
      </c>
      <c r="DV20" s="65">
        <f t="shared" si="87"/>
        <v>0</v>
      </c>
      <c r="DX20" s="65">
        <f t="shared" si="88"/>
        <v>0</v>
      </c>
      <c r="DY20" s="65">
        <f t="shared" si="89"/>
        <v>0</v>
      </c>
      <c r="DZ20" s="65">
        <f t="shared" si="90"/>
        <v>0</v>
      </c>
      <c r="EA20" s="65">
        <f t="shared" si="91"/>
        <v>0</v>
      </c>
      <c r="EB20" s="65">
        <f t="shared" si="92"/>
        <v>0</v>
      </c>
      <c r="EC20" s="65">
        <f t="shared" si="93"/>
        <v>0</v>
      </c>
      <c r="ED20" s="65">
        <f t="shared" si="94"/>
        <v>0</v>
      </c>
      <c r="EE20" s="65">
        <f t="shared" si="95"/>
        <v>0</v>
      </c>
      <c r="EG20" s="65">
        <f t="shared" si="96"/>
        <v>0</v>
      </c>
      <c r="EH20" s="65">
        <f t="shared" si="97"/>
        <v>0</v>
      </c>
      <c r="EI20" s="65">
        <f t="shared" si="98"/>
        <v>0</v>
      </c>
      <c r="EJ20" s="65">
        <f t="shared" si="99"/>
        <v>0</v>
      </c>
      <c r="EK20" s="65">
        <f t="shared" si="100"/>
        <v>0</v>
      </c>
      <c r="EL20" s="65">
        <f t="shared" si="101"/>
        <v>0</v>
      </c>
      <c r="EM20" s="65">
        <f t="shared" si="102"/>
        <v>0</v>
      </c>
      <c r="EN20" s="65">
        <f t="shared" si="103"/>
        <v>0</v>
      </c>
      <c r="ER20" s="65">
        <f t="shared" si="104"/>
        <v>0</v>
      </c>
      <c r="ES20" s="65">
        <f t="shared" si="105"/>
        <v>0</v>
      </c>
      <c r="ET20" s="65">
        <f t="shared" si="106"/>
        <v>0</v>
      </c>
      <c r="EU20" s="65">
        <f t="shared" si="107"/>
        <v>0</v>
      </c>
      <c r="EV20" s="65">
        <f t="shared" si="108"/>
        <v>0</v>
      </c>
      <c r="EW20" s="65">
        <f t="shared" si="109"/>
        <v>0</v>
      </c>
      <c r="EX20" s="65">
        <f t="shared" si="110"/>
        <v>0</v>
      </c>
      <c r="EY20" s="65">
        <f t="shared" si="111"/>
        <v>0</v>
      </c>
    </row>
    <row r="21" spans="1:155" ht="18">
      <c r="A21" s="70"/>
      <c r="B21" s="92">
        <v>18</v>
      </c>
      <c r="C21" s="4">
        <v>18</v>
      </c>
      <c r="D21" s="52"/>
      <c r="E21" s="52"/>
      <c r="F21" s="52"/>
      <c r="G21" s="52"/>
      <c r="H21" s="52"/>
      <c r="I21" s="52"/>
      <c r="J21" s="52"/>
      <c r="K21" s="52"/>
      <c r="L21" s="89">
        <f t="shared" si="0"/>
        <v>0</v>
      </c>
      <c r="M21" s="89" t="e">
        <f t="shared" si="4"/>
        <v>#DIV/0!</v>
      </c>
      <c r="N21" s="91">
        <f t="shared" si="1"/>
        <v>0</v>
      </c>
      <c r="V21" s="103">
        <f t="shared" si="14"/>
        <v>0</v>
      </c>
      <c r="W21" s="103">
        <f t="shared" si="15"/>
        <v>0</v>
      </c>
      <c r="X21" s="103">
        <f t="shared" si="16"/>
        <v>0</v>
      </c>
      <c r="Y21" s="103">
        <f t="shared" si="17"/>
        <v>0</v>
      </c>
      <c r="Z21" s="103">
        <f t="shared" si="18"/>
        <v>0</v>
      </c>
      <c r="AA21" s="103">
        <f t="shared" si="19"/>
        <v>0</v>
      </c>
      <c r="AB21" s="103">
        <f t="shared" si="20"/>
        <v>0</v>
      </c>
      <c r="AC21" s="103">
        <f t="shared" si="21"/>
        <v>0</v>
      </c>
      <c r="AD21" s="75">
        <f t="shared" si="22"/>
        <v>0</v>
      </c>
      <c r="AE21" s="105" t="e">
        <f t="shared" si="23"/>
        <v>#DIV/0!</v>
      </c>
      <c r="AF21" s="106">
        <f t="shared" si="24"/>
        <v>0</v>
      </c>
      <c r="AG21" s="112"/>
      <c r="AH21" s="103" t="str">
        <f t="shared" si="25"/>
        <v> </v>
      </c>
      <c r="AI21" s="103" t="str">
        <f t="shared" si="26"/>
        <v> </v>
      </c>
      <c r="AJ21" s="103" t="str">
        <f t="shared" si="27"/>
        <v> </v>
      </c>
      <c r="AK21" s="103" t="str">
        <f t="shared" si="28"/>
        <v> </v>
      </c>
      <c r="AL21" s="103" t="str">
        <f t="shared" si="29"/>
        <v> </v>
      </c>
      <c r="AM21" s="103" t="str">
        <f t="shared" si="30"/>
        <v> </v>
      </c>
      <c r="AN21" s="103" t="str">
        <f t="shared" si="31"/>
        <v> </v>
      </c>
      <c r="AO21" s="103" t="str">
        <f t="shared" si="32"/>
        <v> </v>
      </c>
      <c r="BI21" s="128">
        <f t="shared" si="33"/>
        <v>7</v>
      </c>
      <c r="BJ21" s="61">
        <f t="shared" si="34"/>
        <v>1</v>
      </c>
      <c r="BK21" s="61">
        <f t="shared" si="35"/>
        <v>1</v>
      </c>
      <c r="BL21" s="61">
        <f t="shared" si="36"/>
        <v>1</v>
      </c>
      <c r="BM21" s="61">
        <f t="shared" si="37"/>
        <v>1</v>
      </c>
      <c r="BN21" s="61">
        <f t="shared" si="38"/>
        <v>1</v>
      </c>
      <c r="BO21" s="61">
        <f t="shared" si="39"/>
        <v>1</v>
      </c>
      <c r="BP21" s="61">
        <f t="shared" si="40"/>
        <v>1</v>
      </c>
      <c r="BQ21" s="130">
        <f t="shared" si="41"/>
        <v>1000000</v>
      </c>
      <c r="BR21" s="129">
        <f t="shared" si="42"/>
        <v>6</v>
      </c>
      <c r="BS21" s="61">
        <f t="shared" si="43"/>
        <v>1</v>
      </c>
      <c r="BT21" s="61">
        <f t="shared" si="44"/>
        <v>1</v>
      </c>
      <c r="BU21" s="61">
        <f t="shared" si="45"/>
        <v>1</v>
      </c>
      <c r="BV21" s="61">
        <f t="shared" si="46"/>
        <v>1</v>
      </c>
      <c r="BW21" s="61">
        <f t="shared" si="47"/>
        <v>1</v>
      </c>
      <c r="BX21" s="61">
        <f t="shared" si="48"/>
        <v>1</v>
      </c>
      <c r="BY21" s="131">
        <f t="shared" si="49"/>
        <v>100000</v>
      </c>
      <c r="BZ21" s="128">
        <f t="shared" si="50"/>
        <v>5</v>
      </c>
      <c r="CA21" s="61">
        <f t="shared" si="51"/>
        <v>1</v>
      </c>
      <c r="CB21" s="61">
        <f t="shared" si="52"/>
        <v>1</v>
      </c>
      <c r="CC21" s="61">
        <f t="shared" si="53"/>
        <v>1</v>
      </c>
      <c r="CD21" s="61">
        <f t="shared" si="54"/>
        <v>1</v>
      </c>
      <c r="CE21" s="61">
        <f t="shared" si="55"/>
        <v>1</v>
      </c>
      <c r="CF21" s="130">
        <f t="shared" si="56"/>
        <v>10000</v>
      </c>
      <c r="CG21" s="129">
        <f t="shared" si="7"/>
        <v>4</v>
      </c>
      <c r="CH21" s="61">
        <f t="shared" si="57"/>
        <v>1</v>
      </c>
      <c r="CI21" s="61">
        <f t="shared" si="58"/>
        <v>1</v>
      </c>
      <c r="CJ21" s="61">
        <f t="shared" si="59"/>
        <v>1</v>
      </c>
      <c r="CK21" s="61">
        <f t="shared" si="60"/>
        <v>1</v>
      </c>
      <c r="CL21" s="131">
        <f t="shared" si="61"/>
        <v>1000</v>
      </c>
      <c r="CM21" s="128">
        <f t="shared" si="62"/>
        <v>3</v>
      </c>
      <c r="CN21" s="61">
        <f t="shared" si="63"/>
        <v>1</v>
      </c>
      <c r="CO21" s="61">
        <f t="shared" si="64"/>
        <v>1</v>
      </c>
      <c r="CP21" s="61">
        <f t="shared" si="65"/>
        <v>1</v>
      </c>
      <c r="CQ21" s="130">
        <f t="shared" si="66"/>
        <v>100</v>
      </c>
      <c r="CR21" s="129">
        <f t="shared" si="67"/>
        <v>2</v>
      </c>
      <c r="CS21" s="61">
        <f t="shared" si="68"/>
        <v>1</v>
      </c>
      <c r="CT21" s="61">
        <f t="shared" si="69"/>
        <v>1</v>
      </c>
      <c r="CU21" s="131">
        <f t="shared" si="70"/>
        <v>10</v>
      </c>
      <c r="CV21" s="61"/>
      <c r="CW21" s="130">
        <f t="shared" si="8"/>
        <v>1</v>
      </c>
      <c r="CX21" s="66">
        <f t="shared" si="71"/>
        <v>1111111</v>
      </c>
      <c r="CY21" s="53" t="s">
        <v>69</v>
      </c>
      <c r="CZ21" s="67" t="e">
        <f>SUM('SA 2017 FIA GT'!#REF!-'SA 2017 FIA GT'!#REF!)</f>
        <v>#REF!</v>
      </c>
      <c r="DA21" s="54" t="s">
        <v>61</v>
      </c>
      <c r="DB21" s="55" t="s">
        <v>70</v>
      </c>
      <c r="DC21" s="56" t="s">
        <v>71</v>
      </c>
      <c r="DD21" s="68" t="s">
        <v>72</v>
      </c>
      <c r="DF21" s="65">
        <f t="shared" si="72"/>
        <v>0</v>
      </c>
      <c r="DG21" s="65">
        <f t="shared" si="73"/>
        <v>0</v>
      </c>
      <c r="DH21" s="65">
        <f t="shared" si="74"/>
        <v>0</v>
      </c>
      <c r="DI21" s="65">
        <f t="shared" si="75"/>
        <v>0</v>
      </c>
      <c r="DJ21" s="65">
        <f t="shared" si="76"/>
        <v>0</v>
      </c>
      <c r="DK21" s="65">
        <f t="shared" si="77"/>
        <v>0</v>
      </c>
      <c r="DL21" s="65">
        <f t="shared" si="78"/>
        <v>0</v>
      </c>
      <c r="DM21" s="65">
        <f t="shared" si="79"/>
        <v>0</v>
      </c>
      <c r="DO21" s="65">
        <f t="shared" si="80"/>
        <v>0</v>
      </c>
      <c r="DP21" s="65">
        <f t="shared" si="81"/>
        <v>0</v>
      </c>
      <c r="DQ21" s="65">
        <f t="shared" si="82"/>
        <v>0</v>
      </c>
      <c r="DR21" s="65">
        <f t="shared" si="83"/>
        <v>0</v>
      </c>
      <c r="DS21" s="65">
        <f t="shared" si="84"/>
        <v>0</v>
      </c>
      <c r="DT21" s="65">
        <f t="shared" si="85"/>
        <v>0</v>
      </c>
      <c r="DU21" s="65">
        <f t="shared" si="86"/>
        <v>0</v>
      </c>
      <c r="DV21" s="65">
        <f t="shared" si="87"/>
        <v>0</v>
      </c>
      <c r="DX21" s="65">
        <f t="shared" si="88"/>
        <v>0</v>
      </c>
      <c r="DY21" s="65">
        <f t="shared" si="89"/>
        <v>0</v>
      </c>
      <c r="DZ21" s="65">
        <f t="shared" si="90"/>
        <v>0</v>
      </c>
      <c r="EA21" s="65">
        <f t="shared" si="91"/>
        <v>0</v>
      </c>
      <c r="EB21" s="65">
        <f t="shared" si="92"/>
        <v>0</v>
      </c>
      <c r="EC21" s="65">
        <f t="shared" si="93"/>
        <v>0</v>
      </c>
      <c r="ED21" s="65">
        <f t="shared" si="94"/>
        <v>0</v>
      </c>
      <c r="EE21" s="65">
        <f t="shared" si="95"/>
        <v>0</v>
      </c>
      <c r="EG21" s="65">
        <f t="shared" si="96"/>
        <v>0</v>
      </c>
      <c r="EH21" s="65">
        <f t="shared" si="97"/>
        <v>0</v>
      </c>
      <c r="EI21" s="65">
        <f t="shared" si="98"/>
        <v>0</v>
      </c>
      <c r="EJ21" s="65">
        <f t="shared" si="99"/>
        <v>0</v>
      </c>
      <c r="EK21" s="65">
        <f t="shared" si="100"/>
        <v>0</v>
      </c>
      <c r="EL21" s="65">
        <f t="shared" si="101"/>
        <v>0</v>
      </c>
      <c r="EM21" s="65">
        <f t="shared" si="102"/>
        <v>0</v>
      </c>
      <c r="EN21" s="65">
        <f t="shared" si="103"/>
        <v>0</v>
      </c>
      <c r="ER21" s="65">
        <f t="shared" si="104"/>
        <v>0</v>
      </c>
      <c r="ES21" s="65">
        <f t="shared" si="105"/>
        <v>0</v>
      </c>
      <c r="ET21" s="65">
        <f t="shared" si="106"/>
        <v>0</v>
      </c>
      <c r="EU21" s="65">
        <f t="shared" si="107"/>
        <v>0</v>
      </c>
      <c r="EV21" s="65">
        <f t="shared" si="108"/>
        <v>0</v>
      </c>
      <c r="EW21" s="65">
        <f t="shared" si="109"/>
        <v>0</v>
      </c>
      <c r="EX21" s="65">
        <f t="shared" si="110"/>
        <v>0</v>
      </c>
      <c r="EY21" s="65">
        <f t="shared" si="111"/>
        <v>0</v>
      </c>
    </row>
    <row r="22" spans="1:155" ht="18">
      <c r="A22" s="70"/>
      <c r="B22" s="92">
        <v>19</v>
      </c>
      <c r="C22" s="72">
        <v>19</v>
      </c>
      <c r="D22" s="51"/>
      <c r="E22" s="51"/>
      <c r="F22" s="51"/>
      <c r="G22" s="51"/>
      <c r="H22" s="51"/>
      <c r="I22" s="51"/>
      <c r="J22" s="51"/>
      <c r="K22" s="51"/>
      <c r="L22" s="89">
        <f t="shared" si="0"/>
        <v>0</v>
      </c>
      <c r="M22" s="89" t="e">
        <f t="shared" si="4"/>
        <v>#DIV/0!</v>
      </c>
      <c r="N22" s="91">
        <f t="shared" si="1"/>
        <v>0</v>
      </c>
      <c r="V22" s="103">
        <f t="shared" si="14"/>
        <v>0</v>
      </c>
      <c r="W22" s="103">
        <f t="shared" si="15"/>
        <v>0</v>
      </c>
      <c r="X22" s="103">
        <f t="shared" si="16"/>
        <v>0</v>
      </c>
      <c r="Y22" s="103">
        <f t="shared" si="17"/>
        <v>0</v>
      </c>
      <c r="Z22" s="103">
        <f t="shared" si="18"/>
        <v>0</v>
      </c>
      <c r="AA22" s="103">
        <f t="shared" si="19"/>
        <v>0</v>
      </c>
      <c r="AB22" s="103">
        <f t="shared" si="20"/>
        <v>0</v>
      </c>
      <c r="AC22" s="103">
        <f t="shared" si="21"/>
        <v>0</v>
      </c>
      <c r="AD22" s="75">
        <f t="shared" si="22"/>
        <v>0</v>
      </c>
      <c r="AE22" s="105" t="e">
        <f t="shared" si="23"/>
        <v>#DIV/0!</v>
      </c>
      <c r="AF22" s="106">
        <f t="shared" si="24"/>
        <v>0</v>
      </c>
      <c r="AG22" s="112"/>
      <c r="AH22" s="103" t="str">
        <f t="shared" si="25"/>
        <v> </v>
      </c>
      <c r="AI22" s="103" t="str">
        <f t="shared" si="26"/>
        <v> </v>
      </c>
      <c r="AJ22" s="103" t="str">
        <f t="shared" si="27"/>
        <v> </v>
      </c>
      <c r="AK22" s="103" t="str">
        <f t="shared" si="28"/>
        <v> </v>
      </c>
      <c r="AL22" s="103" t="str">
        <f t="shared" si="29"/>
        <v> </v>
      </c>
      <c r="AM22" s="103" t="str">
        <f t="shared" si="30"/>
        <v> </v>
      </c>
      <c r="AN22" s="103" t="str">
        <f t="shared" si="31"/>
        <v> </v>
      </c>
      <c r="AO22" s="103" t="str">
        <f t="shared" si="32"/>
        <v> </v>
      </c>
      <c r="BI22" s="128">
        <f t="shared" si="33"/>
        <v>7</v>
      </c>
      <c r="BJ22" s="61">
        <f t="shared" si="34"/>
        <v>1</v>
      </c>
      <c r="BK22" s="61">
        <f t="shared" si="35"/>
        <v>1</v>
      </c>
      <c r="BL22" s="61">
        <f t="shared" si="36"/>
        <v>1</v>
      </c>
      <c r="BM22" s="61">
        <f t="shared" si="37"/>
        <v>1</v>
      </c>
      <c r="BN22" s="61">
        <f t="shared" si="38"/>
        <v>1</v>
      </c>
      <c r="BO22" s="61">
        <f t="shared" si="39"/>
        <v>1</v>
      </c>
      <c r="BP22" s="61">
        <f t="shared" si="40"/>
        <v>1</v>
      </c>
      <c r="BQ22" s="130">
        <f t="shared" si="41"/>
        <v>1000000</v>
      </c>
      <c r="BR22" s="129">
        <f t="shared" si="42"/>
        <v>6</v>
      </c>
      <c r="BS22" s="61">
        <f t="shared" si="43"/>
        <v>1</v>
      </c>
      <c r="BT22" s="61">
        <f t="shared" si="44"/>
        <v>1</v>
      </c>
      <c r="BU22" s="61">
        <f t="shared" si="45"/>
        <v>1</v>
      </c>
      <c r="BV22" s="61">
        <f t="shared" si="46"/>
        <v>1</v>
      </c>
      <c r="BW22" s="61">
        <f t="shared" si="47"/>
        <v>1</v>
      </c>
      <c r="BX22" s="61">
        <f t="shared" si="48"/>
        <v>1</v>
      </c>
      <c r="BY22" s="131">
        <f t="shared" si="49"/>
        <v>100000</v>
      </c>
      <c r="BZ22" s="128">
        <f t="shared" si="50"/>
        <v>5</v>
      </c>
      <c r="CA22" s="61">
        <f t="shared" si="51"/>
        <v>1</v>
      </c>
      <c r="CB22" s="61">
        <f t="shared" si="52"/>
        <v>1</v>
      </c>
      <c r="CC22" s="61">
        <f t="shared" si="53"/>
        <v>1</v>
      </c>
      <c r="CD22" s="61">
        <f t="shared" si="54"/>
        <v>1</v>
      </c>
      <c r="CE22" s="61">
        <f t="shared" si="55"/>
        <v>1</v>
      </c>
      <c r="CF22" s="130">
        <f t="shared" si="56"/>
        <v>10000</v>
      </c>
      <c r="CG22" s="129">
        <f t="shared" si="7"/>
        <v>4</v>
      </c>
      <c r="CH22" s="61">
        <f t="shared" si="57"/>
        <v>1</v>
      </c>
      <c r="CI22" s="61">
        <f t="shared" si="58"/>
        <v>1</v>
      </c>
      <c r="CJ22" s="61">
        <f t="shared" si="59"/>
        <v>1</v>
      </c>
      <c r="CK22" s="61">
        <f t="shared" si="60"/>
        <v>1</v>
      </c>
      <c r="CL22" s="131">
        <f t="shared" si="61"/>
        <v>1000</v>
      </c>
      <c r="CM22" s="128">
        <f t="shared" si="62"/>
        <v>3</v>
      </c>
      <c r="CN22" s="61">
        <f t="shared" si="63"/>
        <v>1</v>
      </c>
      <c r="CO22" s="61">
        <f t="shared" si="64"/>
        <v>1</v>
      </c>
      <c r="CP22" s="61">
        <f t="shared" si="65"/>
        <v>1</v>
      </c>
      <c r="CQ22" s="130">
        <f t="shared" si="66"/>
        <v>100</v>
      </c>
      <c r="CR22" s="129">
        <f t="shared" si="67"/>
        <v>2</v>
      </c>
      <c r="CS22" s="61">
        <f t="shared" si="68"/>
        <v>1</v>
      </c>
      <c r="CT22" s="61">
        <f t="shared" si="69"/>
        <v>1</v>
      </c>
      <c r="CU22" s="131">
        <f t="shared" si="70"/>
        <v>10</v>
      </c>
      <c r="CV22" s="61"/>
      <c r="CW22" s="130">
        <f t="shared" si="8"/>
        <v>1</v>
      </c>
      <c r="CX22" s="66">
        <f t="shared" si="71"/>
        <v>1111111</v>
      </c>
      <c r="CY22" s="53" t="s">
        <v>69</v>
      </c>
      <c r="CZ22" s="67" t="e">
        <f>SUM('SA 2017 FIA GT'!#REF!-'SA 2017 FIA GT'!#REF!)</f>
        <v>#REF!</v>
      </c>
      <c r="DA22" s="54" t="s">
        <v>61</v>
      </c>
      <c r="DB22" s="55" t="s">
        <v>70</v>
      </c>
      <c r="DC22" s="56" t="s">
        <v>71</v>
      </c>
      <c r="DD22" s="68" t="s">
        <v>72</v>
      </c>
      <c r="DF22" s="65">
        <f t="shared" si="72"/>
        <v>0</v>
      </c>
      <c r="DG22" s="65">
        <f t="shared" si="73"/>
        <v>0</v>
      </c>
      <c r="DH22" s="65">
        <f t="shared" si="74"/>
        <v>0</v>
      </c>
      <c r="DI22" s="65">
        <f t="shared" si="75"/>
        <v>0</v>
      </c>
      <c r="DJ22" s="65">
        <f t="shared" si="76"/>
        <v>0</v>
      </c>
      <c r="DK22" s="65">
        <f t="shared" si="77"/>
        <v>0</v>
      </c>
      <c r="DL22" s="65">
        <f t="shared" si="78"/>
        <v>0</v>
      </c>
      <c r="DM22" s="65">
        <f t="shared" si="79"/>
        <v>0</v>
      </c>
      <c r="DO22" s="65">
        <f t="shared" si="80"/>
        <v>0</v>
      </c>
      <c r="DP22" s="65">
        <f t="shared" si="81"/>
        <v>0</v>
      </c>
      <c r="DQ22" s="65">
        <f t="shared" si="82"/>
        <v>0</v>
      </c>
      <c r="DR22" s="65">
        <f t="shared" si="83"/>
        <v>0</v>
      </c>
      <c r="DS22" s="65">
        <f t="shared" si="84"/>
        <v>0</v>
      </c>
      <c r="DT22" s="65">
        <f t="shared" si="85"/>
        <v>0</v>
      </c>
      <c r="DU22" s="65">
        <f t="shared" si="86"/>
        <v>0</v>
      </c>
      <c r="DV22" s="65">
        <f t="shared" si="87"/>
        <v>0</v>
      </c>
      <c r="DX22" s="65">
        <f t="shared" si="88"/>
        <v>0</v>
      </c>
      <c r="DY22" s="65">
        <f t="shared" si="89"/>
        <v>0</v>
      </c>
      <c r="DZ22" s="65">
        <f t="shared" si="90"/>
        <v>0</v>
      </c>
      <c r="EA22" s="65">
        <f t="shared" si="91"/>
        <v>0</v>
      </c>
      <c r="EB22" s="65">
        <f t="shared" si="92"/>
        <v>0</v>
      </c>
      <c r="EC22" s="65">
        <f t="shared" si="93"/>
        <v>0</v>
      </c>
      <c r="ED22" s="65">
        <f t="shared" si="94"/>
        <v>0</v>
      </c>
      <c r="EE22" s="65">
        <f t="shared" si="95"/>
        <v>0</v>
      </c>
      <c r="EG22" s="65">
        <f t="shared" si="96"/>
        <v>0</v>
      </c>
      <c r="EH22" s="65">
        <f t="shared" si="97"/>
        <v>0</v>
      </c>
      <c r="EI22" s="65">
        <f t="shared" si="98"/>
        <v>0</v>
      </c>
      <c r="EJ22" s="65">
        <f t="shared" si="99"/>
        <v>0</v>
      </c>
      <c r="EK22" s="65">
        <f t="shared" si="100"/>
        <v>0</v>
      </c>
      <c r="EL22" s="65">
        <f t="shared" si="101"/>
        <v>0</v>
      </c>
      <c r="EM22" s="65">
        <f t="shared" si="102"/>
        <v>0</v>
      </c>
      <c r="EN22" s="65">
        <f t="shared" si="103"/>
        <v>0</v>
      </c>
      <c r="ER22" s="65">
        <f t="shared" si="104"/>
        <v>0</v>
      </c>
      <c r="ES22" s="65">
        <f t="shared" si="105"/>
        <v>0</v>
      </c>
      <c r="ET22" s="65">
        <f t="shared" si="106"/>
        <v>0</v>
      </c>
      <c r="EU22" s="65">
        <f t="shared" si="107"/>
        <v>0</v>
      </c>
      <c r="EV22" s="65">
        <f t="shared" si="108"/>
        <v>0</v>
      </c>
      <c r="EW22" s="65">
        <f t="shared" si="109"/>
        <v>0</v>
      </c>
      <c r="EX22" s="65">
        <f t="shared" si="110"/>
        <v>0</v>
      </c>
      <c r="EY22" s="65">
        <f t="shared" si="111"/>
        <v>0</v>
      </c>
    </row>
    <row r="23" spans="1:155" ht="18">
      <c r="A23" s="70"/>
      <c r="B23" s="92">
        <v>20</v>
      </c>
      <c r="C23" s="4">
        <v>20</v>
      </c>
      <c r="D23" s="52"/>
      <c r="E23" s="52"/>
      <c r="F23" s="52"/>
      <c r="G23" s="52"/>
      <c r="H23" s="52"/>
      <c r="I23" s="52"/>
      <c r="J23" s="52"/>
      <c r="K23" s="52"/>
      <c r="L23" s="89">
        <f t="shared" si="0"/>
        <v>0</v>
      </c>
      <c r="M23" s="89" t="e">
        <f t="shared" si="4"/>
        <v>#DIV/0!</v>
      </c>
      <c r="N23" s="91">
        <f t="shared" si="1"/>
        <v>0</v>
      </c>
      <c r="V23" s="103">
        <f t="shared" si="14"/>
        <v>0</v>
      </c>
      <c r="W23" s="103">
        <f t="shared" si="15"/>
        <v>0</v>
      </c>
      <c r="X23" s="103">
        <f t="shared" si="16"/>
        <v>0</v>
      </c>
      <c r="Y23" s="103">
        <f t="shared" si="17"/>
        <v>0</v>
      </c>
      <c r="Z23" s="103">
        <f t="shared" si="18"/>
        <v>0</v>
      </c>
      <c r="AA23" s="103">
        <f t="shared" si="19"/>
        <v>0</v>
      </c>
      <c r="AB23" s="103">
        <f t="shared" si="20"/>
        <v>0</v>
      </c>
      <c r="AC23" s="103">
        <f t="shared" si="21"/>
        <v>0</v>
      </c>
      <c r="AD23" s="75">
        <f t="shared" si="22"/>
        <v>0</v>
      </c>
      <c r="AE23" s="105" t="e">
        <f t="shared" si="23"/>
        <v>#DIV/0!</v>
      </c>
      <c r="AF23" s="106">
        <f t="shared" si="24"/>
        <v>0</v>
      </c>
      <c r="AG23" s="112"/>
      <c r="AH23" s="103" t="str">
        <f t="shared" si="25"/>
        <v> </v>
      </c>
      <c r="AI23" s="103" t="str">
        <f t="shared" si="26"/>
        <v> </v>
      </c>
      <c r="AJ23" s="103" t="str">
        <f t="shared" si="27"/>
        <v> </v>
      </c>
      <c r="AK23" s="103" t="str">
        <f t="shared" si="28"/>
        <v> </v>
      </c>
      <c r="AL23" s="103" t="str">
        <f t="shared" si="29"/>
        <v> </v>
      </c>
      <c r="AM23" s="103" t="str">
        <f t="shared" si="30"/>
        <v> </v>
      </c>
      <c r="AN23" s="103" t="str">
        <f t="shared" si="31"/>
        <v> </v>
      </c>
      <c r="AO23" s="103" t="str">
        <f t="shared" si="32"/>
        <v> </v>
      </c>
      <c r="BI23" s="128">
        <f t="shared" si="33"/>
        <v>7</v>
      </c>
      <c r="BJ23" s="61">
        <f t="shared" si="34"/>
        <v>1</v>
      </c>
      <c r="BK23" s="61">
        <f t="shared" si="35"/>
        <v>1</v>
      </c>
      <c r="BL23" s="61">
        <f t="shared" si="36"/>
        <v>1</v>
      </c>
      <c r="BM23" s="61">
        <f t="shared" si="37"/>
        <v>1</v>
      </c>
      <c r="BN23" s="61">
        <f t="shared" si="38"/>
        <v>1</v>
      </c>
      <c r="BO23" s="61">
        <f t="shared" si="39"/>
        <v>1</v>
      </c>
      <c r="BP23" s="61">
        <f t="shared" si="40"/>
        <v>1</v>
      </c>
      <c r="BQ23" s="130">
        <f t="shared" si="41"/>
        <v>1000000</v>
      </c>
      <c r="BR23" s="129">
        <f t="shared" si="42"/>
        <v>6</v>
      </c>
      <c r="BS23" s="61">
        <f t="shared" si="43"/>
        <v>1</v>
      </c>
      <c r="BT23" s="61">
        <f t="shared" si="44"/>
        <v>1</v>
      </c>
      <c r="BU23" s="61">
        <f t="shared" si="45"/>
        <v>1</v>
      </c>
      <c r="BV23" s="61">
        <f t="shared" si="46"/>
        <v>1</v>
      </c>
      <c r="BW23" s="61">
        <f t="shared" si="47"/>
        <v>1</v>
      </c>
      <c r="BX23" s="61">
        <f t="shared" si="48"/>
        <v>1</v>
      </c>
      <c r="BY23" s="131">
        <f t="shared" si="49"/>
        <v>100000</v>
      </c>
      <c r="BZ23" s="128">
        <f t="shared" si="50"/>
        <v>5</v>
      </c>
      <c r="CA23" s="61">
        <f t="shared" si="51"/>
        <v>1</v>
      </c>
      <c r="CB23" s="61">
        <f t="shared" si="52"/>
        <v>1</v>
      </c>
      <c r="CC23" s="61">
        <f t="shared" si="53"/>
        <v>1</v>
      </c>
      <c r="CD23" s="61">
        <f t="shared" si="54"/>
        <v>1</v>
      </c>
      <c r="CE23" s="61">
        <f t="shared" si="55"/>
        <v>1</v>
      </c>
      <c r="CF23" s="130">
        <f t="shared" si="56"/>
        <v>10000</v>
      </c>
      <c r="CG23" s="129">
        <f t="shared" si="7"/>
        <v>4</v>
      </c>
      <c r="CH23" s="61">
        <f t="shared" si="57"/>
        <v>1</v>
      </c>
      <c r="CI23" s="61">
        <f t="shared" si="58"/>
        <v>1</v>
      </c>
      <c r="CJ23" s="61">
        <f t="shared" si="59"/>
        <v>1</v>
      </c>
      <c r="CK23" s="61">
        <f t="shared" si="60"/>
        <v>1</v>
      </c>
      <c r="CL23" s="131">
        <f t="shared" si="61"/>
        <v>1000</v>
      </c>
      <c r="CM23" s="128">
        <f t="shared" si="62"/>
        <v>3</v>
      </c>
      <c r="CN23" s="61">
        <f t="shared" si="63"/>
        <v>1</v>
      </c>
      <c r="CO23" s="61">
        <f t="shared" si="64"/>
        <v>1</v>
      </c>
      <c r="CP23" s="61">
        <f t="shared" si="65"/>
        <v>1</v>
      </c>
      <c r="CQ23" s="130">
        <f t="shared" si="66"/>
        <v>100</v>
      </c>
      <c r="CR23" s="129">
        <f t="shared" si="67"/>
        <v>2</v>
      </c>
      <c r="CS23" s="61">
        <f t="shared" si="68"/>
        <v>1</v>
      </c>
      <c r="CT23" s="61">
        <f t="shared" si="69"/>
        <v>1</v>
      </c>
      <c r="CU23" s="131">
        <f t="shared" si="70"/>
        <v>10</v>
      </c>
      <c r="CV23" s="61"/>
      <c r="CW23" s="130">
        <f t="shared" si="8"/>
        <v>1</v>
      </c>
      <c r="CX23" s="66">
        <f t="shared" si="71"/>
        <v>1111111</v>
      </c>
      <c r="CY23" s="53" t="s">
        <v>69</v>
      </c>
      <c r="CZ23" s="67" t="e">
        <f>SUM('SA 2017 FIA GT'!#REF!-'SA 2017 FIA GT'!#REF!)</f>
        <v>#REF!</v>
      </c>
      <c r="DA23" s="54" t="s">
        <v>61</v>
      </c>
      <c r="DB23" s="55" t="s">
        <v>70</v>
      </c>
      <c r="DC23" s="56" t="s">
        <v>71</v>
      </c>
      <c r="DD23" s="68" t="s">
        <v>72</v>
      </c>
      <c r="DF23" s="65">
        <f t="shared" si="72"/>
        <v>0</v>
      </c>
      <c r="DG23" s="65">
        <f t="shared" si="73"/>
        <v>0</v>
      </c>
      <c r="DH23" s="65">
        <f t="shared" si="74"/>
        <v>0</v>
      </c>
      <c r="DI23" s="65">
        <f t="shared" si="75"/>
        <v>0</v>
      </c>
      <c r="DJ23" s="65">
        <f t="shared" si="76"/>
        <v>0</v>
      </c>
      <c r="DK23" s="65">
        <f t="shared" si="77"/>
        <v>0</v>
      </c>
      <c r="DL23" s="65">
        <f t="shared" si="78"/>
        <v>0</v>
      </c>
      <c r="DM23" s="65">
        <f t="shared" si="79"/>
        <v>0</v>
      </c>
      <c r="DO23" s="65">
        <f t="shared" si="80"/>
        <v>0</v>
      </c>
      <c r="DP23" s="65">
        <f t="shared" si="81"/>
        <v>0</v>
      </c>
      <c r="DQ23" s="65">
        <f t="shared" si="82"/>
        <v>0</v>
      </c>
      <c r="DR23" s="65">
        <f t="shared" si="83"/>
        <v>0</v>
      </c>
      <c r="DS23" s="65">
        <f t="shared" si="84"/>
        <v>0</v>
      </c>
      <c r="DT23" s="65">
        <f t="shared" si="85"/>
        <v>0</v>
      </c>
      <c r="DU23" s="65">
        <f t="shared" si="86"/>
        <v>0</v>
      </c>
      <c r="DV23" s="65">
        <f t="shared" si="87"/>
        <v>0</v>
      </c>
      <c r="DX23" s="65">
        <f t="shared" si="88"/>
        <v>0</v>
      </c>
      <c r="DY23" s="65">
        <f t="shared" si="89"/>
        <v>0</v>
      </c>
      <c r="DZ23" s="65">
        <f t="shared" si="90"/>
        <v>0</v>
      </c>
      <c r="EA23" s="65">
        <f t="shared" si="91"/>
        <v>0</v>
      </c>
      <c r="EB23" s="65">
        <f t="shared" si="92"/>
        <v>0</v>
      </c>
      <c r="EC23" s="65">
        <f t="shared" si="93"/>
        <v>0</v>
      </c>
      <c r="ED23" s="65">
        <f t="shared" si="94"/>
        <v>0</v>
      </c>
      <c r="EE23" s="65">
        <f t="shared" si="95"/>
        <v>0</v>
      </c>
      <c r="EG23" s="65">
        <f t="shared" si="96"/>
        <v>0</v>
      </c>
      <c r="EH23" s="65">
        <f t="shared" si="97"/>
        <v>0</v>
      </c>
      <c r="EI23" s="65">
        <f t="shared" si="98"/>
        <v>0</v>
      </c>
      <c r="EJ23" s="65">
        <f t="shared" si="99"/>
        <v>0</v>
      </c>
      <c r="EK23" s="65">
        <f t="shared" si="100"/>
        <v>0</v>
      </c>
      <c r="EL23" s="65">
        <f t="shared" si="101"/>
        <v>0</v>
      </c>
      <c r="EM23" s="65">
        <f t="shared" si="102"/>
        <v>0</v>
      </c>
      <c r="EN23" s="65">
        <f t="shared" si="103"/>
        <v>0</v>
      </c>
      <c r="ER23" s="65">
        <f t="shared" si="104"/>
        <v>0</v>
      </c>
      <c r="ES23" s="65">
        <f t="shared" si="105"/>
        <v>0</v>
      </c>
      <c r="ET23" s="65">
        <f t="shared" si="106"/>
        <v>0</v>
      </c>
      <c r="EU23" s="65">
        <f t="shared" si="107"/>
        <v>0</v>
      </c>
      <c r="EV23" s="65">
        <f t="shared" si="108"/>
        <v>0</v>
      </c>
      <c r="EW23" s="65">
        <f t="shared" si="109"/>
        <v>0</v>
      </c>
      <c r="EX23" s="65">
        <f t="shared" si="110"/>
        <v>0</v>
      </c>
      <c r="EY23" s="65">
        <f t="shared" si="111"/>
        <v>0</v>
      </c>
    </row>
    <row r="24" spans="1:155" ht="18">
      <c r="A24" s="70"/>
      <c r="B24" s="92">
        <v>21</v>
      </c>
      <c r="C24" s="72">
        <v>21</v>
      </c>
      <c r="D24" s="51"/>
      <c r="E24" s="51"/>
      <c r="F24" s="51"/>
      <c r="G24" s="51"/>
      <c r="H24" s="51"/>
      <c r="I24" s="51"/>
      <c r="J24" s="51"/>
      <c r="K24" s="51"/>
      <c r="L24" s="89">
        <f t="shared" si="0"/>
        <v>0</v>
      </c>
      <c r="M24" s="89" t="e">
        <f t="shared" si="4"/>
        <v>#DIV/0!</v>
      </c>
      <c r="N24" s="91">
        <f t="shared" si="1"/>
        <v>0</v>
      </c>
      <c r="V24" s="103">
        <f t="shared" si="14"/>
        <v>0</v>
      </c>
      <c r="W24" s="103">
        <f t="shared" si="15"/>
        <v>0</v>
      </c>
      <c r="X24" s="103">
        <f t="shared" si="16"/>
        <v>0</v>
      </c>
      <c r="Y24" s="103">
        <f t="shared" si="17"/>
        <v>0</v>
      </c>
      <c r="Z24" s="103">
        <f t="shared" si="18"/>
        <v>0</v>
      </c>
      <c r="AA24" s="103">
        <f t="shared" si="19"/>
        <v>0</v>
      </c>
      <c r="AB24" s="103">
        <f t="shared" si="20"/>
        <v>0</v>
      </c>
      <c r="AC24" s="103">
        <f t="shared" si="21"/>
        <v>0</v>
      </c>
      <c r="AD24" s="75">
        <f t="shared" si="22"/>
        <v>0</v>
      </c>
      <c r="AE24" s="105" t="e">
        <f t="shared" si="23"/>
        <v>#DIV/0!</v>
      </c>
      <c r="AF24" s="106">
        <f t="shared" si="24"/>
        <v>0</v>
      </c>
      <c r="AG24" s="112"/>
      <c r="AH24" s="103" t="str">
        <f t="shared" si="25"/>
        <v> </v>
      </c>
      <c r="AI24" s="103" t="str">
        <f t="shared" si="26"/>
        <v> </v>
      </c>
      <c r="AJ24" s="103" t="str">
        <f t="shared" si="27"/>
        <v> </v>
      </c>
      <c r="AK24" s="103" t="str">
        <f t="shared" si="28"/>
        <v> </v>
      </c>
      <c r="AL24" s="103" t="str">
        <f t="shared" si="29"/>
        <v> </v>
      </c>
      <c r="AM24" s="103" t="str">
        <f t="shared" si="30"/>
        <v> </v>
      </c>
      <c r="AN24" s="103" t="str">
        <f t="shared" si="31"/>
        <v> </v>
      </c>
      <c r="AO24" s="103" t="str">
        <f t="shared" si="32"/>
        <v> </v>
      </c>
      <c r="BI24" s="128">
        <f t="shared" si="33"/>
        <v>7</v>
      </c>
      <c r="BJ24" s="61">
        <f t="shared" si="34"/>
        <v>1</v>
      </c>
      <c r="BK24" s="61">
        <f t="shared" si="35"/>
        <v>1</v>
      </c>
      <c r="BL24" s="61">
        <f t="shared" si="36"/>
        <v>1</v>
      </c>
      <c r="BM24" s="61">
        <f t="shared" si="37"/>
        <v>1</v>
      </c>
      <c r="BN24" s="61">
        <f t="shared" si="38"/>
        <v>1</v>
      </c>
      <c r="BO24" s="61">
        <f t="shared" si="39"/>
        <v>1</v>
      </c>
      <c r="BP24" s="61">
        <f t="shared" si="40"/>
        <v>1</v>
      </c>
      <c r="BQ24" s="130">
        <f t="shared" si="41"/>
        <v>1000000</v>
      </c>
      <c r="BR24" s="129">
        <f t="shared" si="42"/>
        <v>6</v>
      </c>
      <c r="BS24" s="61">
        <f t="shared" si="43"/>
        <v>1</v>
      </c>
      <c r="BT24" s="61">
        <f t="shared" si="44"/>
        <v>1</v>
      </c>
      <c r="BU24" s="61">
        <f t="shared" si="45"/>
        <v>1</v>
      </c>
      <c r="BV24" s="61">
        <f t="shared" si="46"/>
        <v>1</v>
      </c>
      <c r="BW24" s="61">
        <f t="shared" si="47"/>
        <v>1</v>
      </c>
      <c r="BX24" s="61">
        <f t="shared" si="48"/>
        <v>1</v>
      </c>
      <c r="BY24" s="131">
        <f t="shared" si="49"/>
        <v>100000</v>
      </c>
      <c r="BZ24" s="128">
        <f t="shared" si="50"/>
        <v>5</v>
      </c>
      <c r="CA24" s="61">
        <f t="shared" si="51"/>
        <v>1</v>
      </c>
      <c r="CB24" s="61">
        <f t="shared" si="52"/>
        <v>1</v>
      </c>
      <c r="CC24" s="61">
        <f t="shared" si="53"/>
        <v>1</v>
      </c>
      <c r="CD24" s="61">
        <f t="shared" si="54"/>
        <v>1</v>
      </c>
      <c r="CE24" s="61">
        <f t="shared" si="55"/>
        <v>1</v>
      </c>
      <c r="CF24" s="130">
        <f t="shared" si="56"/>
        <v>10000</v>
      </c>
      <c r="CG24" s="129">
        <f t="shared" si="7"/>
        <v>4</v>
      </c>
      <c r="CH24" s="61">
        <f t="shared" si="57"/>
        <v>1</v>
      </c>
      <c r="CI24" s="61">
        <f t="shared" si="58"/>
        <v>1</v>
      </c>
      <c r="CJ24" s="61">
        <f t="shared" si="59"/>
        <v>1</v>
      </c>
      <c r="CK24" s="61">
        <f t="shared" si="60"/>
        <v>1</v>
      </c>
      <c r="CL24" s="131">
        <f t="shared" si="61"/>
        <v>1000</v>
      </c>
      <c r="CM24" s="128">
        <f t="shared" si="62"/>
        <v>3</v>
      </c>
      <c r="CN24" s="61">
        <f t="shared" si="63"/>
        <v>1</v>
      </c>
      <c r="CO24" s="61">
        <f t="shared" si="64"/>
        <v>1</v>
      </c>
      <c r="CP24" s="61">
        <f t="shared" si="65"/>
        <v>1</v>
      </c>
      <c r="CQ24" s="130">
        <f t="shared" si="66"/>
        <v>100</v>
      </c>
      <c r="CR24" s="129">
        <f t="shared" si="67"/>
        <v>2</v>
      </c>
      <c r="CS24" s="61">
        <f t="shared" si="68"/>
        <v>1</v>
      </c>
      <c r="CT24" s="61">
        <f t="shared" si="69"/>
        <v>1</v>
      </c>
      <c r="CU24" s="131">
        <f t="shared" si="70"/>
        <v>10</v>
      </c>
      <c r="CV24" s="61"/>
      <c r="CW24" s="130">
        <f t="shared" si="8"/>
        <v>1</v>
      </c>
      <c r="CX24" s="66">
        <f t="shared" si="71"/>
        <v>1111111</v>
      </c>
      <c r="CY24" s="53" t="s">
        <v>69</v>
      </c>
      <c r="CZ24" s="67" t="e">
        <f>SUM('SA 2017 FIA GT'!#REF!-'SA 2017 FIA GT'!#REF!)</f>
        <v>#REF!</v>
      </c>
      <c r="DA24" s="54" t="s">
        <v>61</v>
      </c>
      <c r="DB24" s="55" t="s">
        <v>70</v>
      </c>
      <c r="DC24" s="56" t="s">
        <v>71</v>
      </c>
      <c r="DD24" s="68" t="s">
        <v>72</v>
      </c>
      <c r="DF24" s="65">
        <f t="shared" si="72"/>
        <v>0</v>
      </c>
      <c r="DG24" s="65">
        <f t="shared" si="73"/>
        <v>0</v>
      </c>
      <c r="DH24" s="65">
        <f t="shared" si="74"/>
        <v>0</v>
      </c>
      <c r="DI24" s="65">
        <f t="shared" si="75"/>
        <v>0</v>
      </c>
      <c r="DJ24" s="65">
        <f t="shared" si="76"/>
        <v>0</v>
      </c>
      <c r="DK24" s="65">
        <f t="shared" si="77"/>
        <v>0</v>
      </c>
      <c r="DL24" s="65">
        <f t="shared" si="78"/>
        <v>0</v>
      </c>
      <c r="DM24" s="65">
        <f t="shared" si="79"/>
        <v>0</v>
      </c>
      <c r="DO24" s="65">
        <f t="shared" si="80"/>
        <v>0</v>
      </c>
      <c r="DP24" s="65">
        <f t="shared" si="81"/>
        <v>0</v>
      </c>
      <c r="DQ24" s="65">
        <f t="shared" si="82"/>
        <v>0</v>
      </c>
      <c r="DR24" s="65">
        <f t="shared" si="83"/>
        <v>0</v>
      </c>
      <c r="DS24" s="65">
        <f t="shared" si="84"/>
        <v>0</v>
      </c>
      <c r="DT24" s="65">
        <f t="shared" si="85"/>
        <v>0</v>
      </c>
      <c r="DU24" s="65">
        <f t="shared" si="86"/>
        <v>0</v>
      </c>
      <c r="DV24" s="65">
        <f t="shared" si="87"/>
        <v>0</v>
      </c>
      <c r="DX24" s="65">
        <f t="shared" si="88"/>
        <v>0</v>
      </c>
      <c r="DY24" s="65">
        <f t="shared" si="89"/>
        <v>0</v>
      </c>
      <c r="DZ24" s="65">
        <f t="shared" si="90"/>
        <v>0</v>
      </c>
      <c r="EA24" s="65">
        <f t="shared" si="91"/>
        <v>0</v>
      </c>
      <c r="EB24" s="65">
        <f t="shared" si="92"/>
        <v>0</v>
      </c>
      <c r="EC24" s="65">
        <f t="shared" si="93"/>
        <v>0</v>
      </c>
      <c r="ED24" s="65">
        <f t="shared" si="94"/>
        <v>0</v>
      </c>
      <c r="EE24" s="65">
        <f t="shared" si="95"/>
        <v>0</v>
      </c>
      <c r="EG24" s="65">
        <f t="shared" si="96"/>
        <v>0</v>
      </c>
      <c r="EH24" s="65">
        <f t="shared" si="97"/>
        <v>0</v>
      </c>
      <c r="EI24" s="65">
        <f t="shared" si="98"/>
        <v>0</v>
      </c>
      <c r="EJ24" s="65">
        <f t="shared" si="99"/>
        <v>0</v>
      </c>
      <c r="EK24" s="65">
        <f t="shared" si="100"/>
        <v>0</v>
      </c>
      <c r="EL24" s="65">
        <f t="shared" si="101"/>
        <v>0</v>
      </c>
      <c r="EM24" s="65">
        <f t="shared" si="102"/>
        <v>0</v>
      </c>
      <c r="EN24" s="65">
        <f t="shared" si="103"/>
        <v>0</v>
      </c>
      <c r="ER24" s="65">
        <f t="shared" si="104"/>
        <v>0</v>
      </c>
      <c r="ES24" s="65">
        <f t="shared" si="105"/>
        <v>0</v>
      </c>
      <c r="ET24" s="65">
        <f t="shared" si="106"/>
        <v>0</v>
      </c>
      <c r="EU24" s="65">
        <f t="shared" si="107"/>
        <v>0</v>
      </c>
      <c r="EV24" s="65">
        <f t="shared" si="108"/>
        <v>0</v>
      </c>
      <c r="EW24" s="65">
        <f t="shared" si="109"/>
        <v>0</v>
      </c>
      <c r="EX24" s="65">
        <f t="shared" si="110"/>
        <v>0</v>
      </c>
      <c r="EY24" s="65">
        <f t="shared" si="111"/>
        <v>0</v>
      </c>
    </row>
    <row r="25" spans="1:155" ht="18">
      <c r="A25" s="70"/>
      <c r="B25" s="92">
        <v>22</v>
      </c>
      <c r="C25" s="4">
        <v>22</v>
      </c>
      <c r="D25" s="52"/>
      <c r="E25" s="52"/>
      <c r="F25" s="52"/>
      <c r="G25" s="52"/>
      <c r="H25" s="52"/>
      <c r="I25" s="52"/>
      <c r="J25" s="52"/>
      <c r="K25" s="52"/>
      <c r="L25" s="89">
        <f t="shared" si="0"/>
        <v>0</v>
      </c>
      <c r="M25" s="89" t="e">
        <f t="shared" si="4"/>
        <v>#DIV/0!</v>
      </c>
      <c r="N25" s="91">
        <f t="shared" si="1"/>
        <v>0</v>
      </c>
      <c r="V25" s="103">
        <f t="shared" si="14"/>
        <v>0</v>
      </c>
      <c r="W25" s="103">
        <f t="shared" si="15"/>
        <v>0</v>
      </c>
      <c r="X25" s="103">
        <f t="shared" si="16"/>
        <v>0</v>
      </c>
      <c r="Y25" s="103">
        <f t="shared" si="17"/>
        <v>0</v>
      </c>
      <c r="Z25" s="103">
        <f t="shared" si="18"/>
        <v>0</v>
      </c>
      <c r="AA25" s="103">
        <f t="shared" si="19"/>
        <v>0</v>
      </c>
      <c r="AB25" s="103">
        <f t="shared" si="20"/>
        <v>0</v>
      </c>
      <c r="AC25" s="103">
        <f t="shared" si="21"/>
        <v>0</v>
      </c>
      <c r="AD25" s="75">
        <f t="shared" si="22"/>
        <v>0</v>
      </c>
      <c r="AE25" s="105" t="e">
        <f t="shared" si="23"/>
        <v>#DIV/0!</v>
      </c>
      <c r="AF25" s="106">
        <f t="shared" si="24"/>
        <v>0</v>
      </c>
      <c r="AG25" s="112"/>
      <c r="AH25" s="103" t="str">
        <f t="shared" si="25"/>
        <v> </v>
      </c>
      <c r="AI25" s="103" t="str">
        <f t="shared" si="26"/>
        <v> </v>
      </c>
      <c r="AJ25" s="103" t="str">
        <f t="shared" si="27"/>
        <v> </v>
      </c>
      <c r="AK25" s="103" t="str">
        <f t="shared" si="28"/>
        <v> </v>
      </c>
      <c r="AL25" s="103" t="str">
        <f t="shared" si="29"/>
        <v> </v>
      </c>
      <c r="AM25" s="103" t="str">
        <f t="shared" si="30"/>
        <v> </v>
      </c>
      <c r="AN25" s="103" t="str">
        <f t="shared" si="31"/>
        <v> </v>
      </c>
      <c r="AO25" s="103" t="str">
        <f t="shared" si="32"/>
        <v> </v>
      </c>
      <c r="BI25" s="128">
        <f t="shared" si="33"/>
        <v>7</v>
      </c>
      <c r="BJ25" s="61">
        <f t="shared" si="34"/>
        <v>1</v>
      </c>
      <c r="BK25" s="61">
        <f t="shared" si="35"/>
        <v>1</v>
      </c>
      <c r="BL25" s="61">
        <f t="shared" si="36"/>
        <v>1</v>
      </c>
      <c r="BM25" s="61">
        <f t="shared" si="37"/>
        <v>1</v>
      </c>
      <c r="BN25" s="61">
        <f t="shared" si="38"/>
        <v>1</v>
      </c>
      <c r="BO25" s="61">
        <f t="shared" si="39"/>
        <v>1</v>
      </c>
      <c r="BP25" s="61">
        <f t="shared" si="40"/>
        <v>1</v>
      </c>
      <c r="BQ25" s="130">
        <f t="shared" si="41"/>
        <v>1000000</v>
      </c>
      <c r="BR25" s="129">
        <f t="shared" si="42"/>
        <v>6</v>
      </c>
      <c r="BS25" s="61">
        <f t="shared" si="43"/>
        <v>1</v>
      </c>
      <c r="BT25" s="61">
        <f t="shared" si="44"/>
        <v>1</v>
      </c>
      <c r="BU25" s="61">
        <f t="shared" si="45"/>
        <v>1</v>
      </c>
      <c r="BV25" s="61">
        <f t="shared" si="46"/>
        <v>1</v>
      </c>
      <c r="BW25" s="61">
        <f t="shared" si="47"/>
        <v>1</v>
      </c>
      <c r="BX25" s="61">
        <f t="shared" si="48"/>
        <v>1</v>
      </c>
      <c r="BY25" s="131">
        <f t="shared" si="49"/>
        <v>100000</v>
      </c>
      <c r="BZ25" s="128">
        <f t="shared" si="50"/>
        <v>5</v>
      </c>
      <c r="CA25" s="61">
        <f t="shared" si="51"/>
        <v>1</v>
      </c>
      <c r="CB25" s="61">
        <f t="shared" si="52"/>
        <v>1</v>
      </c>
      <c r="CC25" s="61">
        <f t="shared" si="53"/>
        <v>1</v>
      </c>
      <c r="CD25" s="61">
        <f t="shared" si="54"/>
        <v>1</v>
      </c>
      <c r="CE25" s="61">
        <f t="shared" si="55"/>
        <v>1</v>
      </c>
      <c r="CF25" s="130">
        <f t="shared" si="56"/>
        <v>10000</v>
      </c>
      <c r="CG25" s="129">
        <f t="shared" si="7"/>
        <v>4</v>
      </c>
      <c r="CH25" s="61">
        <f t="shared" si="57"/>
        <v>1</v>
      </c>
      <c r="CI25" s="61">
        <f t="shared" si="58"/>
        <v>1</v>
      </c>
      <c r="CJ25" s="61">
        <f t="shared" si="59"/>
        <v>1</v>
      </c>
      <c r="CK25" s="61">
        <f t="shared" si="60"/>
        <v>1</v>
      </c>
      <c r="CL25" s="131">
        <f t="shared" si="61"/>
        <v>1000</v>
      </c>
      <c r="CM25" s="128">
        <f t="shared" si="62"/>
        <v>3</v>
      </c>
      <c r="CN25" s="61">
        <f t="shared" si="63"/>
        <v>1</v>
      </c>
      <c r="CO25" s="61">
        <f t="shared" si="64"/>
        <v>1</v>
      </c>
      <c r="CP25" s="61">
        <f t="shared" si="65"/>
        <v>1</v>
      </c>
      <c r="CQ25" s="130">
        <f t="shared" si="66"/>
        <v>100</v>
      </c>
      <c r="CR25" s="129">
        <f t="shared" si="67"/>
        <v>2</v>
      </c>
      <c r="CS25" s="61">
        <f t="shared" si="68"/>
        <v>1</v>
      </c>
      <c r="CT25" s="61">
        <f t="shared" si="69"/>
        <v>1</v>
      </c>
      <c r="CU25" s="131">
        <f t="shared" si="70"/>
        <v>10</v>
      </c>
      <c r="CV25" s="61"/>
      <c r="CW25" s="130">
        <f t="shared" si="8"/>
        <v>1</v>
      </c>
      <c r="CX25" s="66">
        <f t="shared" si="71"/>
        <v>1111111</v>
      </c>
      <c r="CY25" s="53" t="s">
        <v>69</v>
      </c>
      <c r="CZ25" s="67" t="e">
        <f>SUM('SA 2017 FIA GT'!#REF!-'SA 2017 FIA GT'!#REF!)</f>
        <v>#REF!</v>
      </c>
      <c r="DA25" s="54" t="s">
        <v>61</v>
      </c>
      <c r="DB25" s="55" t="s">
        <v>70</v>
      </c>
      <c r="DC25" s="56" t="s">
        <v>71</v>
      </c>
      <c r="DD25" s="68" t="s">
        <v>72</v>
      </c>
      <c r="DF25" s="65">
        <f t="shared" si="72"/>
        <v>0</v>
      </c>
      <c r="DG25" s="65">
        <f t="shared" si="73"/>
        <v>0</v>
      </c>
      <c r="DH25" s="65">
        <f t="shared" si="74"/>
        <v>0</v>
      </c>
      <c r="DI25" s="65">
        <f t="shared" si="75"/>
        <v>0</v>
      </c>
      <c r="DJ25" s="65">
        <f t="shared" si="76"/>
        <v>0</v>
      </c>
      <c r="DK25" s="65">
        <f t="shared" si="77"/>
        <v>0</v>
      </c>
      <c r="DL25" s="65">
        <f t="shared" si="78"/>
        <v>0</v>
      </c>
      <c r="DM25" s="65">
        <f t="shared" si="79"/>
        <v>0</v>
      </c>
      <c r="DO25" s="65">
        <f t="shared" si="80"/>
        <v>0</v>
      </c>
      <c r="DP25" s="65">
        <f t="shared" si="81"/>
        <v>0</v>
      </c>
      <c r="DQ25" s="65">
        <f t="shared" si="82"/>
        <v>0</v>
      </c>
      <c r="DR25" s="65">
        <f t="shared" si="83"/>
        <v>0</v>
      </c>
      <c r="DS25" s="65">
        <f t="shared" si="84"/>
        <v>0</v>
      </c>
      <c r="DT25" s="65">
        <f t="shared" si="85"/>
        <v>0</v>
      </c>
      <c r="DU25" s="65">
        <f t="shared" si="86"/>
        <v>0</v>
      </c>
      <c r="DV25" s="65">
        <f t="shared" si="87"/>
        <v>0</v>
      </c>
      <c r="DX25" s="65">
        <f t="shared" si="88"/>
        <v>0</v>
      </c>
      <c r="DY25" s="65">
        <f t="shared" si="89"/>
        <v>0</v>
      </c>
      <c r="DZ25" s="65">
        <f t="shared" si="90"/>
        <v>0</v>
      </c>
      <c r="EA25" s="65">
        <f t="shared" si="91"/>
        <v>0</v>
      </c>
      <c r="EB25" s="65">
        <f t="shared" si="92"/>
        <v>0</v>
      </c>
      <c r="EC25" s="65">
        <f t="shared" si="93"/>
        <v>0</v>
      </c>
      <c r="ED25" s="65">
        <f t="shared" si="94"/>
        <v>0</v>
      </c>
      <c r="EE25" s="65">
        <f t="shared" si="95"/>
        <v>0</v>
      </c>
      <c r="EG25" s="65">
        <f t="shared" si="96"/>
        <v>0</v>
      </c>
      <c r="EH25" s="65">
        <f t="shared" si="97"/>
        <v>0</v>
      </c>
      <c r="EI25" s="65">
        <f t="shared" si="98"/>
        <v>0</v>
      </c>
      <c r="EJ25" s="65">
        <f t="shared" si="99"/>
        <v>0</v>
      </c>
      <c r="EK25" s="65">
        <f t="shared" si="100"/>
        <v>0</v>
      </c>
      <c r="EL25" s="65">
        <f t="shared" si="101"/>
        <v>0</v>
      </c>
      <c r="EM25" s="65">
        <f t="shared" si="102"/>
        <v>0</v>
      </c>
      <c r="EN25" s="65">
        <f t="shared" si="103"/>
        <v>0</v>
      </c>
      <c r="ER25" s="65">
        <f t="shared" si="104"/>
        <v>0</v>
      </c>
      <c r="ES25" s="65">
        <f t="shared" si="105"/>
        <v>0</v>
      </c>
      <c r="ET25" s="65">
        <f t="shared" si="106"/>
        <v>0</v>
      </c>
      <c r="EU25" s="65">
        <f t="shared" si="107"/>
        <v>0</v>
      </c>
      <c r="EV25" s="65">
        <f t="shared" si="108"/>
        <v>0</v>
      </c>
      <c r="EW25" s="65">
        <f t="shared" si="109"/>
        <v>0</v>
      </c>
      <c r="EX25" s="65">
        <f t="shared" si="110"/>
        <v>0</v>
      </c>
      <c r="EY25" s="65">
        <f t="shared" si="111"/>
        <v>0</v>
      </c>
    </row>
    <row r="26" spans="1:155" ht="18">
      <c r="A26" s="70"/>
      <c r="B26" s="92">
        <v>23</v>
      </c>
      <c r="C26" s="72">
        <v>23</v>
      </c>
      <c r="D26" s="51"/>
      <c r="E26" s="51"/>
      <c r="F26" s="51"/>
      <c r="G26" s="51"/>
      <c r="H26" s="51"/>
      <c r="I26" s="51"/>
      <c r="J26" s="51"/>
      <c r="K26" s="51"/>
      <c r="L26" s="89">
        <f t="shared" si="0"/>
        <v>0</v>
      </c>
      <c r="M26" s="89" t="e">
        <f t="shared" si="4"/>
        <v>#DIV/0!</v>
      </c>
      <c r="N26" s="91">
        <f t="shared" si="1"/>
        <v>0</v>
      </c>
      <c r="V26" s="103">
        <f t="shared" si="14"/>
        <v>0</v>
      </c>
      <c r="W26" s="103">
        <f t="shared" si="15"/>
        <v>0</v>
      </c>
      <c r="X26" s="103">
        <f t="shared" si="16"/>
        <v>0</v>
      </c>
      <c r="Y26" s="103">
        <f t="shared" si="17"/>
        <v>0</v>
      </c>
      <c r="Z26" s="103">
        <f t="shared" si="18"/>
        <v>0</v>
      </c>
      <c r="AA26" s="103">
        <f t="shared" si="19"/>
        <v>0</v>
      </c>
      <c r="AB26" s="103">
        <f t="shared" si="20"/>
        <v>0</v>
      </c>
      <c r="AC26" s="103">
        <f t="shared" si="21"/>
        <v>0</v>
      </c>
      <c r="AD26" s="75">
        <f t="shared" si="22"/>
        <v>0</v>
      </c>
      <c r="AE26" s="105" t="e">
        <f t="shared" si="23"/>
        <v>#DIV/0!</v>
      </c>
      <c r="AF26" s="106">
        <f t="shared" si="24"/>
        <v>0</v>
      </c>
      <c r="AG26" s="112"/>
      <c r="AH26" s="103" t="str">
        <f t="shared" si="25"/>
        <v> </v>
      </c>
      <c r="AI26" s="103" t="str">
        <f t="shared" si="26"/>
        <v> </v>
      </c>
      <c r="AJ26" s="103" t="str">
        <f t="shared" si="27"/>
        <v> </v>
      </c>
      <c r="AK26" s="103" t="str">
        <f t="shared" si="28"/>
        <v> </v>
      </c>
      <c r="AL26" s="103" t="str">
        <f t="shared" si="29"/>
        <v> </v>
      </c>
      <c r="AM26" s="103" t="str">
        <f t="shared" si="30"/>
        <v> </v>
      </c>
      <c r="AN26" s="103" t="str">
        <f t="shared" si="31"/>
        <v> </v>
      </c>
      <c r="AO26" s="103" t="str">
        <f t="shared" si="32"/>
        <v> </v>
      </c>
      <c r="BI26" s="128">
        <f t="shared" si="33"/>
        <v>7</v>
      </c>
      <c r="BJ26" s="61">
        <f t="shared" si="34"/>
        <v>1</v>
      </c>
      <c r="BK26" s="61">
        <f t="shared" si="35"/>
        <v>1</v>
      </c>
      <c r="BL26" s="61">
        <f t="shared" si="36"/>
        <v>1</v>
      </c>
      <c r="BM26" s="61">
        <f t="shared" si="37"/>
        <v>1</v>
      </c>
      <c r="BN26" s="61">
        <f t="shared" si="38"/>
        <v>1</v>
      </c>
      <c r="BO26" s="61">
        <f t="shared" si="39"/>
        <v>1</v>
      </c>
      <c r="BP26" s="61">
        <f t="shared" si="40"/>
        <v>1</v>
      </c>
      <c r="BQ26" s="130">
        <f t="shared" si="41"/>
        <v>1000000</v>
      </c>
      <c r="BR26" s="129">
        <f t="shared" si="42"/>
        <v>6</v>
      </c>
      <c r="BS26" s="61">
        <f t="shared" si="43"/>
        <v>1</v>
      </c>
      <c r="BT26" s="61">
        <f t="shared" si="44"/>
        <v>1</v>
      </c>
      <c r="BU26" s="61">
        <f t="shared" si="45"/>
        <v>1</v>
      </c>
      <c r="BV26" s="61">
        <f t="shared" si="46"/>
        <v>1</v>
      </c>
      <c r="BW26" s="61">
        <f t="shared" si="47"/>
        <v>1</v>
      </c>
      <c r="BX26" s="61">
        <f t="shared" si="48"/>
        <v>1</v>
      </c>
      <c r="BY26" s="131">
        <f t="shared" si="49"/>
        <v>100000</v>
      </c>
      <c r="BZ26" s="128">
        <f t="shared" si="50"/>
        <v>5</v>
      </c>
      <c r="CA26" s="61">
        <f t="shared" si="51"/>
        <v>1</v>
      </c>
      <c r="CB26" s="61">
        <f t="shared" si="52"/>
        <v>1</v>
      </c>
      <c r="CC26" s="61">
        <f t="shared" si="53"/>
        <v>1</v>
      </c>
      <c r="CD26" s="61">
        <f t="shared" si="54"/>
        <v>1</v>
      </c>
      <c r="CE26" s="61">
        <f t="shared" si="55"/>
        <v>1</v>
      </c>
      <c r="CF26" s="130">
        <f t="shared" si="56"/>
        <v>10000</v>
      </c>
      <c r="CG26" s="129">
        <f t="shared" si="7"/>
        <v>4</v>
      </c>
      <c r="CH26" s="61">
        <f t="shared" si="57"/>
        <v>1</v>
      </c>
      <c r="CI26" s="61">
        <f t="shared" si="58"/>
        <v>1</v>
      </c>
      <c r="CJ26" s="61">
        <f t="shared" si="59"/>
        <v>1</v>
      </c>
      <c r="CK26" s="61">
        <f t="shared" si="60"/>
        <v>1</v>
      </c>
      <c r="CL26" s="131">
        <f t="shared" si="61"/>
        <v>1000</v>
      </c>
      <c r="CM26" s="128">
        <f t="shared" si="62"/>
        <v>3</v>
      </c>
      <c r="CN26" s="61">
        <f t="shared" si="63"/>
        <v>1</v>
      </c>
      <c r="CO26" s="61">
        <f t="shared" si="64"/>
        <v>1</v>
      </c>
      <c r="CP26" s="61">
        <f t="shared" si="65"/>
        <v>1</v>
      </c>
      <c r="CQ26" s="130">
        <f t="shared" si="66"/>
        <v>100</v>
      </c>
      <c r="CR26" s="129">
        <f t="shared" si="67"/>
        <v>2</v>
      </c>
      <c r="CS26" s="61">
        <f t="shared" si="68"/>
        <v>1</v>
      </c>
      <c r="CT26" s="61">
        <f t="shared" si="69"/>
        <v>1</v>
      </c>
      <c r="CU26" s="131">
        <f t="shared" si="70"/>
        <v>10</v>
      </c>
      <c r="CV26" s="61"/>
      <c r="CW26" s="130">
        <f t="shared" si="8"/>
        <v>1</v>
      </c>
      <c r="CX26" s="66">
        <f t="shared" si="71"/>
        <v>1111111</v>
      </c>
      <c r="CY26" s="53" t="s">
        <v>69</v>
      </c>
      <c r="CZ26" s="67" t="e">
        <f>SUM('SA 2017 FIA GT'!#REF!-'SA 2017 FIA GT'!#REF!)</f>
        <v>#REF!</v>
      </c>
      <c r="DA26" s="54" t="s">
        <v>61</v>
      </c>
      <c r="DB26" s="55" t="s">
        <v>70</v>
      </c>
      <c r="DC26" s="56" t="s">
        <v>71</v>
      </c>
      <c r="DD26" s="68" t="s">
        <v>72</v>
      </c>
      <c r="DF26" s="65">
        <f t="shared" si="72"/>
        <v>0</v>
      </c>
      <c r="DG26" s="65">
        <f t="shared" si="73"/>
        <v>0</v>
      </c>
      <c r="DH26" s="65">
        <f t="shared" si="74"/>
        <v>0</v>
      </c>
      <c r="DI26" s="65">
        <f t="shared" si="75"/>
        <v>0</v>
      </c>
      <c r="DJ26" s="65">
        <f t="shared" si="76"/>
        <v>0</v>
      </c>
      <c r="DK26" s="65">
        <f t="shared" si="77"/>
        <v>0</v>
      </c>
      <c r="DL26" s="65">
        <f t="shared" si="78"/>
        <v>0</v>
      </c>
      <c r="DM26" s="65">
        <f t="shared" si="79"/>
        <v>0</v>
      </c>
      <c r="DO26" s="65">
        <f t="shared" si="80"/>
        <v>0</v>
      </c>
      <c r="DP26" s="65">
        <f t="shared" si="81"/>
        <v>0</v>
      </c>
      <c r="DQ26" s="65">
        <f t="shared" si="82"/>
        <v>0</v>
      </c>
      <c r="DR26" s="65">
        <f t="shared" si="83"/>
        <v>0</v>
      </c>
      <c r="DS26" s="65">
        <f t="shared" si="84"/>
        <v>0</v>
      </c>
      <c r="DT26" s="65">
        <f t="shared" si="85"/>
        <v>0</v>
      </c>
      <c r="DU26" s="65">
        <f t="shared" si="86"/>
        <v>0</v>
      </c>
      <c r="DV26" s="65">
        <f t="shared" si="87"/>
        <v>0</v>
      </c>
      <c r="DX26" s="65">
        <f t="shared" si="88"/>
        <v>0</v>
      </c>
      <c r="DY26" s="65">
        <f t="shared" si="89"/>
        <v>0</v>
      </c>
      <c r="DZ26" s="65">
        <f t="shared" si="90"/>
        <v>0</v>
      </c>
      <c r="EA26" s="65">
        <f t="shared" si="91"/>
        <v>0</v>
      </c>
      <c r="EB26" s="65">
        <f t="shared" si="92"/>
        <v>0</v>
      </c>
      <c r="EC26" s="65">
        <f t="shared" si="93"/>
        <v>0</v>
      </c>
      <c r="ED26" s="65">
        <f t="shared" si="94"/>
        <v>0</v>
      </c>
      <c r="EE26" s="65">
        <f t="shared" si="95"/>
        <v>0</v>
      </c>
      <c r="EG26" s="65">
        <f t="shared" si="96"/>
        <v>0</v>
      </c>
      <c r="EH26" s="65">
        <f t="shared" si="97"/>
        <v>0</v>
      </c>
      <c r="EI26" s="65">
        <f t="shared" si="98"/>
        <v>0</v>
      </c>
      <c r="EJ26" s="65">
        <f t="shared" si="99"/>
        <v>0</v>
      </c>
      <c r="EK26" s="65">
        <f t="shared" si="100"/>
        <v>0</v>
      </c>
      <c r="EL26" s="65">
        <f t="shared" si="101"/>
        <v>0</v>
      </c>
      <c r="EM26" s="65">
        <f t="shared" si="102"/>
        <v>0</v>
      </c>
      <c r="EN26" s="65">
        <f t="shared" si="103"/>
        <v>0</v>
      </c>
      <c r="ER26" s="65">
        <f t="shared" si="104"/>
        <v>0</v>
      </c>
      <c r="ES26" s="65">
        <f t="shared" si="105"/>
        <v>0</v>
      </c>
      <c r="ET26" s="65">
        <f t="shared" si="106"/>
        <v>0</v>
      </c>
      <c r="EU26" s="65">
        <f t="shared" si="107"/>
        <v>0</v>
      </c>
      <c r="EV26" s="65">
        <f t="shared" si="108"/>
        <v>0</v>
      </c>
      <c r="EW26" s="65">
        <f t="shared" si="109"/>
        <v>0</v>
      </c>
      <c r="EX26" s="65">
        <f t="shared" si="110"/>
        <v>0</v>
      </c>
      <c r="EY26" s="65">
        <f t="shared" si="111"/>
        <v>0</v>
      </c>
    </row>
    <row r="27" spans="1:155" ht="18">
      <c r="A27" s="70"/>
      <c r="B27" s="92">
        <v>24</v>
      </c>
      <c r="C27" s="4">
        <v>24</v>
      </c>
      <c r="D27" s="52"/>
      <c r="E27" s="52"/>
      <c r="F27" s="52"/>
      <c r="G27" s="52"/>
      <c r="H27" s="52"/>
      <c r="I27" s="52"/>
      <c r="J27" s="52"/>
      <c r="K27" s="52"/>
      <c r="L27" s="89">
        <f t="shared" si="0"/>
        <v>0</v>
      </c>
      <c r="M27" s="89" t="e">
        <f t="shared" si="4"/>
        <v>#DIV/0!</v>
      </c>
      <c r="N27" s="91">
        <f t="shared" si="1"/>
        <v>0</v>
      </c>
      <c r="V27" s="103">
        <f t="shared" si="14"/>
        <v>0</v>
      </c>
      <c r="W27" s="103">
        <f t="shared" si="15"/>
        <v>0</v>
      </c>
      <c r="X27" s="103">
        <f t="shared" si="16"/>
        <v>0</v>
      </c>
      <c r="Y27" s="103">
        <f t="shared" si="17"/>
        <v>0</v>
      </c>
      <c r="Z27" s="103">
        <f t="shared" si="18"/>
        <v>0</v>
      </c>
      <c r="AA27" s="103">
        <f t="shared" si="19"/>
        <v>0</v>
      </c>
      <c r="AB27" s="103">
        <f t="shared" si="20"/>
        <v>0</v>
      </c>
      <c r="AC27" s="103">
        <f t="shared" si="21"/>
        <v>0</v>
      </c>
      <c r="AD27" s="75">
        <f t="shared" si="22"/>
        <v>0</v>
      </c>
      <c r="AE27" s="105" t="e">
        <f t="shared" si="23"/>
        <v>#DIV/0!</v>
      </c>
      <c r="AF27" s="106">
        <f t="shared" si="24"/>
        <v>0</v>
      </c>
      <c r="AG27" s="112"/>
      <c r="AH27" s="103" t="str">
        <f t="shared" si="25"/>
        <v> </v>
      </c>
      <c r="AI27" s="103" t="str">
        <f t="shared" si="26"/>
        <v> </v>
      </c>
      <c r="AJ27" s="103" t="str">
        <f t="shared" si="27"/>
        <v> </v>
      </c>
      <c r="AK27" s="103" t="str">
        <f t="shared" si="28"/>
        <v> </v>
      </c>
      <c r="AL27" s="103" t="str">
        <f t="shared" si="29"/>
        <v> </v>
      </c>
      <c r="AM27" s="103" t="str">
        <f t="shared" si="30"/>
        <v> </v>
      </c>
      <c r="AN27" s="103" t="str">
        <f t="shared" si="31"/>
        <v> </v>
      </c>
      <c r="AO27" s="103" t="str">
        <f t="shared" si="32"/>
        <v> </v>
      </c>
      <c r="BI27" s="128">
        <f t="shared" si="33"/>
        <v>7</v>
      </c>
      <c r="BJ27" s="61">
        <f t="shared" si="34"/>
        <v>1</v>
      </c>
      <c r="BK27" s="61">
        <f t="shared" si="35"/>
        <v>1</v>
      </c>
      <c r="BL27" s="61">
        <f t="shared" si="36"/>
        <v>1</v>
      </c>
      <c r="BM27" s="61">
        <f t="shared" si="37"/>
        <v>1</v>
      </c>
      <c r="BN27" s="61">
        <f t="shared" si="38"/>
        <v>1</v>
      </c>
      <c r="BO27" s="61">
        <f t="shared" si="39"/>
        <v>1</v>
      </c>
      <c r="BP27" s="61">
        <f t="shared" si="40"/>
        <v>1</v>
      </c>
      <c r="BQ27" s="130">
        <f t="shared" si="41"/>
        <v>1000000</v>
      </c>
      <c r="BR27" s="129">
        <f t="shared" si="42"/>
        <v>6</v>
      </c>
      <c r="BS27" s="61">
        <f t="shared" si="43"/>
        <v>1</v>
      </c>
      <c r="BT27" s="61">
        <f t="shared" si="44"/>
        <v>1</v>
      </c>
      <c r="BU27" s="61">
        <f t="shared" si="45"/>
        <v>1</v>
      </c>
      <c r="BV27" s="61">
        <f t="shared" si="46"/>
        <v>1</v>
      </c>
      <c r="BW27" s="61">
        <f t="shared" si="47"/>
        <v>1</v>
      </c>
      <c r="BX27" s="61">
        <f t="shared" si="48"/>
        <v>1</v>
      </c>
      <c r="BY27" s="131">
        <f t="shared" si="49"/>
        <v>100000</v>
      </c>
      <c r="BZ27" s="128">
        <f t="shared" si="50"/>
        <v>5</v>
      </c>
      <c r="CA27" s="61">
        <f t="shared" si="51"/>
        <v>1</v>
      </c>
      <c r="CB27" s="61">
        <f t="shared" si="52"/>
        <v>1</v>
      </c>
      <c r="CC27" s="61">
        <f t="shared" si="53"/>
        <v>1</v>
      </c>
      <c r="CD27" s="61">
        <f t="shared" si="54"/>
        <v>1</v>
      </c>
      <c r="CE27" s="61">
        <f t="shared" si="55"/>
        <v>1</v>
      </c>
      <c r="CF27" s="130">
        <f t="shared" si="56"/>
        <v>10000</v>
      </c>
      <c r="CG27" s="129">
        <f t="shared" si="7"/>
        <v>4</v>
      </c>
      <c r="CH27" s="61">
        <f t="shared" si="57"/>
        <v>1</v>
      </c>
      <c r="CI27" s="61">
        <f t="shared" si="58"/>
        <v>1</v>
      </c>
      <c r="CJ27" s="61">
        <f t="shared" si="59"/>
        <v>1</v>
      </c>
      <c r="CK27" s="61">
        <f t="shared" si="60"/>
        <v>1</v>
      </c>
      <c r="CL27" s="131">
        <f t="shared" si="61"/>
        <v>1000</v>
      </c>
      <c r="CM27" s="128">
        <f t="shared" si="62"/>
        <v>3</v>
      </c>
      <c r="CN27" s="61">
        <f t="shared" si="63"/>
        <v>1</v>
      </c>
      <c r="CO27" s="61">
        <f t="shared" si="64"/>
        <v>1</v>
      </c>
      <c r="CP27" s="61">
        <f t="shared" si="65"/>
        <v>1</v>
      </c>
      <c r="CQ27" s="130">
        <f t="shared" si="66"/>
        <v>100</v>
      </c>
      <c r="CR27" s="129">
        <f t="shared" si="67"/>
        <v>2</v>
      </c>
      <c r="CS27" s="61">
        <f t="shared" si="68"/>
        <v>1</v>
      </c>
      <c r="CT27" s="61">
        <f t="shared" si="69"/>
        <v>1</v>
      </c>
      <c r="CU27" s="131">
        <f t="shared" si="70"/>
        <v>10</v>
      </c>
      <c r="CV27" s="61"/>
      <c r="CW27" s="130">
        <f t="shared" si="8"/>
        <v>1</v>
      </c>
      <c r="CX27" s="66">
        <f t="shared" si="71"/>
        <v>1111111</v>
      </c>
      <c r="CY27" s="53" t="s">
        <v>69</v>
      </c>
      <c r="CZ27" s="67" t="e">
        <f>SUM('SA 2017 FIA GT'!#REF!-'SA 2017 FIA GT'!#REF!)</f>
        <v>#REF!</v>
      </c>
      <c r="DA27" s="54" t="s">
        <v>61</v>
      </c>
      <c r="DB27" s="55" t="s">
        <v>70</v>
      </c>
      <c r="DC27" s="56" t="s">
        <v>71</v>
      </c>
      <c r="DD27" s="68" t="s">
        <v>72</v>
      </c>
      <c r="DF27" s="65">
        <f t="shared" si="72"/>
        <v>0</v>
      </c>
      <c r="DG27" s="65">
        <f t="shared" si="73"/>
        <v>0</v>
      </c>
      <c r="DH27" s="65">
        <f t="shared" si="74"/>
        <v>0</v>
      </c>
      <c r="DI27" s="65">
        <f t="shared" si="75"/>
        <v>0</v>
      </c>
      <c r="DJ27" s="65">
        <f t="shared" si="76"/>
        <v>0</v>
      </c>
      <c r="DK27" s="65">
        <f t="shared" si="77"/>
        <v>0</v>
      </c>
      <c r="DL27" s="65">
        <f t="shared" si="78"/>
        <v>0</v>
      </c>
      <c r="DM27" s="65">
        <f t="shared" si="79"/>
        <v>0</v>
      </c>
      <c r="DO27" s="65">
        <f t="shared" si="80"/>
        <v>0</v>
      </c>
      <c r="DP27" s="65">
        <f t="shared" si="81"/>
        <v>0</v>
      </c>
      <c r="DQ27" s="65">
        <f t="shared" si="82"/>
        <v>0</v>
      </c>
      <c r="DR27" s="65">
        <f t="shared" si="83"/>
        <v>0</v>
      </c>
      <c r="DS27" s="65">
        <f t="shared" si="84"/>
        <v>0</v>
      </c>
      <c r="DT27" s="65">
        <f t="shared" si="85"/>
        <v>0</v>
      </c>
      <c r="DU27" s="65">
        <f t="shared" si="86"/>
        <v>0</v>
      </c>
      <c r="DV27" s="65">
        <f t="shared" si="87"/>
        <v>0</v>
      </c>
      <c r="DX27" s="65">
        <f t="shared" si="88"/>
        <v>0</v>
      </c>
      <c r="DY27" s="65">
        <f t="shared" si="89"/>
        <v>0</v>
      </c>
      <c r="DZ27" s="65">
        <f t="shared" si="90"/>
        <v>0</v>
      </c>
      <c r="EA27" s="65">
        <f t="shared" si="91"/>
        <v>0</v>
      </c>
      <c r="EB27" s="65">
        <f t="shared" si="92"/>
        <v>0</v>
      </c>
      <c r="EC27" s="65">
        <f t="shared" si="93"/>
        <v>0</v>
      </c>
      <c r="ED27" s="65">
        <f t="shared" si="94"/>
        <v>0</v>
      </c>
      <c r="EE27" s="65">
        <f t="shared" si="95"/>
        <v>0</v>
      </c>
      <c r="EG27" s="65">
        <f t="shared" si="96"/>
        <v>0</v>
      </c>
      <c r="EH27" s="65">
        <f t="shared" si="97"/>
        <v>0</v>
      </c>
      <c r="EI27" s="65">
        <f t="shared" si="98"/>
        <v>0</v>
      </c>
      <c r="EJ27" s="65">
        <f t="shared" si="99"/>
        <v>0</v>
      </c>
      <c r="EK27" s="65">
        <f t="shared" si="100"/>
        <v>0</v>
      </c>
      <c r="EL27" s="65">
        <f t="shared" si="101"/>
        <v>0</v>
      </c>
      <c r="EM27" s="65">
        <f t="shared" si="102"/>
        <v>0</v>
      </c>
      <c r="EN27" s="65">
        <f t="shared" si="103"/>
        <v>0</v>
      </c>
      <c r="ER27" s="65">
        <f t="shared" si="104"/>
        <v>0</v>
      </c>
      <c r="ES27" s="65">
        <f t="shared" si="105"/>
        <v>0</v>
      </c>
      <c r="ET27" s="65">
        <f t="shared" si="106"/>
        <v>0</v>
      </c>
      <c r="EU27" s="65">
        <f t="shared" si="107"/>
        <v>0</v>
      </c>
      <c r="EV27" s="65">
        <f t="shared" si="108"/>
        <v>0</v>
      </c>
      <c r="EW27" s="65">
        <f t="shared" si="109"/>
        <v>0</v>
      </c>
      <c r="EX27" s="65">
        <f t="shared" si="110"/>
        <v>0</v>
      </c>
      <c r="EY27" s="65">
        <f t="shared" si="111"/>
        <v>0</v>
      </c>
    </row>
    <row r="28" spans="1:155" ht="18">
      <c r="A28" s="70"/>
      <c r="B28" s="92">
        <v>25</v>
      </c>
      <c r="C28" s="72">
        <v>25</v>
      </c>
      <c r="D28" s="51"/>
      <c r="E28" s="51"/>
      <c r="F28" s="51"/>
      <c r="G28" s="51"/>
      <c r="H28" s="51"/>
      <c r="I28" s="51"/>
      <c r="J28" s="51"/>
      <c r="K28" s="51"/>
      <c r="L28" s="89">
        <f t="shared" si="0"/>
        <v>0</v>
      </c>
      <c r="M28" s="89" t="e">
        <f t="shared" si="4"/>
        <v>#DIV/0!</v>
      </c>
      <c r="N28" s="91">
        <f t="shared" si="1"/>
        <v>0</v>
      </c>
      <c r="V28" s="103">
        <f t="shared" si="14"/>
        <v>0</v>
      </c>
      <c r="W28" s="103">
        <f t="shared" si="15"/>
        <v>0</v>
      </c>
      <c r="X28" s="103">
        <f t="shared" si="16"/>
        <v>0</v>
      </c>
      <c r="Y28" s="103">
        <f t="shared" si="17"/>
        <v>0</v>
      </c>
      <c r="Z28" s="103">
        <f t="shared" si="18"/>
        <v>0</v>
      </c>
      <c r="AA28" s="103">
        <f t="shared" si="19"/>
        <v>0</v>
      </c>
      <c r="AB28" s="103">
        <f t="shared" si="20"/>
        <v>0</v>
      </c>
      <c r="AC28" s="103">
        <f t="shared" si="21"/>
        <v>0</v>
      </c>
      <c r="AD28" s="75">
        <f t="shared" si="22"/>
        <v>0</v>
      </c>
      <c r="AE28" s="105" t="e">
        <f t="shared" si="23"/>
        <v>#DIV/0!</v>
      </c>
      <c r="AF28" s="106">
        <f t="shared" si="24"/>
        <v>0</v>
      </c>
      <c r="AG28" s="112"/>
      <c r="AH28" s="103" t="str">
        <f t="shared" si="25"/>
        <v> </v>
      </c>
      <c r="AI28" s="103" t="str">
        <f t="shared" si="26"/>
        <v> </v>
      </c>
      <c r="AJ28" s="103" t="str">
        <f t="shared" si="27"/>
        <v> </v>
      </c>
      <c r="AK28" s="103" t="str">
        <f t="shared" si="28"/>
        <v> </v>
      </c>
      <c r="AL28" s="103" t="str">
        <f t="shared" si="29"/>
        <v> </v>
      </c>
      <c r="AM28" s="103" t="str">
        <f t="shared" si="30"/>
        <v> </v>
      </c>
      <c r="AN28" s="103" t="str">
        <f t="shared" si="31"/>
        <v> </v>
      </c>
      <c r="AO28" s="103" t="str">
        <f t="shared" si="32"/>
        <v> </v>
      </c>
      <c r="BI28" s="128">
        <f t="shared" si="33"/>
        <v>7</v>
      </c>
      <c r="BJ28" s="61">
        <f t="shared" si="34"/>
        <v>1</v>
      </c>
      <c r="BK28" s="61">
        <f t="shared" si="35"/>
        <v>1</v>
      </c>
      <c r="BL28" s="61">
        <f t="shared" si="36"/>
        <v>1</v>
      </c>
      <c r="BM28" s="61">
        <f t="shared" si="37"/>
        <v>1</v>
      </c>
      <c r="BN28" s="61">
        <f t="shared" si="38"/>
        <v>1</v>
      </c>
      <c r="BO28" s="61">
        <f t="shared" si="39"/>
        <v>1</v>
      </c>
      <c r="BP28" s="61">
        <f t="shared" si="40"/>
        <v>1</v>
      </c>
      <c r="BQ28" s="130">
        <f t="shared" si="41"/>
        <v>1000000</v>
      </c>
      <c r="BR28" s="129">
        <f t="shared" si="42"/>
        <v>6</v>
      </c>
      <c r="BS28" s="61">
        <f t="shared" si="43"/>
        <v>1</v>
      </c>
      <c r="BT28" s="61">
        <f t="shared" si="44"/>
        <v>1</v>
      </c>
      <c r="BU28" s="61">
        <f t="shared" si="45"/>
        <v>1</v>
      </c>
      <c r="BV28" s="61">
        <f t="shared" si="46"/>
        <v>1</v>
      </c>
      <c r="BW28" s="61">
        <f t="shared" si="47"/>
        <v>1</v>
      </c>
      <c r="BX28" s="61">
        <f t="shared" si="48"/>
        <v>1</v>
      </c>
      <c r="BY28" s="131">
        <f t="shared" si="49"/>
        <v>100000</v>
      </c>
      <c r="BZ28" s="128">
        <f t="shared" si="50"/>
        <v>5</v>
      </c>
      <c r="CA28" s="61">
        <f t="shared" si="51"/>
        <v>1</v>
      </c>
      <c r="CB28" s="61">
        <f t="shared" si="52"/>
        <v>1</v>
      </c>
      <c r="CC28" s="61">
        <f t="shared" si="53"/>
        <v>1</v>
      </c>
      <c r="CD28" s="61">
        <f t="shared" si="54"/>
        <v>1</v>
      </c>
      <c r="CE28" s="61">
        <f t="shared" si="55"/>
        <v>1</v>
      </c>
      <c r="CF28" s="130">
        <f t="shared" si="56"/>
        <v>10000</v>
      </c>
      <c r="CG28" s="129">
        <f t="shared" si="7"/>
        <v>4</v>
      </c>
      <c r="CH28" s="61">
        <f t="shared" si="57"/>
        <v>1</v>
      </c>
      <c r="CI28" s="61">
        <f t="shared" si="58"/>
        <v>1</v>
      </c>
      <c r="CJ28" s="61">
        <f t="shared" si="59"/>
        <v>1</v>
      </c>
      <c r="CK28" s="61">
        <f t="shared" si="60"/>
        <v>1</v>
      </c>
      <c r="CL28" s="131">
        <f t="shared" si="61"/>
        <v>1000</v>
      </c>
      <c r="CM28" s="128">
        <f t="shared" si="62"/>
        <v>3</v>
      </c>
      <c r="CN28" s="61">
        <f t="shared" si="63"/>
        <v>1</v>
      </c>
      <c r="CO28" s="61">
        <f t="shared" si="64"/>
        <v>1</v>
      </c>
      <c r="CP28" s="61">
        <f t="shared" si="65"/>
        <v>1</v>
      </c>
      <c r="CQ28" s="130">
        <f t="shared" si="66"/>
        <v>100</v>
      </c>
      <c r="CR28" s="129">
        <f t="shared" si="67"/>
        <v>2</v>
      </c>
      <c r="CS28" s="61">
        <f t="shared" si="68"/>
        <v>1</v>
      </c>
      <c r="CT28" s="61">
        <f t="shared" si="69"/>
        <v>1</v>
      </c>
      <c r="CU28" s="131">
        <f t="shared" si="70"/>
        <v>10</v>
      </c>
      <c r="CV28" s="61"/>
      <c r="CW28" s="130">
        <f t="shared" si="8"/>
        <v>1</v>
      </c>
      <c r="CX28" s="66">
        <f t="shared" si="71"/>
        <v>1111111</v>
      </c>
      <c r="CY28" s="53" t="s">
        <v>69</v>
      </c>
      <c r="CZ28" s="67" t="e">
        <f>SUM('SA 2017 FIA GT'!#REF!-'SA 2017 FIA GT'!#REF!)</f>
        <v>#REF!</v>
      </c>
      <c r="DA28" s="54" t="s">
        <v>61</v>
      </c>
      <c r="DB28" s="55" t="s">
        <v>70</v>
      </c>
      <c r="DC28" s="56" t="s">
        <v>71</v>
      </c>
      <c r="DD28" s="68" t="s">
        <v>72</v>
      </c>
      <c r="DF28" s="65">
        <f t="shared" si="72"/>
        <v>0</v>
      </c>
      <c r="DG28" s="65">
        <f t="shared" si="73"/>
        <v>0</v>
      </c>
      <c r="DH28" s="65">
        <f t="shared" si="74"/>
        <v>0</v>
      </c>
      <c r="DI28" s="65">
        <f t="shared" si="75"/>
        <v>0</v>
      </c>
      <c r="DJ28" s="65">
        <f t="shared" si="76"/>
        <v>0</v>
      </c>
      <c r="DK28" s="65">
        <f t="shared" si="77"/>
        <v>0</v>
      </c>
      <c r="DL28" s="65">
        <f t="shared" si="78"/>
        <v>0</v>
      </c>
      <c r="DM28" s="65">
        <f t="shared" si="79"/>
        <v>0</v>
      </c>
      <c r="DO28" s="65">
        <f t="shared" si="80"/>
        <v>0</v>
      </c>
      <c r="DP28" s="65">
        <f t="shared" si="81"/>
        <v>0</v>
      </c>
      <c r="DQ28" s="65">
        <f t="shared" si="82"/>
        <v>0</v>
      </c>
      <c r="DR28" s="65">
        <f t="shared" si="83"/>
        <v>0</v>
      </c>
      <c r="DS28" s="65">
        <f t="shared" si="84"/>
        <v>0</v>
      </c>
      <c r="DT28" s="65">
        <f t="shared" si="85"/>
        <v>0</v>
      </c>
      <c r="DU28" s="65">
        <f t="shared" si="86"/>
        <v>0</v>
      </c>
      <c r="DV28" s="65">
        <f t="shared" si="87"/>
        <v>0</v>
      </c>
      <c r="DX28" s="65">
        <f t="shared" si="88"/>
        <v>0</v>
      </c>
      <c r="DY28" s="65">
        <f t="shared" si="89"/>
        <v>0</v>
      </c>
      <c r="DZ28" s="65">
        <f t="shared" si="90"/>
        <v>0</v>
      </c>
      <c r="EA28" s="65">
        <f t="shared" si="91"/>
        <v>0</v>
      </c>
      <c r="EB28" s="65">
        <f t="shared" si="92"/>
        <v>0</v>
      </c>
      <c r="EC28" s="65">
        <f t="shared" si="93"/>
        <v>0</v>
      </c>
      <c r="ED28" s="65">
        <f t="shared" si="94"/>
        <v>0</v>
      </c>
      <c r="EE28" s="65">
        <f t="shared" si="95"/>
        <v>0</v>
      </c>
      <c r="EG28" s="65">
        <f t="shared" si="96"/>
        <v>0</v>
      </c>
      <c r="EH28" s="65">
        <f t="shared" si="97"/>
        <v>0</v>
      </c>
      <c r="EI28" s="65">
        <f t="shared" si="98"/>
        <v>0</v>
      </c>
      <c r="EJ28" s="65">
        <f t="shared" si="99"/>
        <v>0</v>
      </c>
      <c r="EK28" s="65">
        <f t="shared" si="100"/>
        <v>0</v>
      </c>
      <c r="EL28" s="65">
        <f t="shared" si="101"/>
        <v>0</v>
      </c>
      <c r="EM28" s="65">
        <f t="shared" si="102"/>
        <v>0</v>
      </c>
      <c r="EN28" s="65">
        <f t="shared" si="103"/>
        <v>0</v>
      </c>
      <c r="ER28" s="65">
        <f t="shared" si="104"/>
        <v>0</v>
      </c>
      <c r="ES28" s="65">
        <f t="shared" si="105"/>
        <v>0</v>
      </c>
      <c r="ET28" s="65">
        <f t="shared" si="106"/>
        <v>0</v>
      </c>
      <c r="EU28" s="65">
        <f t="shared" si="107"/>
        <v>0</v>
      </c>
      <c r="EV28" s="65">
        <f t="shared" si="108"/>
        <v>0</v>
      </c>
      <c r="EW28" s="65">
        <f t="shared" si="109"/>
        <v>0</v>
      </c>
      <c r="EX28" s="65">
        <f t="shared" si="110"/>
        <v>0</v>
      </c>
      <c r="EY28" s="65">
        <f t="shared" si="111"/>
        <v>0</v>
      </c>
    </row>
    <row r="29" spans="1:155" ht="18">
      <c r="A29" s="70"/>
      <c r="B29" s="92">
        <v>26</v>
      </c>
      <c r="C29" s="4">
        <v>26</v>
      </c>
      <c r="D29" s="52"/>
      <c r="E29" s="52"/>
      <c r="F29" s="52"/>
      <c r="G29" s="52"/>
      <c r="H29" s="52"/>
      <c r="I29" s="52"/>
      <c r="J29" s="52"/>
      <c r="K29" s="52"/>
      <c r="L29" s="89">
        <f t="shared" si="0"/>
        <v>0</v>
      </c>
      <c r="M29" s="89" t="e">
        <f t="shared" si="4"/>
        <v>#DIV/0!</v>
      </c>
      <c r="N29" s="91">
        <f t="shared" si="1"/>
        <v>0</v>
      </c>
      <c r="V29" s="103">
        <f t="shared" si="14"/>
        <v>0</v>
      </c>
      <c r="W29" s="103">
        <f t="shared" si="15"/>
        <v>0</v>
      </c>
      <c r="X29" s="103">
        <f t="shared" si="16"/>
        <v>0</v>
      </c>
      <c r="Y29" s="103">
        <f t="shared" si="17"/>
        <v>0</v>
      </c>
      <c r="Z29" s="103">
        <f t="shared" si="18"/>
        <v>0</v>
      </c>
      <c r="AA29" s="103">
        <f t="shared" si="19"/>
        <v>0</v>
      </c>
      <c r="AB29" s="103">
        <f t="shared" si="20"/>
        <v>0</v>
      </c>
      <c r="AC29" s="103">
        <f t="shared" si="21"/>
        <v>0</v>
      </c>
      <c r="AD29" s="75">
        <f t="shared" si="22"/>
        <v>0</v>
      </c>
      <c r="AE29" s="105" t="e">
        <f t="shared" si="23"/>
        <v>#DIV/0!</v>
      </c>
      <c r="AF29" s="106">
        <f t="shared" si="24"/>
        <v>0</v>
      </c>
      <c r="AG29" s="112"/>
      <c r="AH29" s="103" t="str">
        <f t="shared" si="25"/>
        <v> </v>
      </c>
      <c r="AI29" s="103" t="str">
        <f t="shared" si="26"/>
        <v> </v>
      </c>
      <c r="AJ29" s="103" t="str">
        <f t="shared" si="27"/>
        <v> </v>
      </c>
      <c r="AK29" s="103" t="str">
        <f t="shared" si="28"/>
        <v> </v>
      </c>
      <c r="AL29" s="103" t="str">
        <f t="shared" si="29"/>
        <v> </v>
      </c>
      <c r="AM29" s="103" t="str">
        <f t="shared" si="30"/>
        <v> </v>
      </c>
      <c r="AN29" s="103" t="str">
        <f t="shared" si="31"/>
        <v> </v>
      </c>
      <c r="AO29" s="103" t="str">
        <f t="shared" si="32"/>
        <v> </v>
      </c>
      <c r="BI29" s="128">
        <f t="shared" si="33"/>
        <v>7</v>
      </c>
      <c r="BJ29" s="61">
        <f t="shared" si="34"/>
        <v>1</v>
      </c>
      <c r="BK29" s="61">
        <f t="shared" si="35"/>
        <v>1</v>
      </c>
      <c r="BL29" s="61">
        <f t="shared" si="36"/>
        <v>1</v>
      </c>
      <c r="BM29" s="61">
        <f t="shared" si="37"/>
        <v>1</v>
      </c>
      <c r="BN29" s="61">
        <f t="shared" si="38"/>
        <v>1</v>
      </c>
      <c r="BO29" s="61">
        <f t="shared" si="39"/>
        <v>1</v>
      </c>
      <c r="BP29" s="61">
        <f t="shared" si="40"/>
        <v>1</v>
      </c>
      <c r="BQ29" s="130">
        <f t="shared" si="41"/>
        <v>1000000</v>
      </c>
      <c r="BR29" s="129">
        <f t="shared" si="42"/>
        <v>6</v>
      </c>
      <c r="BS29" s="61">
        <f t="shared" si="43"/>
        <v>1</v>
      </c>
      <c r="BT29" s="61">
        <f t="shared" si="44"/>
        <v>1</v>
      </c>
      <c r="BU29" s="61">
        <f t="shared" si="45"/>
        <v>1</v>
      </c>
      <c r="BV29" s="61">
        <f t="shared" si="46"/>
        <v>1</v>
      </c>
      <c r="BW29" s="61">
        <f t="shared" si="47"/>
        <v>1</v>
      </c>
      <c r="BX29" s="61">
        <f t="shared" si="48"/>
        <v>1</v>
      </c>
      <c r="BY29" s="131">
        <f t="shared" si="49"/>
        <v>100000</v>
      </c>
      <c r="BZ29" s="128">
        <f t="shared" si="50"/>
        <v>5</v>
      </c>
      <c r="CA29" s="61">
        <f t="shared" si="51"/>
        <v>1</v>
      </c>
      <c r="CB29" s="61">
        <f t="shared" si="52"/>
        <v>1</v>
      </c>
      <c r="CC29" s="61">
        <f t="shared" si="53"/>
        <v>1</v>
      </c>
      <c r="CD29" s="61">
        <f t="shared" si="54"/>
        <v>1</v>
      </c>
      <c r="CE29" s="61">
        <f t="shared" si="55"/>
        <v>1</v>
      </c>
      <c r="CF29" s="130">
        <f t="shared" si="56"/>
        <v>10000</v>
      </c>
      <c r="CG29" s="129">
        <f t="shared" si="7"/>
        <v>4</v>
      </c>
      <c r="CH29" s="61">
        <f t="shared" si="57"/>
        <v>1</v>
      </c>
      <c r="CI29" s="61">
        <f t="shared" si="58"/>
        <v>1</v>
      </c>
      <c r="CJ29" s="61">
        <f t="shared" si="59"/>
        <v>1</v>
      </c>
      <c r="CK29" s="61">
        <f t="shared" si="60"/>
        <v>1</v>
      </c>
      <c r="CL29" s="131">
        <f t="shared" si="61"/>
        <v>1000</v>
      </c>
      <c r="CM29" s="128">
        <f t="shared" si="62"/>
        <v>3</v>
      </c>
      <c r="CN29" s="61">
        <f t="shared" si="63"/>
        <v>1</v>
      </c>
      <c r="CO29" s="61">
        <f t="shared" si="64"/>
        <v>1</v>
      </c>
      <c r="CP29" s="61">
        <f t="shared" si="65"/>
        <v>1</v>
      </c>
      <c r="CQ29" s="130">
        <f t="shared" si="66"/>
        <v>100</v>
      </c>
      <c r="CR29" s="129">
        <f t="shared" si="67"/>
        <v>2</v>
      </c>
      <c r="CS29" s="61">
        <f t="shared" si="68"/>
        <v>1</v>
      </c>
      <c r="CT29" s="61">
        <f t="shared" si="69"/>
        <v>1</v>
      </c>
      <c r="CU29" s="131">
        <f t="shared" si="70"/>
        <v>10</v>
      </c>
      <c r="CV29" s="61"/>
      <c r="CW29" s="130">
        <f t="shared" si="8"/>
        <v>1</v>
      </c>
      <c r="CX29" s="66">
        <f t="shared" si="71"/>
        <v>1111111</v>
      </c>
      <c r="CY29" s="53" t="s">
        <v>69</v>
      </c>
      <c r="CZ29" s="67" t="e">
        <f>SUM('SA 2017 FIA GT'!#REF!-'SA 2017 FIA GT'!#REF!)</f>
        <v>#REF!</v>
      </c>
      <c r="DA29" s="54" t="s">
        <v>61</v>
      </c>
      <c r="DB29" s="55" t="s">
        <v>70</v>
      </c>
      <c r="DC29" s="56" t="s">
        <v>71</v>
      </c>
      <c r="DD29" s="68" t="s">
        <v>72</v>
      </c>
      <c r="DF29" s="65">
        <f t="shared" si="72"/>
        <v>0</v>
      </c>
      <c r="DG29" s="65">
        <f t="shared" si="73"/>
        <v>0</v>
      </c>
      <c r="DH29" s="65">
        <f t="shared" si="74"/>
        <v>0</v>
      </c>
      <c r="DI29" s="65">
        <f t="shared" si="75"/>
        <v>0</v>
      </c>
      <c r="DJ29" s="65">
        <f t="shared" si="76"/>
        <v>0</v>
      </c>
      <c r="DK29" s="65">
        <f t="shared" si="77"/>
        <v>0</v>
      </c>
      <c r="DL29" s="65">
        <f t="shared" si="78"/>
        <v>0</v>
      </c>
      <c r="DM29" s="65">
        <f t="shared" si="79"/>
        <v>0</v>
      </c>
      <c r="DO29" s="65">
        <f t="shared" si="80"/>
        <v>0</v>
      </c>
      <c r="DP29" s="65">
        <f t="shared" si="81"/>
        <v>0</v>
      </c>
      <c r="DQ29" s="65">
        <f t="shared" si="82"/>
        <v>0</v>
      </c>
      <c r="DR29" s="65">
        <f t="shared" si="83"/>
        <v>0</v>
      </c>
      <c r="DS29" s="65">
        <f t="shared" si="84"/>
        <v>0</v>
      </c>
      <c r="DT29" s="65">
        <f t="shared" si="85"/>
        <v>0</v>
      </c>
      <c r="DU29" s="65">
        <f t="shared" si="86"/>
        <v>0</v>
      </c>
      <c r="DV29" s="65">
        <f t="shared" si="87"/>
        <v>0</v>
      </c>
      <c r="DX29" s="65">
        <f t="shared" si="88"/>
        <v>0</v>
      </c>
      <c r="DY29" s="65">
        <f t="shared" si="89"/>
        <v>0</v>
      </c>
      <c r="DZ29" s="65">
        <f t="shared" si="90"/>
        <v>0</v>
      </c>
      <c r="EA29" s="65">
        <f t="shared" si="91"/>
        <v>0</v>
      </c>
      <c r="EB29" s="65">
        <f t="shared" si="92"/>
        <v>0</v>
      </c>
      <c r="EC29" s="65">
        <f t="shared" si="93"/>
        <v>0</v>
      </c>
      <c r="ED29" s="65">
        <f t="shared" si="94"/>
        <v>0</v>
      </c>
      <c r="EE29" s="65">
        <f t="shared" si="95"/>
        <v>0</v>
      </c>
      <c r="EG29" s="65">
        <f t="shared" si="96"/>
        <v>0</v>
      </c>
      <c r="EH29" s="65">
        <f t="shared" si="97"/>
        <v>0</v>
      </c>
      <c r="EI29" s="65">
        <f t="shared" si="98"/>
        <v>0</v>
      </c>
      <c r="EJ29" s="65">
        <f t="shared" si="99"/>
        <v>0</v>
      </c>
      <c r="EK29" s="65">
        <f t="shared" si="100"/>
        <v>0</v>
      </c>
      <c r="EL29" s="65">
        <f t="shared" si="101"/>
        <v>0</v>
      </c>
      <c r="EM29" s="65">
        <f t="shared" si="102"/>
        <v>0</v>
      </c>
      <c r="EN29" s="65">
        <f t="shared" si="103"/>
        <v>0</v>
      </c>
      <c r="ER29" s="65">
        <f t="shared" si="104"/>
        <v>0</v>
      </c>
      <c r="ES29" s="65">
        <f t="shared" si="105"/>
        <v>0</v>
      </c>
      <c r="ET29" s="65">
        <f t="shared" si="106"/>
        <v>0</v>
      </c>
      <c r="EU29" s="65">
        <f t="shared" si="107"/>
        <v>0</v>
      </c>
      <c r="EV29" s="65">
        <f t="shared" si="108"/>
        <v>0</v>
      </c>
      <c r="EW29" s="65">
        <f t="shared" si="109"/>
        <v>0</v>
      </c>
      <c r="EX29" s="65">
        <f t="shared" si="110"/>
        <v>0</v>
      </c>
      <c r="EY29" s="65">
        <f t="shared" si="111"/>
        <v>0</v>
      </c>
    </row>
    <row r="30" spans="1:155" ht="18">
      <c r="A30" s="70"/>
      <c r="B30" s="92">
        <v>27</v>
      </c>
      <c r="C30" s="72">
        <v>27</v>
      </c>
      <c r="D30" s="51"/>
      <c r="E30" s="51"/>
      <c r="F30" s="51"/>
      <c r="G30" s="51"/>
      <c r="H30" s="51"/>
      <c r="I30" s="51"/>
      <c r="J30" s="51"/>
      <c r="K30" s="51"/>
      <c r="L30" s="89">
        <f t="shared" si="0"/>
        <v>0</v>
      </c>
      <c r="M30" s="89" t="e">
        <f t="shared" si="4"/>
        <v>#DIV/0!</v>
      </c>
      <c r="N30" s="91">
        <f t="shared" si="1"/>
        <v>0</v>
      </c>
      <c r="V30" s="103">
        <f t="shared" si="14"/>
        <v>0</v>
      </c>
      <c r="W30" s="103">
        <f t="shared" si="15"/>
        <v>0</v>
      </c>
      <c r="X30" s="103">
        <f t="shared" si="16"/>
        <v>0</v>
      </c>
      <c r="Y30" s="103">
        <f t="shared" si="17"/>
        <v>0</v>
      </c>
      <c r="Z30" s="103">
        <f t="shared" si="18"/>
        <v>0</v>
      </c>
      <c r="AA30" s="103">
        <f t="shared" si="19"/>
        <v>0</v>
      </c>
      <c r="AB30" s="103">
        <f t="shared" si="20"/>
        <v>0</v>
      </c>
      <c r="AC30" s="103">
        <f t="shared" si="21"/>
        <v>0</v>
      </c>
      <c r="AD30" s="75">
        <f t="shared" si="22"/>
        <v>0</v>
      </c>
      <c r="AE30" s="105" t="e">
        <f t="shared" si="23"/>
        <v>#DIV/0!</v>
      </c>
      <c r="AF30" s="106">
        <f t="shared" si="24"/>
        <v>0</v>
      </c>
      <c r="AG30" s="112"/>
      <c r="AH30" s="103" t="str">
        <f t="shared" si="25"/>
        <v> </v>
      </c>
      <c r="AI30" s="103" t="str">
        <f t="shared" si="26"/>
        <v> </v>
      </c>
      <c r="AJ30" s="103" t="str">
        <f t="shared" si="27"/>
        <v> </v>
      </c>
      <c r="AK30" s="103" t="str">
        <f t="shared" si="28"/>
        <v> </v>
      </c>
      <c r="AL30" s="103" t="str">
        <f t="shared" si="29"/>
        <v> </v>
      </c>
      <c r="AM30" s="103" t="str">
        <f t="shared" si="30"/>
        <v> </v>
      </c>
      <c r="AN30" s="103" t="str">
        <f t="shared" si="31"/>
        <v> </v>
      </c>
      <c r="AO30" s="103" t="str">
        <f t="shared" si="32"/>
        <v> </v>
      </c>
      <c r="BI30" s="128">
        <f t="shared" si="33"/>
        <v>7</v>
      </c>
      <c r="BJ30" s="61">
        <f t="shared" si="34"/>
        <v>1</v>
      </c>
      <c r="BK30" s="61">
        <f t="shared" si="35"/>
        <v>1</v>
      </c>
      <c r="BL30" s="61">
        <f t="shared" si="36"/>
        <v>1</v>
      </c>
      <c r="BM30" s="61">
        <f t="shared" si="37"/>
        <v>1</v>
      </c>
      <c r="BN30" s="61">
        <f t="shared" si="38"/>
        <v>1</v>
      </c>
      <c r="BO30" s="61">
        <f t="shared" si="39"/>
        <v>1</v>
      </c>
      <c r="BP30" s="61">
        <f t="shared" si="40"/>
        <v>1</v>
      </c>
      <c r="BQ30" s="130">
        <f t="shared" si="41"/>
        <v>1000000</v>
      </c>
      <c r="BR30" s="129">
        <f t="shared" si="42"/>
        <v>6</v>
      </c>
      <c r="BS30" s="61">
        <f t="shared" si="43"/>
        <v>1</v>
      </c>
      <c r="BT30" s="61">
        <f t="shared" si="44"/>
        <v>1</v>
      </c>
      <c r="BU30" s="61">
        <f t="shared" si="45"/>
        <v>1</v>
      </c>
      <c r="BV30" s="61">
        <f t="shared" si="46"/>
        <v>1</v>
      </c>
      <c r="BW30" s="61">
        <f t="shared" si="47"/>
        <v>1</v>
      </c>
      <c r="BX30" s="61">
        <f t="shared" si="48"/>
        <v>1</v>
      </c>
      <c r="BY30" s="131">
        <f t="shared" si="49"/>
        <v>100000</v>
      </c>
      <c r="BZ30" s="128">
        <f t="shared" si="50"/>
        <v>5</v>
      </c>
      <c r="CA30" s="61">
        <f t="shared" si="51"/>
        <v>1</v>
      </c>
      <c r="CB30" s="61">
        <f t="shared" si="52"/>
        <v>1</v>
      </c>
      <c r="CC30" s="61">
        <f t="shared" si="53"/>
        <v>1</v>
      </c>
      <c r="CD30" s="61">
        <f t="shared" si="54"/>
        <v>1</v>
      </c>
      <c r="CE30" s="61">
        <f t="shared" si="55"/>
        <v>1</v>
      </c>
      <c r="CF30" s="130">
        <f t="shared" si="56"/>
        <v>10000</v>
      </c>
      <c r="CG30" s="129">
        <f t="shared" si="7"/>
        <v>4</v>
      </c>
      <c r="CH30" s="61">
        <f t="shared" si="57"/>
        <v>1</v>
      </c>
      <c r="CI30" s="61">
        <f t="shared" si="58"/>
        <v>1</v>
      </c>
      <c r="CJ30" s="61">
        <f t="shared" si="59"/>
        <v>1</v>
      </c>
      <c r="CK30" s="61">
        <f t="shared" si="60"/>
        <v>1</v>
      </c>
      <c r="CL30" s="131">
        <f t="shared" si="61"/>
        <v>1000</v>
      </c>
      <c r="CM30" s="128">
        <f t="shared" si="62"/>
        <v>3</v>
      </c>
      <c r="CN30" s="61">
        <f t="shared" si="63"/>
        <v>1</v>
      </c>
      <c r="CO30" s="61">
        <f t="shared" si="64"/>
        <v>1</v>
      </c>
      <c r="CP30" s="61">
        <f t="shared" si="65"/>
        <v>1</v>
      </c>
      <c r="CQ30" s="130">
        <f t="shared" si="66"/>
        <v>100</v>
      </c>
      <c r="CR30" s="129">
        <f t="shared" si="67"/>
        <v>2</v>
      </c>
      <c r="CS30" s="61">
        <f t="shared" si="68"/>
        <v>1</v>
      </c>
      <c r="CT30" s="61">
        <f t="shared" si="69"/>
        <v>1</v>
      </c>
      <c r="CU30" s="131">
        <f t="shared" si="70"/>
        <v>10</v>
      </c>
      <c r="CV30" s="61"/>
      <c r="CW30" s="130">
        <f t="shared" si="8"/>
        <v>1</v>
      </c>
      <c r="CX30" s="66">
        <f t="shared" si="71"/>
        <v>1111111</v>
      </c>
      <c r="CY30" s="53" t="s">
        <v>69</v>
      </c>
      <c r="CZ30" s="67" t="e">
        <f>SUM('SA 2017 FIA GT'!#REF!-'SA 2017 FIA GT'!#REF!)</f>
        <v>#REF!</v>
      </c>
      <c r="DA30" s="54" t="s">
        <v>61</v>
      </c>
      <c r="DB30" s="55" t="s">
        <v>70</v>
      </c>
      <c r="DC30" s="56" t="s">
        <v>71</v>
      </c>
      <c r="DD30" s="68" t="s">
        <v>72</v>
      </c>
      <c r="DF30" s="65">
        <f t="shared" si="72"/>
        <v>0</v>
      </c>
      <c r="DG30" s="65">
        <f t="shared" si="73"/>
        <v>0</v>
      </c>
      <c r="DH30" s="65">
        <f t="shared" si="74"/>
        <v>0</v>
      </c>
      <c r="DI30" s="65">
        <f t="shared" si="75"/>
        <v>0</v>
      </c>
      <c r="DJ30" s="65">
        <f t="shared" si="76"/>
        <v>0</v>
      </c>
      <c r="DK30" s="65">
        <f t="shared" si="77"/>
        <v>0</v>
      </c>
      <c r="DL30" s="65">
        <f t="shared" si="78"/>
        <v>0</v>
      </c>
      <c r="DM30" s="65">
        <f t="shared" si="79"/>
        <v>0</v>
      </c>
      <c r="DO30" s="65">
        <f t="shared" si="80"/>
        <v>0</v>
      </c>
      <c r="DP30" s="65">
        <f t="shared" si="81"/>
        <v>0</v>
      </c>
      <c r="DQ30" s="65">
        <f t="shared" si="82"/>
        <v>0</v>
      </c>
      <c r="DR30" s="65">
        <f t="shared" si="83"/>
        <v>0</v>
      </c>
      <c r="DS30" s="65">
        <f t="shared" si="84"/>
        <v>0</v>
      </c>
      <c r="DT30" s="65">
        <f t="shared" si="85"/>
        <v>0</v>
      </c>
      <c r="DU30" s="65">
        <f t="shared" si="86"/>
        <v>0</v>
      </c>
      <c r="DV30" s="65">
        <f t="shared" si="87"/>
        <v>0</v>
      </c>
      <c r="DX30" s="65">
        <f t="shared" si="88"/>
        <v>0</v>
      </c>
      <c r="DY30" s="65">
        <f t="shared" si="89"/>
        <v>0</v>
      </c>
      <c r="DZ30" s="65">
        <f t="shared" si="90"/>
        <v>0</v>
      </c>
      <c r="EA30" s="65">
        <f t="shared" si="91"/>
        <v>0</v>
      </c>
      <c r="EB30" s="65">
        <f t="shared" si="92"/>
        <v>0</v>
      </c>
      <c r="EC30" s="65">
        <f t="shared" si="93"/>
        <v>0</v>
      </c>
      <c r="ED30" s="65">
        <f t="shared" si="94"/>
        <v>0</v>
      </c>
      <c r="EE30" s="65">
        <f t="shared" si="95"/>
        <v>0</v>
      </c>
      <c r="EG30" s="65">
        <f t="shared" si="96"/>
        <v>0</v>
      </c>
      <c r="EH30" s="65">
        <f t="shared" si="97"/>
        <v>0</v>
      </c>
      <c r="EI30" s="65">
        <f t="shared" si="98"/>
        <v>0</v>
      </c>
      <c r="EJ30" s="65">
        <f t="shared" si="99"/>
        <v>0</v>
      </c>
      <c r="EK30" s="65">
        <f t="shared" si="100"/>
        <v>0</v>
      </c>
      <c r="EL30" s="65">
        <f t="shared" si="101"/>
        <v>0</v>
      </c>
      <c r="EM30" s="65">
        <f t="shared" si="102"/>
        <v>0</v>
      </c>
      <c r="EN30" s="65">
        <f t="shared" si="103"/>
        <v>0</v>
      </c>
      <c r="ER30" s="65">
        <f t="shared" si="104"/>
        <v>0</v>
      </c>
      <c r="ES30" s="65">
        <f t="shared" si="105"/>
        <v>0</v>
      </c>
      <c r="ET30" s="65">
        <f t="shared" si="106"/>
        <v>0</v>
      </c>
      <c r="EU30" s="65">
        <f t="shared" si="107"/>
        <v>0</v>
      </c>
      <c r="EV30" s="65">
        <f t="shared" si="108"/>
        <v>0</v>
      </c>
      <c r="EW30" s="65">
        <f t="shared" si="109"/>
        <v>0</v>
      </c>
      <c r="EX30" s="65">
        <f t="shared" si="110"/>
        <v>0</v>
      </c>
      <c r="EY30" s="65">
        <f t="shared" si="111"/>
        <v>0</v>
      </c>
    </row>
    <row r="31" spans="1:155" ht="18">
      <c r="A31" s="70"/>
      <c r="B31" s="92">
        <v>28</v>
      </c>
      <c r="C31" s="4">
        <v>28</v>
      </c>
      <c r="D31" s="52"/>
      <c r="E31" s="52"/>
      <c r="F31" s="52"/>
      <c r="G31" s="52"/>
      <c r="H31" s="52"/>
      <c r="I31" s="52"/>
      <c r="J31" s="52"/>
      <c r="K31" s="52"/>
      <c r="L31" s="89">
        <f t="shared" si="0"/>
        <v>0</v>
      </c>
      <c r="M31" s="89" t="e">
        <f t="shared" si="4"/>
        <v>#DIV/0!</v>
      </c>
      <c r="N31" s="91">
        <f t="shared" si="1"/>
        <v>0</v>
      </c>
      <c r="V31" s="103">
        <f t="shared" si="14"/>
        <v>0</v>
      </c>
      <c r="W31" s="103">
        <f t="shared" si="15"/>
        <v>0</v>
      </c>
      <c r="X31" s="103">
        <f t="shared" si="16"/>
        <v>0</v>
      </c>
      <c r="Y31" s="103">
        <f t="shared" si="17"/>
        <v>0</v>
      </c>
      <c r="Z31" s="103">
        <f t="shared" si="18"/>
        <v>0</v>
      </c>
      <c r="AA31" s="103">
        <f t="shared" si="19"/>
        <v>0</v>
      </c>
      <c r="AB31" s="103">
        <f t="shared" si="20"/>
        <v>0</v>
      </c>
      <c r="AC31" s="103">
        <f t="shared" si="21"/>
        <v>0</v>
      </c>
      <c r="AD31" s="75">
        <f t="shared" si="22"/>
        <v>0</v>
      </c>
      <c r="AE31" s="105" t="e">
        <f t="shared" si="23"/>
        <v>#DIV/0!</v>
      </c>
      <c r="AF31" s="106">
        <f t="shared" si="24"/>
        <v>0</v>
      </c>
      <c r="AG31" s="112"/>
      <c r="AH31" s="103" t="str">
        <f t="shared" si="25"/>
        <v> </v>
      </c>
      <c r="AI31" s="103" t="str">
        <f t="shared" si="26"/>
        <v> </v>
      </c>
      <c r="AJ31" s="103" t="str">
        <f t="shared" si="27"/>
        <v> </v>
      </c>
      <c r="AK31" s="103" t="str">
        <f t="shared" si="28"/>
        <v> </v>
      </c>
      <c r="AL31" s="103" t="str">
        <f t="shared" si="29"/>
        <v> </v>
      </c>
      <c r="AM31" s="103" t="str">
        <f t="shared" si="30"/>
        <v> </v>
      </c>
      <c r="AN31" s="103" t="str">
        <f t="shared" si="31"/>
        <v> </v>
      </c>
      <c r="AO31" s="103" t="str">
        <f t="shared" si="32"/>
        <v> </v>
      </c>
      <c r="BI31" s="128">
        <f t="shared" si="33"/>
        <v>7</v>
      </c>
      <c r="BJ31" s="61">
        <f t="shared" si="34"/>
        <v>1</v>
      </c>
      <c r="BK31" s="61">
        <f t="shared" si="35"/>
        <v>1</v>
      </c>
      <c r="BL31" s="61">
        <f t="shared" si="36"/>
        <v>1</v>
      </c>
      <c r="BM31" s="61">
        <f t="shared" si="37"/>
        <v>1</v>
      </c>
      <c r="BN31" s="61">
        <f t="shared" si="38"/>
        <v>1</v>
      </c>
      <c r="BO31" s="61">
        <f t="shared" si="39"/>
        <v>1</v>
      </c>
      <c r="BP31" s="61">
        <f t="shared" si="40"/>
        <v>1</v>
      </c>
      <c r="BQ31" s="130">
        <f t="shared" si="41"/>
        <v>1000000</v>
      </c>
      <c r="BR31" s="129">
        <f t="shared" si="42"/>
        <v>6</v>
      </c>
      <c r="BS31" s="61">
        <f t="shared" si="43"/>
        <v>1</v>
      </c>
      <c r="BT31" s="61">
        <f t="shared" si="44"/>
        <v>1</v>
      </c>
      <c r="BU31" s="61">
        <f t="shared" si="45"/>
        <v>1</v>
      </c>
      <c r="BV31" s="61">
        <f t="shared" si="46"/>
        <v>1</v>
      </c>
      <c r="BW31" s="61">
        <f t="shared" si="47"/>
        <v>1</v>
      </c>
      <c r="BX31" s="61">
        <f t="shared" si="48"/>
        <v>1</v>
      </c>
      <c r="BY31" s="131">
        <f t="shared" si="49"/>
        <v>100000</v>
      </c>
      <c r="BZ31" s="128">
        <f t="shared" si="50"/>
        <v>5</v>
      </c>
      <c r="CA31" s="61">
        <f t="shared" si="51"/>
        <v>1</v>
      </c>
      <c r="CB31" s="61">
        <f t="shared" si="52"/>
        <v>1</v>
      </c>
      <c r="CC31" s="61">
        <f t="shared" si="53"/>
        <v>1</v>
      </c>
      <c r="CD31" s="61">
        <f t="shared" si="54"/>
        <v>1</v>
      </c>
      <c r="CE31" s="61">
        <f t="shared" si="55"/>
        <v>1</v>
      </c>
      <c r="CF31" s="130">
        <f t="shared" si="56"/>
        <v>10000</v>
      </c>
      <c r="CG31" s="129">
        <f t="shared" si="7"/>
        <v>4</v>
      </c>
      <c r="CH31" s="61">
        <f t="shared" si="57"/>
        <v>1</v>
      </c>
      <c r="CI31" s="61">
        <f t="shared" si="58"/>
        <v>1</v>
      </c>
      <c r="CJ31" s="61">
        <f t="shared" si="59"/>
        <v>1</v>
      </c>
      <c r="CK31" s="61">
        <f t="shared" si="60"/>
        <v>1</v>
      </c>
      <c r="CL31" s="131">
        <f t="shared" si="61"/>
        <v>1000</v>
      </c>
      <c r="CM31" s="128">
        <f t="shared" si="62"/>
        <v>3</v>
      </c>
      <c r="CN31" s="61">
        <f t="shared" si="63"/>
        <v>1</v>
      </c>
      <c r="CO31" s="61">
        <f t="shared" si="64"/>
        <v>1</v>
      </c>
      <c r="CP31" s="61">
        <f t="shared" si="65"/>
        <v>1</v>
      </c>
      <c r="CQ31" s="130">
        <f t="shared" si="66"/>
        <v>100</v>
      </c>
      <c r="CR31" s="129">
        <f t="shared" si="67"/>
        <v>2</v>
      </c>
      <c r="CS31" s="61">
        <f t="shared" si="68"/>
        <v>1</v>
      </c>
      <c r="CT31" s="61">
        <f t="shared" si="69"/>
        <v>1</v>
      </c>
      <c r="CU31" s="131">
        <f t="shared" si="70"/>
        <v>10</v>
      </c>
      <c r="CV31" s="61"/>
      <c r="CW31" s="130">
        <f t="shared" si="8"/>
        <v>1</v>
      </c>
      <c r="CX31" s="66">
        <f t="shared" si="71"/>
        <v>1111111</v>
      </c>
      <c r="CY31" s="53" t="s">
        <v>69</v>
      </c>
      <c r="CZ31" s="67" t="e">
        <f>SUM('SA 2017 FIA GT'!#REF!-'SA 2017 FIA GT'!#REF!)</f>
        <v>#REF!</v>
      </c>
      <c r="DA31" s="54" t="s">
        <v>61</v>
      </c>
      <c r="DB31" s="55" t="s">
        <v>70</v>
      </c>
      <c r="DC31" s="56" t="s">
        <v>71</v>
      </c>
      <c r="DD31" s="68" t="s">
        <v>72</v>
      </c>
      <c r="DF31" s="65">
        <f t="shared" si="72"/>
        <v>0</v>
      </c>
      <c r="DG31" s="65">
        <f t="shared" si="73"/>
        <v>0</v>
      </c>
      <c r="DH31" s="65">
        <f t="shared" si="74"/>
        <v>0</v>
      </c>
      <c r="DI31" s="65">
        <f t="shared" si="75"/>
        <v>0</v>
      </c>
      <c r="DJ31" s="65">
        <f t="shared" si="76"/>
        <v>0</v>
      </c>
      <c r="DK31" s="65">
        <f t="shared" si="77"/>
        <v>0</v>
      </c>
      <c r="DL31" s="65">
        <f t="shared" si="78"/>
        <v>0</v>
      </c>
      <c r="DM31" s="65">
        <f t="shared" si="79"/>
        <v>0</v>
      </c>
      <c r="DO31" s="65">
        <f t="shared" si="80"/>
        <v>0</v>
      </c>
      <c r="DP31" s="65">
        <f t="shared" si="81"/>
        <v>0</v>
      </c>
      <c r="DQ31" s="65">
        <f t="shared" si="82"/>
        <v>0</v>
      </c>
      <c r="DR31" s="65">
        <f t="shared" si="83"/>
        <v>0</v>
      </c>
      <c r="DS31" s="65">
        <f t="shared" si="84"/>
        <v>0</v>
      </c>
      <c r="DT31" s="65">
        <f t="shared" si="85"/>
        <v>0</v>
      </c>
      <c r="DU31" s="65">
        <f t="shared" si="86"/>
        <v>0</v>
      </c>
      <c r="DV31" s="65">
        <f t="shared" si="87"/>
        <v>0</v>
      </c>
      <c r="DX31" s="65">
        <f t="shared" si="88"/>
        <v>0</v>
      </c>
      <c r="DY31" s="65">
        <f t="shared" si="89"/>
        <v>0</v>
      </c>
      <c r="DZ31" s="65">
        <f t="shared" si="90"/>
        <v>0</v>
      </c>
      <c r="EA31" s="65">
        <f t="shared" si="91"/>
        <v>0</v>
      </c>
      <c r="EB31" s="65">
        <f t="shared" si="92"/>
        <v>0</v>
      </c>
      <c r="EC31" s="65">
        <f t="shared" si="93"/>
        <v>0</v>
      </c>
      <c r="ED31" s="65">
        <f t="shared" si="94"/>
        <v>0</v>
      </c>
      <c r="EE31" s="65">
        <f t="shared" si="95"/>
        <v>0</v>
      </c>
      <c r="EG31" s="65">
        <f t="shared" si="96"/>
        <v>0</v>
      </c>
      <c r="EH31" s="65">
        <f t="shared" si="97"/>
        <v>0</v>
      </c>
      <c r="EI31" s="65">
        <f t="shared" si="98"/>
        <v>0</v>
      </c>
      <c r="EJ31" s="65">
        <f t="shared" si="99"/>
        <v>0</v>
      </c>
      <c r="EK31" s="65">
        <f t="shared" si="100"/>
        <v>0</v>
      </c>
      <c r="EL31" s="65">
        <f t="shared" si="101"/>
        <v>0</v>
      </c>
      <c r="EM31" s="65">
        <f t="shared" si="102"/>
        <v>0</v>
      </c>
      <c r="EN31" s="65">
        <f t="shared" si="103"/>
        <v>0</v>
      </c>
      <c r="ER31" s="65">
        <f t="shared" si="104"/>
        <v>0</v>
      </c>
      <c r="ES31" s="65">
        <f t="shared" si="105"/>
        <v>0</v>
      </c>
      <c r="ET31" s="65">
        <f t="shared" si="106"/>
        <v>0</v>
      </c>
      <c r="EU31" s="65">
        <f t="shared" si="107"/>
        <v>0</v>
      </c>
      <c r="EV31" s="65">
        <f t="shared" si="108"/>
        <v>0</v>
      </c>
      <c r="EW31" s="65">
        <f t="shared" si="109"/>
        <v>0</v>
      </c>
      <c r="EX31" s="65">
        <f t="shared" si="110"/>
        <v>0</v>
      </c>
      <c r="EY31" s="65">
        <f t="shared" si="111"/>
        <v>0</v>
      </c>
    </row>
    <row r="32" spans="1:155" ht="18">
      <c r="A32" s="70"/>
      <c r="B32" s="92">
        <v>29</v>
      </c>
      <c r="C32" s="72">
        <v>29</v>
      </c>
      <c r="D32" s="51"/>
      <c r="E32" s="51"/>
      <c r="F32" s="51"/>
      <c r="G32" s="51"/>
      <c r="H32" s="51"/>
      <c r="I32" s="51"/>
      <c r="J32" s="51"/>
      <c r="K32" s="51"/>
      <c r="L32" s="89">
        <f t="shared" si="0"/>
        <v>0</v>
      </c>
      <c r="M32" s="89" t="e">
        <f t="shared" si="4"/>
        <v>#DIV/0!</v>
      </c>
      <c r="N32" s="91">
        <f t="shared" si="1"/>
        <v>0</v>
      </c>
      <c r="V32" s="103">
        <f t="shared" si="14"/>
        <v>0</v>
      </c>
      <c r="W32" s="103">
        <f t="shared" si="15"/>
        <v>0</v>
      </c>
      <c r="X32" s="103">
        <f t="shared" si="16"/>
        <v>0</v>
      </c>
      <c r="Y32" s="103">
        <f t="shared" si="17"/>
        <v>0</v>
      </c>
      <c r="Z32" s="103">
        <f t="shared" si="18"/>
        <v>0</v>
      </c>
      <c r="AA32" s="103">
        <f t="shared" si="19"/>
        <v>0</v>
      </c>
      <c r="AB32" s="103">
        <f t="shared" si="20"/>
        <v>0</v>
      </c>
      <c r="AC32" s="103">
        <f t="shared" si="21"/>
        <v>0</v>
      </c>
      <c r="AD32" s="75">
        <f t="shared" si="22"/>
        <v>0</v>
      </c>
      <c r="AE32" s="105" t="e">
        <f t="shared" si="23"/>
        <v>#DIV/0!</v>
      </c>
      <c r="AF32" s="106">
        <f t="shared" si="24"/>
        <v>0</v>
      </c>
      <c r="AG32" s="112"/>
      <c r="AH32" s="103" t="str">
        <f t="shared" si="25"/>
        <v> </v>
      </c>
      <c r="AI32" s="103" t="str">
        <f t="shared" si="26"/>
        <v> </v>
      </c>
      <c r="AJ32" s="103" t="str">
        <f t="shared" si="27"/>
        <v> </v>
      </c>
      <c r="AK32" s="103" t="str">
        <f t="shared" si="28"/>
        <v> </v>
      </c>
      <c r="AL32" s="103" t="str">
        <f t="shared" si="29"/>
        <v> </v>
      </c>
      <c r="AM32" s="103" t="str">
        <f t="shared" si="30"/>
        <v> </v>
      </c>
      <c r="AN32" s="103" t="str">
        <f t="shared" si="31"/>
        <v> </v>
      </c>
      <c r="AO32" s="103" t="str">
        <f t="shared" si="32"/>
        <v> </v>
      </c>
      <c r="BI32" s="128">
        <f t="shared" si="33"/>
        <v>7</v>
      </c>
      <c r="BJ32" s="61">
        <f t="shared" si="34"/>
        <v>1</v>
      </c>
      <c r="BK32" s="61">
        <f t="shared" si="35"/>
        <v>1</v>
      </c>
      <c r="BL32" s="61">
        <f t="shared" si="36"/>
        <v>1</v>
      </c>
      <c r="BM32" s="61">
        <f t="shared" si="37"/>
        <v>1</v>
      </c>
      <c r="BN32" s="61">
        <f t="shared" si="38"/>
        <v>1</v>
      </c>
      <c r="BO32" s="61">
        <f t="shared" si="39"/>
        <v>1</v>
      </c>
      <c r="BP32" s="61">
        <f t="shared" si="40"/>
        <v>1</v>
      </c>
      <c r="BQ32" s="130">
        <f t="shared" si="41"/>
        <v>1000000</v>
      </c>
      <c r="BR32" s="129">
        <f t="shared" si="42"/>
        <v>6</v>
      </c>
      <c r="BS32" s="61">
        <f t="shared" si="43"/>
        <v>1</v>
      </c>
      <c r="BT32" s="61">
        <f t="shared" si="44"/>
        <v>1</v>
      </c>
      <c r="BU32" s="61">
        <f t="shared" si="45"/>
        <v>1</v>
      </c>
      <c r="BV32" s="61">
        <f t="shared" si="46"/>
        <v>1</v>
      </c>
      <c r="BW32" s="61">
        <f t="shared" si="47"/>
        <v>1</v>
      </c>
      <c r="BX32" s="61">
        <f t="shared" si="48"/>
        <v>1</v>
      </c>
      <c r="BY32" s="131">
        <f t="shared" si="49"/>
        <v>100000</v>
      </c>
      <c r="BZ32" s="128">
        <f t="shared" si="50"/>
        <v>5</v>
      </c>
      <c r="CA32" s="61">
        <f t="shared" si="51"/>
        <v>1</v>
      </c>
      <c r="CB32" s="61">
        <f t="shared" si="52"/>
        <v>1</v>
      </c>
      <c r="CC32" s="61">
        <f t="shared" si="53"/>
        <v>1</v>
      </c>
      <c r="CD32" s="61">
        <f t="shared" si="54"/>
        <v>1</v>
      </c>
      <c r="CE32" s="61">
        <f t="shared" si="55"/>
        <v>1</v>
      </c>
      <c r="CF32" s="130">
        <f t="shared" si="56"/>
        <v>10000</v>
      </c>
      <c r="CG32" s="129">
        <f t="shared" si="7"/>
        <v>4</v>
      </c>
      <c r="CH32" s="61">
        <f t="shared" si="57"/>
        <v>1</v>
      </c>
      <c r="CI32" s="61">
        <f t="shared" si="58"/>
        <v>1</v>
      </c>
      <c r="CJ32" s="61">
        <f t="shared" si="59"/>
        <v>1</v>
      </c>
      <c r="CK32" s="61">
        <f t="shared" si="60"/>
        <v>1</v>
      </c>
      <c r="CL32" s="131">
        <f t="shared" si="61"/>
        <v>1000</v>
      </c>
      <c r="CM32" s="128">
        <f t="shared" si="62"/>
        <v>3</v>
      </c>
      <c r="CN32" s="61">
        <f t="shared" si="63"/>
        <v>1</v>
      </c>
      <c r="CO32" s="61">
        <f t="shared" si="64"/>
        <v>1</v>
      </c>
      <c r="CP32" s="61">
        <f t="shared" si="65"/>
        <v>1</v>
      </c>
      <c r="CQ32" s="130">
        <f t="shared" si="66"/>
        <v>100</v>
      </c>
      <c r="CR32" s="129">
        <f t="shared" si="67"/>
        <v>2</v>
      </c>
      <c r="CS32" s="61">
        <f t="shared" si="68"/>
        <v>1</v>
      </c>
      <c r="CT32" s="61">
        <f t="shared" si="69"/>
        <v>1</v>
      </c>
      <c r="CU32" s="131">
        <f t="shared" si="70"/>
        <v>10</v>
      </c>
      <c r="CV32" s="61"/>
      <c r="CW32" s="130">
        <f t="shared" si="8"/>
        <v>1</v>
      </c>
      <c r="CX32" s="66">
        <f t="shared" si="71"/>
        <v>1111111</v>
      </c>
      <c r="CY32" s="53" t="s">
        <v>69</v>
      </c>
      <c r="CZ32" s="67" t="e">
        <f>SUM('SA 2017 FIA GT'!#REF!-'SA 2017 FIA GT'!#REF!)</f>
        <v>#REF!</v>
      </c>
      <c r="DA32" s="54" t="s">
        <v>61</v>
      </c>
      <c r="DB32" s="55" t="s">
        <v>70</v>
      </c>
      <c r="DC32" s="56" t="s">
        <v>71</v>
      </c>
      <c r="DD32" s="68" t="s">
        <v>72</v>
      </c>
      <c r="DF32" s="65">
        <f t="shared" si="72"/>
        <v>0</v>
      </c>
      <c r="DG32" s="65">
        <f t="shared" si="73"/>
        <v>0</v>
      </c>
      <c r="DH32" s="65">
        <f t="shared" si="74"/>
        <v>0</v>
      </c>
      <c r="DI32" s="65">
        <f t="shared" si="75"/>
        <v>0</v>
      </c>
      <c r="DJ32" s="65">
        <f t="shared" si="76"/>
        <v>0</v>
      </c>
      <c r="DK32" s="65">
        <f t="shared" si="77"/>
        <v>0</v>
      </c>
      <c r="DL32" s="65">
        <f t="shared" si="78"/>
        <v>0</v>
      </c>
      <c r="DM32" s="65">
        <f t="shared" si="79"/>
        <v>0</v>
      </c>
      <c r="DO32" s="65">
        <f t="shared" si="80"/>
        <v>0</v>
      </c>
      <c r="DP32" s="65">
        <f t="shared" si="81"/>
        <v>0</v>
      </c>
      <c r="DQ32" s="65">
        <f t="shared" si="82"/>
        <v>0</v>
      </c>
      <c r="DR32" s="65">
        <f t="shared" si="83"/>
        <v>0</v>
      </c>
      <c r="DS32" s="65">
        <f t="shared" si="84"/>
        <v>0</v>
      </c>
      <c r="DT32" s="65">
        <f t="shared" si="85"/>
        <v>0</v>
      </c>
      <c r="DU32" s="65">
        <f t="shared" si="86"/>
        <v>0</v>
      </c>
      <c r="DV32" s="65">
        <f t="shared" si="87"/>
        <v>0</v>
      </c>
      <c r="DX32" s="65">
        <f t="shared" si="88"/>
        <v>0</v>
      </c>
      <c r="DY32" s="65">
        <f t="shared" si="89"/>
        <v>0</v>
      </c>
      <c r="DZ32" s="65">
        <f t="shared" si="90"/>
        <v>0</v>
      </c>
      <c r="EA32" s="65">
        <f t="shared" si="91"/>
        <v>0</v>
      </c>
      <c r="EB32" s="65">
        <f t="shared" si="92"/>
        <v>0</v>
      </c>
      <c r="EC32" s="65">
        <f t="shared" si="93"/>
        <v>0</v>
      </c>
      <c r="ED32" s="65">
        <f t="shared" si="94"/>
        <v>0</v>
      </c>
      <c r="EE32" s="65">
        <f t="shared" si="95"/>
        <v>0</v>
      </c>
      <c r="EG32" s="65">
        <f t="shared" si="96"/>
        <v>0</v>
      </c>
      <c r="EH32" s="65">
        <f t="shared" si="97"/>
        <v>0</v>
      </c>
      <c r="EI32" s="65">
        <f t="shared" si="98"/>
        <v>0</v>
      </c>
      <c r="EJ32" s="65">
        <f t="shared" si="99"/>
        <v>0</v>
      </c>
      <c r="EK32" s="65">
        <f t="shared" si="100"/>
        <v>0</v>
      </c>
      <c r="EL32" s="65">
        <f t="shared" si="101"/>
        <v>0</v>
      </c>
      <c r="EM32" s="65">
        <f t="shared" si="102"/>
        <v>0</v>
      </c>
      <c r="EN32" s="65">
        <f t="shared" si="103"/>
        <v>0</v>
      </c>
      <c r="ER32" s="65">
        <f t="shared" si="104"/>
        <v>0</v>
      </c>
      <c r="ES32" s="65">
        <f t="shared" si="105"/>
        <v>0</v>
      </c>
      <c r="ET32" s="65">
        <f t="shared" si="106"/>
        <v>0</v>
      </c>
      <c r="EU32" s="65">
        <f t="shared" si="107"/>
        <v>0</v>
      </c>
      <c r="EV32" s="65">
        <f t="shared" si="108"/>
        <v>0</v>
      </c>
      <c r="EW32" s="65">
        <f t="shared" si="109"/>
        <v>0</v>
      </c>
      <c r="EX32" s="65">
        <f t="shared" si="110"/>
        <v>0</v>
      </c>
      <c r="EY32" s="65">
        <f t="shared" si="111"/>
        <v>0</v>
      </c>
    </row>
    <row r="33" spans="1:155" ht="18">
      <c r="A33" s="70"/>
      <c r="B33" s="92">
        <v>30</v>
      </c>
      <c r="C33" s="4">
        <v>30</v>
      </c>
      <c r="D33" s="52"/>
      <c r="E33" s="52"/>
      <c r="F33" s="52"/>
      <c r="G33" s="52"/>
      <c r="H33" s="52"/>
      <c r="I33" s="52"/>
      <c r="J33" s="52"/>
      <c r="K33" s="52"/>
      <c r="L33" s="89">
        <f t="shared" si="0"/>
        <v>0</v>
      </c>
      <c r="M33" s="89" t="e">
        <f t="shared" si="4"/>
        <v>#DIV/0!</v>
      </c>
      <c r="N33" s="91">
        <f t="shared" si="1"/>
        <v>0</v>
      </c>
      <c r="V33" s="103">
        <f t="shared" si="14"/>
        <v>0</v>
      </c>
      <c r="W33" s="103">
        <f t="shared" si="15"/>
        <v>0</v>
      </c>
      <c r="X33" s="103">
        <f t="shared" si="16"/>
        <v>0</v>
      </c>
      <c r="Y33" s="103">
        <f t="shared" si="17"/>
        <v>0</v>
      </c>
      <c r="Z33" s="103">
        <f t="shared" si="18"/>
        <v>0</v>
      </c>
      <c r="AA33" s="103">
        <f t="shared" si="19"/>
        <v>0</v>
      </c>
      <c r="AB33" s="103">
        <f t="shared" si="20"/>
        <v>0</v>
      </c>
      <c r="AC33" s="103">
        <f t="shared" si="21"/>
        <v>0</v>
      </c>
      <c r="AD33" s="75">
        <f t="shared" si="22"/>
        <v>0</v>
      </c>
      <c r="AE33" s="105" t="e">
        <f t="shared" si="23"/>
        <v>#DIV/0!</v>
      </c>
      <c r="AF33" s="106">
        <f t="shared" si="24"/>
        <v>0</v>
      </c>
      <c r="AG33" s="112"/>
      <c r="AH33" s="103" t="str">
        <f t="shared" si="25"/>
        <v> </v>
      </c>
      <c r="AI33" s="103" t="str">
        <f t="shared" si="26"/>
        <v> </v>
      </c>
      <c r="AJ33" s="103" t="str">
        <f t="shared" si="27"/>
        <v> </v>
      </c>
      <c r="AK33" s="103" t="str">
        <f t="shared" si="28"/>
        <v> </v>
      </c>
      <c r="AL33" s="103" t="str">
        <f t="shared" si="29"/>
        <v> </v>
      </c>
      <c r="AM33" s="103" t="str">
        <f t="shared" si="30"/>
        <v> </v>
      </c>
      <c r="AN33" s="103" t="str">
        <f t="shared" si="31"/>
        <v> </v>
      </c>
      <c r="AO33" s="103" t="str">
        <f t="shared" si="32"/>
        <v> </v>
      </c>
      <c r="BI33" s="128">
        <f t="shared" si="33"/>
        <v>7</v>
      </c>
      <c r="BJ33" s="61">
        <f t="shared" si="34"/>
        <v>1</v>
      </c>
      <c r="BK33" s="61">
        <f t="shared" si="35"/>
        <v>1</v>
      </c>
      <c r="BL33" s="61">
        <f t="shared" si="36"/>
        <v>1</v>
      </c>
      <c r="BM33" s="61">
        <f t="shared" si="37"/>
        <v>1</v>
      </c>
      <c r="BN33" s="61">
        <f t="shared" si="38"/>
        <v>1</v>
      </c>
      <c r="BO33" s="61">
        <f t="shared" si="39"/>
        <v>1</v>
      </c>
      <c r="BP33" s="61">
        <f t="shared" si="40"/>
        <v>1</v>
      </c>
      <c r="BQ33" s="130">
        <f t="shared" si="41"/>
        <v>1000000</v>
      </c>
      <c r="BR33" s="129">
        <f t="shared" si="42"/>
        <v>6</v>
      </c>
      <c r="BS33" s="61">
        <f t="shared" si="43"/>
        <v>1</v>
      </c>
      <c r="BT33" s="61">
        <f t="shared" si="44"/>
        <v>1</v>
      </c>
      <c r="BU33" s="61">
        <f t="shared" si="45"/>
        <v>1</v>
      </c>
      <c r="BV33" s="61">
        <f t="shared" si="46"/>
        <v>1</v>
      </c>
      <c r="BW33" s="61">
        <f t="shared" si="47"/>
        <v>1</v>
      </c>
      <c r="BX33" s="61">
        <f t="shared" si="48"/>
        <v>1</v>
      </c>
      <c r="BY33" s="131">
        <f t="shared" si="49"/>
        <v>100000</v>
      </c>
      <c r="BZ33" s="128">
        <f t="shared" si="50"/>
        <v>5</v>
      </c>
      <c r="CA33" s="61">
        <f t="shared" si="51"/>
        <v>1</v>
      </c>
      <c r="CB33" s="61">
        <f t="shared" si="52"/>
        <v>1</v>
      </c>
      <c r="CC33" s="61">
        <f t="shared" si="53"/>
        <v>1</v>
      </c>
      <c r="CD33" s="61">
        <f t="shared" si="54"/>
        <v>1</v>
      </c>
      <c r="CE33" s="61">
        <f t="shared" si="55"/>
        <v>1</v>
      </c>
      <c r="CF33" s="130">
        <f t="shared" si="56"/>
        <v>10000</v>
      </c>
      <c r="CG33" s="129">
        <f t="shared" si="7"/>
        <v>4</v>
      </c>
      <c r="CH33" s="61">
        <f t="shared" si="57"/>
        <v>1</v>
      </c>
      <c r="CI33" s="61">
        <f t="shared" si="58"/>
        <v>1</v>
      </c>
      <c r="CJ33" s="61">
        <f t="shared" si="59"/>
        <v>1</v>
      </c>
      <c r="CK33" s="61">
        <f t="shared" si="60"/>
        <v>1</v>
      </c>
      <c r="CL33" s="131">
        <f t="shared" si="61"/>
        <v>1000</v>
      </c>
      <c r="CM33" s="128">
        <f t="shared" si="62"/>
        <v>3</v>
      </c>
      <c r="CN33" s="61">
        <f t="shared" si="63"/>
        <v>1</v>
      </c>
      <c r="CO33" s="61">
        <f t="shared" si="64"/>
        <v>1</v>
      </c>
      <c r="CP33" s="61">
        <f t="shared" si="65"/>
        <v>1</v>
      </c>
      <c r="CQ33" s="130">
        <f t="shared" si="66"/>
        <v>100</v>
      </c>
      <c r="CR33" s="129">
        <f t="shared" si="67"/>
        <v>2</v>
      </c>
      <c r="CS33" s="61">
        <f t="shared" si="68"/>
        <v>1</v>
      </c>
      <c r="CT33" s="61">
        <f t="shared" si="69"/>
        <v>1</v>
      </c>
      <c r="CU33" s="131">
        <f t="shared" si="70"/>
        <v>10</v>
      </c>
      <c r="CV33" s="61"/>
      <c r="CW33" s="130">
        <f t="shared" si="8"/>
        <v>1</v>
      </c>
      <c r="CX33" s="66">
        <f t="shared" si="71"/>
        <v>1111111</v>
      </c>
      <c r="CY33" s="53" t="s">
        <v>69</v>
      </c>
      <c r="CZ33" s="67" t="e">
        <f>SUM('SA 2017 FIA GT'!#REF!-'SA 2017 FIA GT'!#REF!)</f>
        <v>#REF!</v>
      </c>
      <c r="DA33" s="54" t="s">
        <v>61</v>
      </c>
      <c r="DB33" s="55" t="s">
        <v>70</v>
      </c>
      <c r="DC33" s="56" t="s">
        <v>71</v>
      </c>
      <c r="DD33" s="68" t="s">
        <v>72</v>
      </c>
      <c r="DF33" s="65">
        <f t="shared" si="72"/>
        <v>0</v>
      </c>
      <c r="DG33" s="65">
        <f t="shared" si="73"/>
        <v>0</v>
      </c>
      <c r="DH33" s="65">
        <f t="shared" si="74"/>
        <v>0</v>
      </c>
      <c r="DI33" s="65">
        <f t="shared" si="75"/>
        <v>0</v>
      </c>
      <c r="DJ33" s="65">
        <f t="shared" si="76"/>
        <v>0</v>
      </c>
      <c r="DK33" s="65">
        <f t="shared" si="77"/>
        <v>0</v>
      </c>
      <c r="DL33" s="65">
        <f t="shared" si="78"/>
        <v>0</v>
      </c>
      <c r="DM33" s="65">
        <f t="shared" si="79"/>
        <v>0</v>
      </c>
      <c r="DO33" s="65">
        <f t="shared" si="80"/>
        <v>0</v>
      </c>
      <c r="DP33" s="65">
        <f t="shared" si="81"/>
        <v>0</v>
      </c>
      <c r="DQ33" s="65">
        <f t="shared" si="82"/>
        <v>0</v>
      </c>
      <c r="DR33" s="65">
        <f t="shared" si="83"/>
        <v>0</v>
      </c>
      <c r="DS33" s="65">
        <f t="shared" si="84"/>
        <v>0</v>
      </c>
      <c r="DT33" s="65">
        <f t="shared" si="85"/>
        <v>0</v>
      </c>
      <c r="DU33" s="65">
        <f t="shared" si="86"/>
        <v>0</v>
      </c>
      <c r="DV33" s="65">
        <f t="shared" si="87"/>
        <v>0</v>
      </c>
      <c r="DX33" s="65">
        <f t="shared" si="88"/>
        <v>0</v>
      </c>
      <c r="DY33" s="65">
        <f t="shared" si="89"/>
        <v>0</v>
      </c>
      <c r="DZ33" s="65">
        <f t="shared" si="90"/>
        <v>0</v>
      </c>
      <c r="EA33" s="65">
        <f t="shared" si="91"/>
        <v>0</v>
      </c>
      <c r="EB33" s="65">
        <f t="shared" si="92"/>
        <v>0</v>
      </c>
      <c r="EC33" s="65">
        <f t="shared" si="93"/>
        <v>0</v>
      </c>
      <c r="ED33" s="65">
        <f t="shared" si="94"/>
        <v>0</v>
      </c>
      <c r="EE33" s="65">
        <f t="shared" si="95"/>
        <v>0</v>
      </c>
      <c r="EG33" s="65">
        <f t="shared" si="96"/>
        <v>0</v>
      </c>
      <c r="EH33" s="65">
        <f t="shared" si="97"/>
        <v>0</v>
      </c>
      <c r="EI33" s="65">
        <f t="shared" si="98"/>
        <v>0</v>
      </c>
      <c r="EJ33" s="65">
        <f t="shared" si="99"/>
        <v>0</v>
      </c>
      <c r="EK33" s="65">
        <f t="shared" si="100"/>
        <v>0</v>
      </c>
      <c r="EL33" s="65">
        <f t="shared" si="101"/>
        <v>0</v>
      </c>
      <c r="EM33" s="65">
        <f t="shared" si="102"/>
        <v>0</v>
      </c>
      <c r="EN33" s="65">
        <f t="shared" si="103"/>
        <v>0</v>
      </c>
      <c r="ER33" s="65">
        <f t="shared" si="104"/>
        <v>0</v>
      </c>
      <c r="ES33" s="65">
        <f t="shared" si="105"/>
        <v>0</v>
      </c>
      <c r="ET33" s="65">
        <f t="shared" si="106"/>
        <v>0</v>
      </c>
      <c r="EU33" s="65">
        <f t="shared" si="107"/>
        <v>0</v>
      </c>
      <c r="EV33" s="65">
        <f t="shared" si="108"/>
        <v>0</v>
      </c>
      <c r="EW33" s="65">
        <f t="shared" si="109"/>
        <v>0</v>
      </c>
      <c r="EX33" s="65">
        <f t="shared" si="110"/>
        <v>0</v>
      </c>
      <c r="EY33" s="65">
        <f t="shared" si="111"/>
        <v>0</v>
      </c>
    </row>
    <row r="34" spans="1:155" ht="18">
      <c r="A34" s="70"/>
      <c r="B34" s="92">
        <v>31</v>
      </c>
      <c r="C34" s="72">
        <v>31</v>
      </c>
      <c r="D34" s="51"/>
      <c r="E34" s="51"/>
      <c r="F34" s="51"/>
      <c r="G34" s="51"/>
      <c r="H34" s="51"/>
      <c r="I34" s="51"/>
      <c r="J34" s="51"/>
      <c r="K34" s="51"/>
      <c r="L34" s="89">
        <f t="shared" si="0"/>
        <v>0</v>
      </c>
      <c r="M34" s="89" t="e">
        <f t="shared" si="4"/>
        <v>#DIV/0!</v>
      </c>
      <c r="N34" s="91">
        <f t="shared" si="1"/>
        <v>0</v>
      </c>
      <c r="V34" s="103">
        <f t="shared" si="14"/>
        <v>0</v>
      </c>
      <c r="W34" s="103">
        <f t="shared" si="15"/>
        <v>0</v>
      </c>
      <c r="X34" s="103">
        <f t="shared" si="16"/>
        <v>0</v>
      </c>
      <c r="Y34" s="103">
        <f t="shared" si="17"/>
        <v>0</v>
      </c>
      <c r="Z34" s="103">
        <f t="shared" si="18"/>
        <v>0</v>
      </c>
      <c r="AA34" s="103">
        <f t="shared" si="19"/>
        <v>0</v>
      </c>
      <c r="AB34" s="103">
        <f t="shared" si="20"/>
        <v>0</v>
      </c>
      <c r="AC34" s="103">
        <f t="shared" si="21"/>
        <v>0</v>
      </c>
      <c r="AD34" s="75">
        <f t="shared" si="22"/>
        <v>0</v>
      </c>
      <c r="AE34" s="105" t="e">
        <f t="shared" si="23"/>
        <v>#DIV/0!</v>
      </c>
      <c r="AF34" s="106">
        <f t="shared" si="24"/>
        <v>0</v>
      </c>
      <c r="AG34" s="112"/>
      <c r="AH34" s="103" t="str">
        <f t="shared" si="25"/>
        <v> </v>
      </c>
      <c r="AI34" s="103" t="str">
        <f t="shared" si="26"/>
        <v> </v>
      </c>
      <c r="AJ34" s="103" t="str">
        <f t="shared" si="27"/>
        <v> </v>
      </c>
      <c r="AK34" s="103" t="str">
        <f t="shared" si="28"/>
        <v> </v>
      </c>
      <c r="AL34" s="103" t="str">
        <f t="shared" si="29"/>
        <v> </v>
      </c>
      <c r="AM34" s="103" t="str">
        <f t="shared" si="30"/>
        <v> </v>
      </c>
      <c r="AN34" s="103" t="str">
        <f t="shared" si="31"/>
        <v> </v>
      </c>
      <c r="AO34" s="103" t="str">
        <f t="shared" si="32"/>
        <v> </v>
      </c>
      <c r="BI34" s="128">
        <f t="shared" si="33"/>
        <v>7</v>
      </c>
      <c r="BJ34" s="61">
        <f t="shared" si="34"/>
        <v>1</v>
      </c>
      <c r="BK34" s="61">
        <f t="shared" si="35"/>
        <v>1</v>
      </c>
      <c r="BL34" s="61">
        <f t="shared" si="36"/>
        <v>1</v>
      </c>
      <c r="BM34" s="61">
        <f t="shared" si="37"/>
        <v>1</v>
      </c>
      <c r="BN34" s="61">
        <f t="shared" si="38"/>
        <v>1</v>
      </c>
      <c r="BO34" s="61">
        <f t="shared" si="39"/>
        <v>1</v>
      </c>
      <c r="BP34" s="61">
        <f t="shared" si="40"/>
        <v>1</v>
      </c>
      <c r="BQ34" s="130">
        <f t="shared" si="41"/>
        <v>1000000</v>
      </c>
      <c r="BR34" s="129">
        <f t="shared" si="42"/>
        <v>6</v>
      </c>
      <c r="BS34" s="61">
        <f t="shared" si="43"/>
        <v>1</v>
      </c>
      <c r="BT34" s="61">
        <f t="shared" si="44"/>
        <v>1</v>
      </c>
      <c r="BU34" s="61">
        <f t="shared" si="45"/>
        <v>1</v>
      </c>
      <c r="BV34" s="61">
        <f t="shared" si="46"/>
        <v>1</v>
      </c>
      <c r="BW34" s="61">
        <f t="shared" si="47"/>
        <v>1</v>
      </c>
      <c r="BX34" s="61">
        <f t="shared" si="48"/>
        <v>1</v>
      </c>
      <c r="BY34" s="131">
        <f t="shared" si="49"/>
        <v>100000</v>
      </c>
      <c r="BZ34" s="128">
        <f t="shared" si="50"/>
        <v>5</v>
      </c>
      <c r="CA34" s="61">
        <f t="shared" si="51"/>
        <v>1</v>
      </c>
      <c r="CB34" s="61">
        <f t="shared" si="52"/>
        <v>1</v>
      </c>
      <c r="CC34" s="61">
        <f t="shared" si="53"/>
        <v>1</v>
      </c>
      <c r="CD34" s="61">
        <f t="shared" si="54"/>
        <v>1</v>
      </c>
      <c r="CE34" s="61">
        <f t="shared" si="55"/>
        <v>1</v>
      </c>
      <c r="CF34" s="130">
        <f t="shared" si="56"/>
        <v>10000</v>
      </c>
      <c r="CG34" s="129">
        <f t="shared" si="7"/>
        <v>4</v>
      </c>
      <c r="CH34" s="61">
        <f t="shared" si="57"/>
        <v>1</v>
      </c>
      <c r="CI34" s="61">
        <f t="shared" si="58"/>
        <v>1</v>
      </c>
      <c r="CJ34" s="61">
        <f t="shared" si="59"/>
        <v>1</v>
      </c>
      <c r="CK34" s="61">
        <f t="shared" si="60"/>
        <v>1</v>
      </c>
      <c r="CL34" s="131">
        <f t="shared" si="61"/>
        <v>1000</v>
      </c>
      <c r="CM34" s="128">
        <f t="shared" si="62"/>
        <v>3</v>
      </c>
      <c r="CN34" s="61">
        <f t="shared" si="63"/>
        <v>1</v>
      </c>
      <c r="CO34" s="61">
        <f t="shared" si="64"/>
        <v>1</v>
      </c>
      <c r="CP34" s="61">
        <f t="shared" si="65"/>
        <v>1</v>
      </c>
      <c r="CQ34" s="130">
        <f t="shared" si="66"/>
        <v>100</v>
      </c>
      <c r="CR34" s="129">
        <f t="shared" si="67"/>
        <v>2</v>
      </c>
      <c r="CS34" s="61">
        <f t="shared" si="68"/>
        <v>1</v>
      </c>
      <c r="CT34" s="61">
        <f t="shared" si="69"/>
        <v>1</v>
      </c>
      <c r="CU34" s="131">
        <f t="shared" si="70"/>
        <v>10</v>
      </c>
      <c r="CV34" s="61"/>
      <c r="CW34" s="130">
        <f t="shared" si="8"/>
        <v>1</v>
      </c>
      <c r="CX34" s="66">
        <f t="shared" si="71"/>
        <v>1111111</v>
      </c>
      <c r="CY34" s="53" t="s">
        <v>69</v>
      </c>
      <c r="CZ34" s="67" t="e">
        <f>SUM('SA 2017 FIA GT'!#REF!-'SA 2017 FIA GT'!#REF!)</f>
        <v>#REF!</v>
      </c>
      <c r="DA34" s="54" t="s">
        <v>61</v>
      </c>
      <c r="DB34" s="55" t="s">
        <v>70</v>
      </c>
      <c r="DC34" s="56" t="s">
        <v>71</v>
      </c>
      <c r="DD34" s="68" t="s">
        <v>72</v>
      </c>
      <c r="DF34" s="65">
        <f t="shared" si="72"/>
        <v>0</v>
      </c>
      <c r="DG34" s="65">
        <f t="shared" si="73"/>
        <v>0</v>
      </c>
      <c r="DH34" s="65">
        <f t="shared" si="74"/>
        <v>0</v>
      </c>
      <c r="DI34" s="65">
        <f t="shared" si="75"/>
        <v>0</v>
      </c>
      <c r="DJ34" s="65">
        <f t="shared" si="76"/>
        <v>0</v>
      </c>
      <c r="DK34" s="65">
        <f t="shared" si="77"/>
        <v>0</v>
      </c>
      <c r="DL34" s="65">
        <f t="shared" si="78"/>
        <v>0</v>
      </c>
      <c r="DM34" s="65">
        <f t="shared" si="79"/>
        <v>0</v>
      </c>
      <c r="DO34" s="65">
        <f t="shared" si="80"/>
        <v>0</v>
      </c>
      <c r="DP34" s="65">
        <f t="shared" si="81"/>
        <v>0</v>
      </c>
      <c r="DQ34" s="65">
        <f t="shared" si="82"/>
        <v>0</v>
      </c>
      <c r="DR34" s="65">
        <f t="shared" si="83"/>
        <v>0</v>
      </c>
      <c r="DS34" s="65">
        <f t="shared" si="84"/>
        <v>0</v>
      </c>
      <c r="DT34" s="65">
        <f t="shared" si="85"/>
        <v>0</v>
      </c>
      <c r="DU34" s="65">
        <f t="shared" si="86"/>
        <v>0</v>
      </c>
      <c r="DV34" s="65">
        <f t="shared" si="87"/>
        <v>0</v>
      </c>
      <c r="DX34" s="65">
        <f t="shared" si="88"/>
        <v>0</v>
      </c>
      <c r="DY34" s="65">
        <f t="shared" si="89"/>
        <v>0</v>
      </c>
      <c r="DZ34" s="65">
        <f t="shared" si="90"/>
        <v>0</v>
      </c>
      <c r="EA34" s="65">
        <f t="shared" si="91"/>
        <v>0</v>
      </c>
      <c r="EB34" s="65">
        <f t="shared" si="92"/>
        <v>0</v>
      </c>
      <c r="EC34" s="65">
        <f t="shared" si="93"/>
        <v>0</v>
      </c>
      <c r="ED34" s="65">
        <f t="shared" si="94"/>
        <v>0</v>
      </c>
      <c r="EE34" s="65">
        <f t="shared" si="95"/>
        <v>0</v>
      </c>
      <c r="EG34" s="65">
        <f t="shared" si="96"/>
        <v>0</v>
      </c>
      <c r="EH34" s="65">
        <f t="shared" si="97"/>
        <v>0</v>
      </c>
      <c r="EI34" s="65">
        <f t="shared" si="98"/>
        <v>0</v>
      </c>
      <c r="EJ34" s="65">
        <f t="shared" si="99"/>
        <v>0</v>
      </c>
      <c r="EK34" s="65">
        <f t="shared" si="100"/>
        <v>0</v>
      </c>
      <c r="EL34" s="65">
        <f t="shared" si="101"/>
        <v>0</v>
      </c>
      <c r="EM34" s="65">
        <f t="shared" si="102"/>
        <v>0</v>
      </c>
      <c r="EN34" s="65">
        <f t="shared" si="103"/>
        <v>0</v>
      </c>
      <c r="ER34" s="65">
        <f t="shared" si="104"/>
        <v>0</v>
      </c>
      <c r="ES34" s="65">
        <f t="shared" si="105"/>
        <v>0</v>
      </c>
      <c r="ET34" s="65">
        <f t="shared" si="106"/>
        <v>0</v>
      </c>
      <c r="EU34" s="65">
        <f t="shared" si="107"/>
        <v>0</v>
      </c>
      <c r="EV34" s="65">
        <f t="shared" si="108"/>
        <v>0</v>
      </c>
      <c r="EW34" s="65">
        <f t="shared" si="109"/>
        <v>0</v>
      </c>
      <c r="EX34" s="65">
        <f t="shared" si="110"/>
        <v>0</v>
      </c>
      <c r="EY34" s="65">
        <f t="shared" si="111"/>
        <v>0</v>
      </c>
    </row>
    <row r="35" spans="1:155" ht="18">
      <c r="A35" s="70"/>
      <c r="B35" s="92">
        <v>32</v>
      </c>
      <c r="C35" s="4">
        <v>32</v>
      </c>
      <c r="D35" s="52"/>
      <c r="E35" s="52"/>
      <c r="F35" s="52"/>
      <c r="G35" s="52"/>
      <c r="H35" s="52"/>
      <c r="I35" s="52"/>
      <c r="J35" s="52"/>
      <c r="K35" s="52"/>
      <c r="L35" s="89">
        <f aca="true" t="shared" si="112" ref="L35:L53">AD35</f>
        <v>0</v>
      </c>
      <c r="M35" s="89" t="e">
        <f aca="true" t="shared" si="113" ref="M35:M53">AE35</f>
        <v>#DIV/0!</v>
      </c>
      <c r="N35" s="91">
        <f aca="true" t="shared" si="114" ref="N35:N53">AF35</f>
        <v>0</v>
      </c>
      <c r="V35" s="103">
        <f t="shared" si="14"/>
        <v>0</v>
      </c>
      <c r="W35" s="103">
        <f t="shared" si="15"/>
        <v>0</v>
      </c>
      <c r="X35" s="103">
        <f t="shared" si="16"/>
        <v>0</v>
      </c>
      <c r="Y35" s="103">
        <f t="shared" si="17"/>
        <v>0</v>
      </c>
      <c r="Z35" s="103">
        <f t="shared" si="18"/>
        <v>0</v>
      </c>
      <c r="AA35" s="103">
        <f t="shared" si="19"/>
        <v>0</v>
      </c>
      <c r="AB35" s="103">
        <f t="shared" si="20"/>
        <v>0</v>
      </c>
      <c r="AC35" s="103">
        <f t="shared" si="21"/>
        <v>0</v>
      </c>
      <c r="AD35" s="75">
        <f t="shared" si="22"/>
        <v>0</v>
      </c>
      <c r="AE35" s="105" t="e">
        <f t="shared" si="23"/>
        <v>#DIV/0!</v>
      </c>
      <c r="AF35" s="106">
        <f t="shared" si="24"/>
        <v>0</v>
      </c>
      <c r="AG35" s="112"/>
      <c r="AH35" s="103" t="str">
        <f t="shared" si="25"/>
        <v> </v>
      </c>
      <c r="AI35" s="103" t="str">
        <f t="shared" si="26"/>
        <v> </v>
      </c>
      <c r="AJ35" s="103" t="str">
        <f t="shared" si="27"/>
        <v> </v>
      </c>
      <c r="AK35" s="103" t="str">
        <f t="shared" si="28"/>
        <v> </v>
      </c>
      <c r="AL35" s="103" t="str">
        <f t="shared" si="29"/>
        <v> </v>
      </c>
      <c r="AM35" s="103" t="str">
        <f t="shared" si="30"/>
        <v> </v>
      </c>
      <c r="AN35" s="103" t="str">
        <f t="shared" si="31"/>
        <v> </v>
      </c>
      <c r="AO35" s="103" t="str">
        <f t="shared" si="32"/>
        <v> </v>
      </c>
      <c r="BI35" s="128">
        <f t="shared" si="33"/>
        <v>7</v>
      </c>
      <c r="BJ35" s="61">
        <f t="shared" si="34"/>
        <v>1</v>
      </c>
      <c r="BK35" s="61">
        <f t="shared" si="35"/>
        <v>1</v>
      </c>
      <c r="BL35" s="61">
        <f t="shared" si="36"/>
        <v>1</v>
      </c>
      <c r="BM35" s="61">
        <f t="shared" si="37"/>
        <v>1</v>
      </c>
      <c r="BN35" s="61">
        <f t="shared" si="38"/>
        <v>1</v>
      </c>
      <c r="BO35" s="61">
        <f t="shared" si="39"/>
        <v>1</v>
      </c>
      <c r="BP35" s="61">
        <f t="shared" si="40"/>
        <v>1</v>
      </c>
      <c r="BQ35" s="130">
        <f t="shared" si="41"/>
        <v>1000000</v>
      </c>
      <c r="BR35" s="129">
        <f t="shared" si="42"/>
        <v>6</v>
      </c>
      <c r="BS35" s="61">
        <f t="shared" si="43"/>
        <v>1</v>
      </c>
      <c r="BT35" s="61">
        <f t="shared" si="44"/>
        <v>1</v>
      </c>
      <c r="BU35" s="61">
        <f t="shared" si="45"/>
        <v>1</v>
      </c>
      <c r="BV35" s="61">
        <f t="shared" si="46"/>
        <v>1</v>
      </c>
      <c r="BW35" s="61">
        <f t="shared" si="47"/>
        <v>1</v>
      </c>
      <c r="BX35" s="61">
        <f t="shared" si="48"/>
        <v>1</v>
      </c>
      <c r="BY35" s="131">
        <f t="shared" si="49"/>
        <v>100000</v>
      </c>
      <c r="BZ35" s="128">
        <f t="shared" si="50"/>
        <v>5</v>
      </c>
      <c r="CA35" s="61">
        <f t="shared" si="51"/>
        <v>1</v>
      </c>
      <c r="CB35" s="61">
        <f t="shared" si="52"/>
        <v>1</v>
      </c>
      <c r="CC35" s="61">
        <f t="shared" si="53"/>
        <v>1</v>
      </c>
      <c r="CD35" s="61">
        <f t="shared" si="54"/>
        <v>1</v>
      </c>
      <c r="CE35" s="61">
        <f t="shared" si="55"/>
        <v>1</v>
      </c>
      <c r="CF35" s="130">
        <f t="shared" si="56"/>
        <v>10000</v>
      </c>
      <c r="CG35" s="129">
        <f t="shared" si="7"/>
        <v>4</v>
      </c>
      <c r="CH35" s="61">
        <f t="shared" si="57"/>
        <v>1</v>
      </c>
      <c r="CI35" s="61">
        <f t="shared" si="58"/>
        <v>1</v>
      </c>
      <c r="CJ35" s="61">
        <f t="shared" si="59"/>
        <v>1</v>
      </c>
      <c r="CK35" s="61">
        <f t="shared" si="60"/>
        <v>1</v>
      </c>
      <c r="CL35" s="131">
        <f t="shared" si="61"/>
        <v>1000</v>
      </c>
      <c r="CM35" s="128">
        <f t="shared" si="62"/>
        <v>3</v>
      </c>
      <c r="CN35" s="61">
        <f t="shared" si="63"/>
        <v>1</v>
      </c>
      <c r="CO35" s="61">
        <f t="shared" si="64"/>
        <v>1</v>
      </c>
      <c r="CP35" s="61">
        <f t="shared" si="65"/>
        <v>1</v>
      </c>
      <c r="CQ35" s="130">
        <f t="shared" si="66"/>
        <v>100</v>
      </c>
      <c r="CR35" s="129">
        <f t="shared" si="67"/>
        <v>2</v>
      </c>
      <c r="CS35" s="61">
        <f t="shared" si="68"/>
        <v>1</v>
      </c>
      <c r="CT35" s="61">
        <f t="shared" si="69"/>
        <v>1</v>
      </c>
      <c r="CU35" s="131">
        <f t="shared" si="70"/>
        <v>10</v>
      </c>
      <c r="CV35" s="61"/>
      <c r="CW35" s="130">
        <f t="shared" si="8"/>
        <v>1</v>
      </c>
      <c r="CX35" s="66">
        <f t="shared" si="71"/>
        <v>1111111</v>
      </c>
      <c r="CY35" s="53" t="s">
        <v>69</v>
      </c>
      <c r="CZ35" s="67" t="e">
        <f>SUM('SA 2017 FIA GT'!#REF!-'SA 2017 FIA GT'!#REF!)</f>
        <v>#REF!</v>
      </c>
      <c r="DA35" s="54" t="s">
        <v>61</v>
      </c>
      <c r="DB35" s="55" t="s">
        <v>70</v>
      </c>
      <c r="DC35" s="56" t="s">
        <v>71</v>
      </c>
      <c r="DD35" s="68" t="s">
        <v>72</v>
      </c>
      <c r="DF35" s="65">
        <f t="shared" si="72"/>
        <v>0</v>
      </c>
      <c r="DG35" s="65">
        <f t="shared" si="73"/>
        <v>0</v>
      </c>
      <c r="DH35" s="65">
        <f t="shared" si="74"/>
        <v>0</v>
      </c>
      <c r="DI35" s="65">
        <f t="shared" si="75"/>
        <v>0</v>
      </c>
      <c r="DJ35" s="65">
        <f t="shared" si="76"/>
        <v>0</v>
      </c>
      <c r="DK35" s="65">
        <f t="shared" si="77"/>
        <v>0</v>
      </c>
      <c r="DL35" s="65">
        <f t="shared" si="78"/>
        <v>0</v>
      </c>
      <c r="DM35" s="65">
        <f t="shared" si="79"/>
        <v>0</v>
      </c>
      <c r="DO35" s="65">
        <f t="shared" si="80"/>
        <v>0</v>
      </c>
      <c r="DP35" s="65">
        <f t="shared" si="81"/>
        <v>0</v>
      </c>
      <c r="DQ35" s="65">
        <f t="shared" si="82"/>
        <v>0</v>
      </c>
      <c r="DR35" s="65">
        <f t="shared" si="83"/>
        <v>0</v>
      </c>
      <c r="DS35" s="65">
        <f t="shared" si="84"/>
        <v>0</v>
      </c>
      <c r="DT35" s="65">
        <f t="shared" si="85"/>
        <v>0</v>
      </c>
      <c r="DU35" s="65">
        <f t="shared" si="86"/>
        <v>0</v>
      </c>
      <c r="DV35" s="65">
        <f t="shared" si="87"/>
        <v>0</v>
      </c>
      <c r="DX35" s="65">
        <f t="shared" si="88"/>
        <v>0</v>
      </c>
      <c r="DY35" s="65">
        <f t="shared" si="89"/>
        <v>0</v>
      </c>
      <c r="DZ35" s="65">
        <f t="shared" si="90"/>
        <v>0</v>
      </c>
      <c r="EA35" s="65">
        <f t="shared" si="91"/>
        <v>0</v>
      </c>
      <c r="EB35" s="65">
        <f t="shared" si="92"/>
        <v>0</v>
      </c>
      <c r="EC35" s="65">
        <f t="shared" si="93"/>
        <v>0</v>
      </c>
      <c r="ED35" s="65">
        <f t="shared" si="94"/>
        <v>0</v>
      </c>
      <c r="EE35" s="65">
        <f t="shared" si="95"/>
        <v>0</v>
      </c>
      <c r="EG35" s="65">
        <f t="shared" si="96"/>
        <v>0</v>
      </c>
      <c r="EH35" s="65">
        <f t="shared" si="97"/>
        <v>0</v>
      </c>
      <c r="EI35" s="65">
        <f t="shared" si="98"/>
        <v>0</v>
      </c>
      <c r="EJ35" s="65">
        <f t="shared" si="99"/>
        <v>0</v>
      </c>
      <c r="EK35" s="65">
        <f t="shared" si="100"/>
        <v>0</v>
      </c>
      <c r="EL35" s="65">
        <f t="shared" si="101"/>
        <v>0</v>
      </c>
      <c r="EM35" s="65">
        <f t="shared" si="102"/>
        <v>0</v>
      </c>
      <c r="EN35" s="65">
        <f t="shared" si="103"/>
        <v>0</v>
      </c>
      <c r="ER35" s="65">
        <f t="shared" si="104"/>
        <v>0</v>
      </c>
      <c r="ES35" s="65">
        <f t="shared" si="105"/>
        <v>0</v>
      </c>
      <c r="ET35" s="65">
        <f t="shared" si="106"/>
        <v>0</v>
      </c>
      <c r="EU35" s="65">
        <f t="shared" si="107"/>
        <v>0</v>
      </c>
      <c r="EV35" s="65">
        <f t="shared" si="108"/>
        <v>0</v>
      </c>
      <c r="EW35" s="65">
        <f t="shared" si="109"/>
        <v>0</v>
      </c>
      <c r="EX35" s="65">
        <f t="shared" si="110"/>
        <v>0</v>
      </c>
      <c r="EY35" s="65">
        <f t="shared" si="111"/>
        <v>0</v>
      </c>
    </row>
    <row r="36" spans="1:155" ht="18">
      <c r="A36" s="70"/>
      <c r="B36" s="92">
        <v>33</v>
      </c>
      <c r="C36" s="72">
        <v>33</v>
      </c>
      <c r="D36" s="51"/>
      <c r="E36" s="51"/>
      <c r="F36" s="51"/>
      <c r="G36" s="51"/>
      <c r="H36" s="51"/>
      <c r="I36" s="51"/>
      <c r="J36" s="51"/>
      <c r="K36" s="51"/>
      <c r="L36" s="89">
        <f t="shared" si="112"/>
        <v>0</v>
      </c>
      <c r="M36" s="89" t="e">
        <f t="shared" si="113"/>
        <v>#DIV/0!</v>
      </c>
      <c r="N36" s="91">
        <f t="shared" si="114"/>
        <v>0</v>
      </c>
      <c r="V36" s="103">
        <f t="shared" si="14"/>
        <v>0</v>
      </c>
      <c r="W36" s="103">
        <f t="shared" si="15"/>
        <v>0</v>
      </c>
      <c r="X36" s="103">
        <f t="shared" si="16"/>
        <v>0</v>
      </c>
      <c r="Y36" s="103">
        <f t="shared" si="17"/>
        <v>0</v>
      </c>
      <c r="Z36" s="103">
        <f t="shared" si="18"/>
        <v>0</v>
      </c>
      <c r="AA36" s="103">
        <f t="shared" si="19"/>
        <v>0</v>
      </c>
      <c r="AB36" s="103">
        <f t="shared" si="20"/>
        <v>0</v>
      </c>
      <c r="AC36" s="103">
        <f t="shared" si="21"/>
        <v>0</v>
      </c>
      <c r="AD36" s="75">
        <f aca="true" t="shared" si="115" ref="AD36:AD53">SUM(V36:AA36)</f>
        <v>0</v>
      </c>
      <c r="AE36" s="105" t="e">
        <f t="shared" si="23"/>
        <v>#DIV/0!</v>
      </c>
      <c r="AF36" s="106">
        <f t="shared" si="24"/>
        <v>0</v>
      </c>
      <c r="AG36" s="112"/>
      <c r="AH36" s="103" t="str">
        <f t="shared" si="25"/>
        <v> </v>
      </c>
      <c r="AI36" s="103" t="str">
        <f t="shared" si="26"/>
        <v> </v>
      </c>
      <c r="AJ36" s="103" t="str">
        <f t="shared" si="27"/>
        <v> </v>
      </c>
      <c r="AK36" s="103" t="str">
        <f t="shared" si="28"/>
        <v> </v>
      </c>
      <c r="AL36" s="103" t="str">
        <f t="shared" si="29"/>
        <v> </v>
      </c>
      <c r="AM36" s="103" t="str">
        <f t="shared" si="30"/>
        <v> </v>
      </c>
      <c r="AN36" s="103" t="str">
        <f t="shared" si="31"/>
        <v> </v>
      </c>
      <c r="AO36" s="103" t="str">
        <f t="shared" si="32"/>
        <v> </v>
      </c>
      <c r="BI36" s="128">
        <f t="shared" si="33"/>
        <v>7</v>
      </c>
      <c r="BJ36" s="61">
        <f t="shared" si="34"/>
        <v>1</v>
      </c>
      <c r="BK36" s="61">
        <f t="shared" si="35"/>
        <v>1</v>
      </c>
      <c r="BL36" s="61">
        <f t="shared" si="36"/>
        <v>1</v>
      </c>
      <c r="BM36" s="61">
        <f t="shared" si="37"/>
        <v>1</v>
      </c>
      <c r="BN36" s="61">
        <f t="shared" si="38"/>
        <v>1</v>
      </c>
      <c r="BO36" s="61">
        <f t="shared" si="39"/>
        <v>1</v>
      </c>
      <c r="BP36" s="61">
        <f t="shared" si="40"/>
        <v>1</v>
      </c>
      <c r="BQ36" s="130">
        <f t="shared" si="41"/>
        <v>1000000</v>
      </c>
      <c r="BR36" s="129">
        <f t="shared" si="42"/>
        <v>6</v>
      </c>
      <c r="BS36" s="61">
        <f t="shared" si="43"/>
        <v>1</v>
      </c>
      <c r="BT36" s="61">
        <f t="shared" si="44"/>
        <v>1</v>
      </c>
      <c r="BU36" s="61">
        <f t="shared" si="45"/>
        <v>1</v>
      </c>
      <c r="BV36" s="61">
        <f t="shared" si="46"/>
        <v>1</v>
      </c>
      <c r="BW36" s="61">
        <f t="shared" si="47"/>
        <v>1</v>
      </c>
      <c r="BX36" s="61">
        <f t="shared" si="48"/>
        <v>1</v>
      </c>
      <c r="BY36" s="131">
        <f t="shared" si="49"/>
        <v>100000</v>
      </c>
      <c r="BZ36" s="128">
        <f t="shared" si="50"/>
        <v>5</v>
      </c>
      <c r="CA36" s="61">
        <f t="shared" si="51"/>
        <v>1</v>
      </c>
      <c r="CB36" s="61">
        <f t="shared" si="52"/>
        <v>1</v>
      </c>
      <c r="CC36" s="61">
        <f t="shared" si="53"/>
        <v>1</v>
      </c>
      <c r="CD36" s="61">
        <f t="shared" si="54"/>
        <v>1</v>
      </c>
      <c r="CE36" s="61">
        <f t="shared" si="55"/>
        <v>1</v>
      </c>
      <c r="CF36" s="130">
        <f t="shared" si="56"/>
        <v>10000</v>
      </c>
      <c r="CG36" s="129">
        <f t="shared" si="7"/>
        <v>4</v>
      </c>
      <c r="CH36" s="61">
        <f t="shared" si="57"/>
        <v>1</v>
      </c>
      <c r="CI36" s="61">
        <f t="shared" si="58"/>
        <v>1</v>
      </c>
      <c r="CJ36" s="61">
        <f t="shared" si="59"/>
        <v>1</v>
      </c>
      <c r="CK36" s="61">
        <f t="shared" si="60"/>
        <v>1</v>
      </c>
      <c r="CL36" s="131">
        <f t="shared" si="61"/>
        <v>1000</v>
      </c>
      <c r="CM36" s="128">
        <f t="shared" si="62"/>
        <v>3</v>
      </c>
      <c r="CN36" s="61">
        <f t="shared" si="63"/>
        <v>1</v>
      </c>
      <c r="CO36" s="61">
        <f t="shared" si="64"/>
        <v>1</v>
      </c>
      <c r="CP36" s="61">
        <f t="shared" si="65"/>
        <v>1</v>
      </c>
      <c r="CQ36" s="130">
        <f t="shared" si="66"/>
        <v>100</v>
      </c>
      <c r="CR36" s="129">
        <f t="shared" si="67"/>
        <v>2</v>
      </c>
      <c r="CS36" s="61">
        <f t="shared" si="68"/>
        <v>1</v>
      </c>
      <c r="CT36" s="61">
        <f t="shared" si="69"/>
        <v>1</v>
      </c>
      <c r="CU36" s="131">
        <f t="shared" si="70"/>
        <v>10</v>
      </c>
      <c r="CV36" s="61"/>
      <c r="CW36" s="130">
        <f t="shared" si="8"/>
        <v>1</v>
      </c>
      <c r="CX36" s="66">
        <f t="shared" si="71"/>
        <v>1111111</v>
      </c>
      <c r="CY36" s="53" t="s">
        <v>69</v>
      </c>
      <c r="CZ36" s="67" t="e">
        <f>SUM('SA 2017 FIA GT'!#REF!-'SA 2017 FIA GT'!#REF!)</f>
        <v>#REF!</v>
      </c>
      <c r="DA36" s="54" t="s">
        <v>61</v>
      </c>
      <c r="DB36" s="55" t="s">
        <v>70</v>
      </c>
      <c r="DC36" s="56" t="s">
        <v>71</v>
      </c>
      <c r="DD36" s="68" t="s">
        <v>72</v>
      </c>
      <c r="DF36" s="65">
        <f t="shared" si="72"/>
        <v>0</v>
      </c>
      <c r="DG36" s="65">
        <f t="shared" si="73"/>
        <v>0</v>
      </c>
      <c r="DH36" s="65">
        <f t="shared" si="74"/>
        <v>0</v>
      </c>
      <c r="DI36" s="65">
        <f t="shared" si="75"/>
        <v>0</v>
      </c>
      <c r="DJ36" s="65">
        <f t="shared" si="76"/>
        <v>0</v>
      </c>
      <c r="DK36" s="65">
        <f t="shared" si="77"/>
        <v>0</v>
      </c>
      <c r="DL36" s="65">
        <f t="shared" si="78"/>
        <v>0</v>
      </c>
      <c r="DM36" s="65">
        <f t="shared" si="79"/>
        <v>0</v>
      </c>
      <c r="DO36" s="65">
        <f t="shared" si="80"/>
        <v>0</v>
      </c>
      <c r="DP36" s="65">
        <f t="shared" si="81"/>
        <v>0</v>
      </c>
      <c r="DQ36" s="65">
        <f t="shared" si="82"/>
        <v>0</v>
      </c>
      <c r="DR36" s="65">
        <f t="shared" si="83"/>
        <v>0</v>
      </c>
      <c r="DS36" s="65">
        <f t="shared" si="84"/>
        <v>0</v>
      </c>
      <c r="DT36" s="65">
        <f t="shared" si="85"/>
        <v>0</v>
      </c>
      <c r="DU36" s="65">
        <f t="shared" si="86"/>
        <v>0</v>
      </c>
      <c r="DV36" s="65">
        <f t="shared" si="87"/>
        <v>0</v>
      </c>
      <c r="DX36" s="65">
        <f t="shared" si="88"/>
        <v>0</v>
      </c>
      <c r="DY36" s="65">
        <f t="shared" si="89"/>
        <v>0</v>
      </c>
      <c r="DZ36" s="65">
        <f t="shared" si="90"/>
        <v>0</v>
      </c>
      <c r="EA36" s="65">
        <f t="shared" si="91"/>
        <v>0</v>
      </c>
      <c r="EB36" s="65">
        <f t="shared" si="92"/>
        <v>0</v>
      </c>
      <c r="EC36" s="65">
        <f t="shared" si="93"/>
        <v>0</v>
      </c>
      <c r="ED36" s="65">
        <f t="shared" si="94"/>
        <v>0</v>
      </c>
      <c r="EE36" s="65">
        <f t="shared" si="95"/>
        <v>0</v>
      </c>
      <c r="EG36" s="65">
        <f t="shared" si="96"/>
        <v>0</v>
      </c>
      <c r="EH36" s="65">
        <f t="shared" si="97"/>
        <v>0</v>
      </c>
      <c r="EI36" s="65">
        <f t="shared" si="98"/>
        <v>0</v>
      </c>
      <c r="EJ36" s="65">
        <f t="shared" si="99"/>
        <v>0</v>
      </c>
      <c r="EK36" s="65">
        <f t="shared" si="100"/>
        <v>0</v>
      </c>
      <c r="EL36" s="65">
        <f t="shared" si="101"/>
        <v>0</v>
      </c>
      <c r="EM36" s="65">
        <f t="shared" si="102"/>
        <v>0</v>
      </c>
      <c r="EN36" s="65">
        <f t="shared" si="103"/>
        <v>0</v>
      </c>
      <c r="ER36" s="65">
        <f t="shared" si="104"/>
        <v>0</v>
      </c>
      <c r="ES36" s="65">
        <f t="shared" si="105"/>
        <v>0</v>
      </c>
      <c r="ET36" s="65">
        <f t="shared" si="106"/>
        <v>0</v>
      </c>
      <c r="EU36" s="65">
        <f t="shared" si="107"/>
        <v>0</v>
      </c>
      <c r="EV36" s="65">
        <f t="shared" si="108"/>
        <v>0</v>
      </c>
      <c r="EW36" s="65">
        <f t="shared" si="109"/>
        <v>0</v>
      </c>
      <c r="EX36" s="65">
        <f t="shared" si="110"/>
        <v>0</v>
      </c>
      <c r="EY36" s="65">
        <f t="shared" si="111"/>
        <v>0</v>
      </c>
    </row>
    <row r="37" spans="1:155" ht="18">
      <c r="A37" s="70"/>
      <c r="B37" s="92">
        <v>34</v>
      </c>
      <c r="C37" s="4">
        <v>34</v>
      </c>
      <c r="D37" s="52"/>
      <c r="E37" s="52"/>
      <c r="F37" s="52"/>
      <c r="G37" s="52"/>
      <c r="H37" s="52"/>
      <c r="I37" s="52"/>
      <c r="J37" s="52"/>
      <c r="K37" s="52"/>
      <c r="L37" s="89">
        <f t="shared" si="112"/>
        <v>0</v>
      </c>
      <c r="M37" s="89" t="e">
        <f t="shared" si="113"/>
        <v>#DIV/0!</v>
      </c>
      <c r="N37" s="91">
        <f t="shared" si="114"/>
        <v>0</v>
      </c>
      <c r="V37" s="103">
        <f t="shared" si="14"/>
        <v>0</v>
      </c>
      <c r="W37" s="103">
        <f t="shared" si="15"/>
        <v>0</v>
      </c>
      <c r="X37" s="103">
        <f t="shared" si="16"/>
        <v>0</v>
      </c>
      <c r="Y37" s="103">
        <f t="shared" si="17"/>
        <v>0</v>
      </c>
      <c r="Z37" s="103">
        <f t="shared" si="18"/>
        <v>0</v>
      </c>
      <c r="AA37" s="103">
        <f t="shared" si="19"/>
        <v>0</v>
      </c>
      <c r="AB37" s="103">
        <f t="shared" si="20"/>
        <v>0</v>
      </c>
      <c r="AC37" s="103">
        <f t="shared" si="21"/>
        <v>0</v>
      </c>
      <c r="AD37" s="75">
        <f t="shared" si="115"/>
        <v>0</v>
      </c>
      <c r="AE37" s="105" t="e">
        <f t="shared" si="23"/>
        <v>#DIV/0!</v>
      </c>
      <c r="AF37" s="106">
        <f t="shared" si="24"/>
        <v>0</v>
      </c>
      <c r="AG37" s="112"/>
      <c r="AH37" s="103" t="str">
        <f t="shared" si="25"/>
        <v> </v>
      </c>
      <c r="AI37" s="103" t="str">
        <f t="shared" si="26"/>
        <v> </v>
      </c>
      <c r="AJ37" s="103" t="str">
        <f t="shared" si="27"/>
        <v> </v>
      </c>
      <c r="AK37" s="103" t="str">
        <f t="shared" si="28"/>
        <v> </v>
      </c>
      <c r="AL37" s="103" t="str">
        <f t="shared" si="29"/>
        <v> </v>
      </c>
      <c r="AM37" s="103" t="str">
        <f t="shared" si="30"/>
        <v> </v>
      </c>
      <c r="AN37" s="103" t="str">
        <f t="shared" si="31"/>
        <v> </v>
      </c>
      <c r="AO37" s="103" t="str">
        <f t="shared" si="32"/>
        <v> </v>
      </c>
      <c r="BI37" s="128">
        <f t="shared" si="33"/>
        <v>7</v>
      </c>
      <c r="BJ37" s="61">
        <f t="shared" si="34"/>
        <v>1</v>
      </c>
      <c r="BK37" s="61">
        <f t="shared" si="35"/>
        <v>1</v>
      </c>
      <c r="BL37" s="61">
        <f t="shared" si="36"/>
        <v>1</v>
      </c>
      <c r="BM37" s="61">
        <f t="shared" si="37"/>
        <v>1</v>
      </c>
      <c r="BN37" s="61">
        <f t="shared" si="38"/>
        <v>1</v>
      </c>
      <c r="BO37" s="61">
        <f t="shared" si="39"/>
        <v>1</v>
      </c>
      <c r="BP37" s="61">
        <f t="shared" si="40"/>
        <v>1</v>
      </c>
      <c r="BQ37" s="130">
        <f t="shared" si="41"/>
        <v>1000000</v>
      </c>
      <c r="BR37" s="129">
        <f t="shared" si="42"/>
        <v>6</v>
      </c>
      <c r="BS37" s="61">
        <f t="shared" si="43"/>
        <v>1</v>
      </c>
      <c r="BT37" s="61">
        <f t="shared" si="44"/>
        <v>1</v>
      </c>
      <c r="BU37" s="61">
        <f t="shared" si="45"/>
        <v>1</v>
      </c>
      <c r="BV37" s="61">
        <f t="shared" si="46"/>
        <v>1</v>
      </c>
      <c r="BW37" s="61">
        <f t="shared" si="47"/>
        <v>1</v>
      </c>
      <c r="BX37" s="61">
        <f t="shared" si="48"/>
        <v>1</v>
      </c>
      <c r="BY37" s="131">
        <f t="shared" si="49"/>
        <v>100000</v>
      </c>
      <c r="BZ37" s="128">
        <f t="shared" si="50"/>
        <v>5</v>
      </c>
      <c r="CA37" s="61">
        <f t="shared" si="51"/>
        <v>1</v>
      </c>
      <c r="CB37" s="61">
        <f t="shared" si="52"/>
        <v>1</v>
      </c>
      <c r="CC37" s="61">
        <f t="shared" si="53"/>
        <v>1</v>
      </c>
      <c r="CD37" s="61">
        <f t="shared" si="54"/>
        <v>1</v>
      </c>
      <c r="CE37" s="61">
        <f t="shared" si="55"/>
        <v>1</v>
      </c>
      <c r="CF37" s="130">
        <f t="shared" si="56"/>
        <v>10000</v>
      </c>
      <c r="CG37" s="129">
        <f t="shared" si="7"/>
        <v>4</v>
      </c>
      <c r="CH37" s="61">
        <f t="shared" si="57"/>
        <v>1</v>
      </c>
      <c r="CI37" s="61">
        <f t="shared" si="58"/>
        <v>1</v>
      </c>
      <c r="CJ37" s="61">
        <f t="shared" si="59"/>
        <v>1</v>
      </c>
      <c r="CK37" s="61">
        <f t="shared" si="60"/>
        <v>1</v>
      </c>
      <c r="CL37" s="131">
        <f t="shared" si="61"/>
        <v>1000</v>
      </c>
      <c r="CM37" s="128">
        <f t="shared" si="62"/>
        <v>3</v>
      </c>
      <c r="CN37" s="61">
        <f t="shared" si="63"/>
        <v>1</v>
      </c>
      <c r="CO37" s="61">
        <f t="shared" si="64"/>
        <v>1</v>
      </c>
      <c r="CP37" s="61">
        <f t="shared" si="65"/>
        <v>1</v>
      </c>
      <c r="CQ37" s="130">
        <f t="shared" si="66"/>
        <v>100</v>
      </c>
      <c r="CR37" s="129">
        <f t="shared" si="67"/>
        <v>2</v>
      </c>
      <c r="CS37" s="61">
        <f t="shared" si="68"/>
        <v>1</v>
      </c>
      <c r="CT37" s="61">
        <f t="shared" si="69"/>
        <v>1</v>
      </c>
      <c r="CU37" s="131">
        <f t="shared" si="70"/>
        <v>10</v>
      </c>
      <c r="CV37" s="61"/>
      <c r="CW37" s="130">
        <f t="shared" si="8"/>
        <v>1</v>
      </c>
      <c r="CX37" s="66">
        <f t="shared" si="71"/>
        <v>1111111</v>
      </c>
      <c r="CY37" s="53" t="s">
        <v>69</v>
      </c>
      <c r="CZ37" s="67" t="e">
        <f>SUM('SA 2017 FIA GT'!#REF!-'SA 2017 FIA GT'!#REF!)</f>
        <v>#REF!</v>
      </c>
      <c r="DA37" s="54" t="s">
        <v>61</v>
      </c>
      <c r="DB37" s="55" t="s">
        <v>70</v>
      </c>
      <c r="DC37" s="56" t="s">
        <v>71</v>
      </c>
      <c r="DD37" s="68" t="s">
        <v>72</v>
      </c>
      <c r="DF37" s="65">
        <f t="shared" si="72"/>
        <v>0</v>
      </c>
      <c r="DG37" s="65">
        <f t="shared" si="73"/>
        <v>0</v>
      </c>
      <c r="DH37" s="65">
        <f t="shared" si="74"/>
        <v>0</v>
      </c>
      <c r="DI37" s="65">
        <f t="shared" si="75"/>
        <v>0</v>
      </c>
      <c r="DJ37" s="65">
        <f t="shared" si="76"/>
        <v>0</v>
      </c>
      <c r="DK37" s="65">
        <f t="shared" si="77"/>
        <v>0</v>
      </c>
      <c r="DL37" s="65">
        <f t="shared" si="78"/>
        <v>0</v>
      </c>
      <c r="DM37" s="65">
        <f t="shared" si="79"/>
        <v>0</v>
      </c>
      <c r="DO37" s="65">
        <f t="shared" si="80"/>
        <v>0</v>
      </c>
      <c r="DP37" s="65">
        <f t="shared" si="81"/>
        <v>0</v>
      </c>
      <c r="DQ37" s="65">
        <f t="shared" si="82"/>
        <v>0</v>
      </c>
      <c r="DR37" s="65">
        <f t="shared" si="83"/>
        <v>0</v>
      </c>
      <c r="DS37" s="65">
        <f t="shared" si="84"/>
        <v>0</v>
      </c>
      <c r="DT37" s="65">
        <f t="shared" si="85"/>
        <v>0</v>
      </c>
      <c r="DU37" s="65">
        <f t="shared" si="86"/>
        <v>0</v>
      </c>
      <c r="DV37" s="65">
        <f t="shared" si="87"/>
        <v>0</v>
      </c>
      <c r="DX37" s="65">
        <f t="shared" si="88"/>
        <v>0</v>
      </c>
      <c r="DY37" s="65">
        <f t="shared" si="89"/>
        <v>0</v>
      </c>
      <c r="DZ37" s="65">
        <f t="shared" si="90"/>
        <v>0</v>
      </c>
      <c r="EA37" s="65">
        <f t="shared" si="91"/>
        <v>0</v>
      </c>
      <c r="EB37" s="65">
        <f t="shared" si="92"/>
        <v>0</v>
      </c>
      <c r="EC37" s="65">
        <f t="shared" si="93"/>
        <v>0</v>
      </c>
      <c r="ED37" s="65">
        <f t="shared" si="94"/>
        <v>0</v>
      </c>
      <c r="EE37" s="65">
        <f t="shared" si="95"/>
        <v>0</v>
      </c>
      <c r="EG37" s="65">
        <f t="shared" si="96"/>
        <v>0</v>
      </c>
      <c r="EH37" s="65">
        <f t="shared" si="97"/>
        <v>0</v>
      </c>
      <c r="EI37" s="65">
        <f t="shared" si="98"/>
        <v>0</v>
      </c>
      <c r="EJ37" s="65">
        <f t="shared" si="99"/>
        <v>0</v>
      </c>
      <c r="EK37" s="65">
        <f t="shared" si="100"/>
        <v>0</v>
      </c>
      <c r="EL37" s="65">
        <f t="shared" si="101"/>
        <v>0</v>
      </c>
      <c r="EM37" s="65">
        <f t="shared" si="102"/>
        <v>0</v>
      </c>
      <c r="EN37" s="65">
        <f t="shared" si="103"/>
        <v>0</v>
      </c>
      <c r="ER37" s="65">
        <f t="shared" si="104"/>
        <v>0</v>
      </c>
      <c r="ES37" s="65">
        <f t="shared" si="105"/>
        <v>0</v>
      </c>
      <c r="ET37" s="65">
        <f t="shared" si="106"/>
        <v>0</v>
      </c>
      <c r="EU37" s="65">
        <f t="shared" si="107"/>
        <v>0</v>
      </c>
      <c r="EV37" s="65">
        <f t="shared" si="108"/>
        <v>0</v>
      </c>
      <c r="EW37" s="65">
        <f t="shared" si="109"/>
        <v>0</v>
      </c>
      <c r="EX37" s="65">
        <f t="shared" si="110"/>
        <v>0</v>
      </c>
      <c r="EY37" s="65">
        <f t="shared" si="111"/>
        <v>0</v>
      </c>
    </row>
    <row r="38" spans="1:155" ht="18">
      <c r="A38" s="70"/>
      <c r="B38" s="92">
        <v>35</v>
      </c>
      <c r="C38" s="72">
        <v>35</v>
      </c>
      <c r="D38" s="51"/>
      <c r="E38" s="51"/>
      <c r="F38" s="51"/>
      <c r="G38" s="51"/>
      <c r="H38" s="51"/>
      <c r="I38" s="51"/>
      <c r="J38" s="51"/>
      <c r="K38" s="51"/>
      <c r="L38" s="89">
        <f t="shared" si="112"/>
        <v>0</v>
      </c>
      <c r="M38" s="89" t="e">
        <f t="shared" si="113"/>
        <v>#DIV/0!</v>
      </c>
      <c r="N38" s="91">
        <f t="shared" si="114"/>
        <v>0</v>
      </c>
      <c r="V38" s="103">
        <f t="shared" si="14"/>
        <v>0</v>
      </c>
      <c r="W38" s="103">
        <f t="shared" si="15"/>
        <v>0</v>
      </c>
      <c r="X38" s="103">
        <f t="shared" si="16"/>
        <v>0</v>
      </c>
      <c r="Y38" s="103">
        <f t="shared" si="17"/>
        <v>0</v>
      </c>
      <c r="Z38" s="103">
        <f t="shared" si="18"/>
        <v>0</v>
      </c>
      <c r="AA38" s="103">
        <f t="shared" si="19"/>
        <v>0</v>
      </c>
      <c r="AB38" s="103">
        <f t="shared" si="20"/>
        <v>0</v>
      </c>
      <c r="AC38" s="103">
        <f t="shared" si="21"/>
        <v>0</v>
      </c>
      <c r="AD38" s="75">
        <f t="shared" si="115"/>
        <v>0</v>
      </c>
      <c r="AE38" s="105" t="e">
        <f t="shared" si="23"/>
        <v>#DIV/0!</v>
      </c>
      <c r="AF38" s="106">
        <f t="shared" si="24"/>
        <v>0</v>
      </c>
      <c r="AG38" s="112"/>
      <c r="AH38" s="103" t="str">
        <f t="shared" si="25"/>
        <v> </v>
      </c>
      <c r="AI38" s="103" t="str">
        <f t="shared" si="26"/>
        <v> </v>
      </c>
      <c r="AJ38" s="103" t="str">
        <f t="shared" si="27"/>
        <v> </v>
      </c>
      <c r="AK38" s="103" t="str">
        <f t="shared" si="28"/>
        <v> </v>
      </c>
      <c r="AL38" s="103" t="str">
        <f t="shared" si="29"/>
        <v> </v>
      </c>
      <c r="AM38" s="103" t="str">
        <f t="shared" si="30"/>
        <v> </v>
      </c>
      <c r="AN38" s="103" t="str">
        <f t="shared" si="31"/>
        <v> </v>
      </c>
      <c r="AO38" s="103" t="str">
        <f t="shared" si="32"/>
        <v> </v>
      </c>
      <c r="BI38" s="128">
        <f t="shared" si="33"/>
        <v>7</v>
      </c>
      <c r="BJ38" s="61">
        <f t="shared" si="34"/>
        <v>1</v>
      </c>
      <c r="BK38" s="61">
        <f t="shared" si="35"/>
        <v>1</v>
      </c>
      <c r="BL38" s="61">
        <f t="shared" si="36"/>
        <v>1</v>
      </c>
      <c r="BM38" s="61">
        <f t="shared" si="37"/>
        <v>1</v>
      </c>
      <c r="BN38" s="61">
        <f t="shared" si="38"/>
        <v>1</v>
      </c>
      <c r="BO38" s="61">
        <f t="shared" si="39"/>
        <v>1</v>
      </c>
      <c r="BP38" s="61">
        <f t="shared" si="40"/>
        <v>1</v>
      </c>
      <c r="BQ38" s="130">
        <f t="shared" si="41"/>
        <v>1000000</v>
      </c>
      <c r="BR38" s="129">
        <f t="shared" si="42"/>
        <v>6</v>
      </c>
      <c r="BS38" s="61">
        <f t="shared" si="43"/>
        <v>1</v>
      </c>
      <c r="BT38" s="61">
        <f t="shared" si="44"/>
        <v>1</v>
      </c>
      <c r="BU38" s="61">
        <f t="shared" si="45"/>
        <v>1</v>
      </c>
      <c r="BV38" s="61">
        <f t="shared" si="46"/>
        <v>1</v>
      </c>
      <c r="BW38" s="61">
        <f t="shared" si="47"/>
        <v>1</v>
      </c>
      <c r="BX38" s="61">
        <f t="shared" si="48"/>
        <v>1</v>
      </c>
      <c r="BY38" s="131">
        <f t="shared" si="49"/>
        <v>100000</v>
      </c>
      <c r="BZ38" s="128">
        <f t="shared" si="50"/>
        <v>5</v>
      </c>
      <c r="CA38" s="61">
        <f t="shared" si="51"/>
        <v>1</v>
      </c>
      <c r="CB38" s="61">
        <f t="shared" si="52"/>
        <v>1</v>
      </c>
      <c r="CC38" s="61">
        <f t="shared" si="53"/>
        <v>1</v>
      </c>
      <c r="CD38" s="61">
        <f t="shared" si="54"/>
        <v>1</v>
      </c>
      <c r="CE38" s="61">
        <f t="shared" si="55"/>
        <v>1</v>
      </c>
      <c r="CF38" s="130">
        <f t="shared" si="56"/>
        <v>10000</v>
      </c>
      <c r="CG38" s="129">
        <f t="shared" si="7"/>
        <v>4</v>
      </c>
      <c r="CH38" s="61">
        <f t="shared" si="57"/>
        <v>1</v>
      </c>
      <c r="CI38" s="61">
        <f t="shared" si="58"/>
        <v>1</v>
      </c>
      <c r="CJ38" s="61">
        <f t="shared" si="59"/>
        <v>1</v>
      </c>
      <c r="CK38" s="61">
        <f t="shared" si="60"/>
        <v>1</v>
      </c>
      <c r="CL38" s="131">
        <f t="shared" si="61"/>
        <v>1000</v>
      </c>
      <c r="CM38" s="128">
        <f t="shared" si="62"/>
        <v>3</v>
      </c>
      <c r="CN38" s="61">
        <f t="shared" si="63"/>
        <v>1</v>
      </c>
      <c r="CO38" s="61">
        <f t="shared" si="64"/>
        <v>1</v>
      </c>
      <c r="CP38" s="61">
        <f t="shared" si="65"/>
        <v>1</v>
      </c>
      <c r="CQ38" s="130">
        <f t="shared" si="66"/>
        <v>100</v>
      </c>
      <c r="CR38" s="129">
        <f t="shared" si="67"/>
        <v>2</v>
      </c>
      <c r="CS38" s="61">
        <f t="shared" si="68"/>
        <v>1</v>
      </c>
      <c r="CT38" s="61">
        <f t="shared" si="69"/>
        <v>1</v>
      </c>
      <c r="CU38" s="131">
        <f t="shared" si="70"/>
        <v>10</v>
      </c>
      <c r="CV38" s="61"/>
      <c r="CW38" s="130">
        <f t="shared" si="8"/>
        <v>1</v>
      </c>
      <c r="CX38" s="66">
        <f t="shared" si="71"/>
        <v>1111111</v>
      </c>
      <c r="CY38" s="53" t="s">
        <v>69</v>
      </c>
      <c r="CZ38" s="67" t="e">
        <f>SUM('SA 2017 FIA GT'!#REF!-'SA 2017 FIA GT'!#REF!)</f>
        <v>#REF!</v>
      </c>
      <c r="DA38" s="54" t="s">
        <v>61</v>
      </c>
      <c r="DB38" s="55" t="s">
        <v>70</v>
      </c>
      <c r="DC38" s="56" t="s">
        <v>71</v>
      </c>
      <c r="DD38" s="68" t="s">
        <v>72</v>
      </c>
      <c r="DF38" s="65">
        <f t="shared" si="72"/>
        <v>0</v>
      </c>
      <c r="DG38" s="65">
        <f t="shared" si="73"/>
        <v>0</v>
      </c>
      <c r="DH38" s="65">
        <f t="shared" si="74"/>
        <v>0</v>
      </c>
      <c r="DI38" s="65">
        <f t="shared" si="75"/>
        <v>0</v>
      </c>
      <c r="DJ38" s="65">
        <f t="shared" si="76"/>
        <v>0</v>
      </c>
      <c r="DK38" s="65">
        <f t="shared" si="77"/>
        <v>0</v>
      </c>
      <c r="DL38" s="65">
        <f t="shared" si="78"/>
        <v>0</v>
      </c>
      <c r="DM38" s="65">
        <f t="shared" si="79"/>
        <v>0</v>
      </c>
      <c r="DO38" s="65">
        <f t="shared" si="80"/>
        <v>0</v>
      </c>
      <c r="DP38" s="65">
        <f t="shared" si="81"/>
        <v>0</v>
      </c>
      <c r="DQ38" s="65">
        <f t="shared" si="82"/>
        <v>0</v>
      </c>
      <c r="DR38" s="65">
        <f t="shared" si="83"/>
        <v>0</v>
      </c>
      <c r="DS38" s="65">
        <f t="shared" si="84"/>
        <v>0</v>
      </c>
      <c r="DT38" s="65">
        <f t="shared" si="85"/>
        <v>0</v>
      </c>
      <c r="DU38" s="65">
        <f t="shared" si="86"/>
        <v>0</v>
      </c>
      <c r="DV38" s="65">
        <f t="shared" si="87"/>
        <v>0</v>
      </c>
      <c r="DX38" s="65">
        <f t="shared" si="88"/>
        <v>0</v>
      </c>
      <c r="DY38" s="65">
        <f t="shared" si="89"/>
        <v>0</v>
      </c>
      <c r="DZ38" s="65">
        <f t="shared" si="90"/>
        <v>0</v>
      </c>
      <c r="EA38" s="65">
        <f t="shared" si="91"/>
        <v>0</v>
      </c>
      <c r="EB38" s="65">
        <f t="shared" si="92"/>
        <v>0</v>
      </c>
      <c r="EC38" s="65">
        <f t="shared" si="93"/>
        <v>0</v>
      </c>
      <c r="ED38" s="65">
        <f t="shared" si="94"/>
        <v>0</v>
      </c>
      <c r="EE38" s="65">
        <f t="shared" si="95"/>
        <v>0</v>
      </c>
      <c r="EG38" s="65">
        <f t="shared" si="96"/>
        <v>0</v>
      </c>
      <c r="EH38" s="65">
        <f t="shared" si="97"/>
        <v>0</v>
      </c>
      <c r="EI38" s="65">
        <f t="shared" si="98"/>
        <v>0</v>
      </c>
      <c r="EJ38" s="65">
        <f t="shared" si="99"/>
        <v>0</v>
      </c>
      <c r="EK38" s="65">
        <f t="shared" si="100"/>
        <v>0</v>
      </c>
      <c r="EL38" s="65">
        <f t="shared" si="101"/>
        <v>0</v>
      </c>
      <c r="EM38" s="65">
        <f t="shared" si="102"/>
        <v>0</v>
      </c>
      <c r="EN38" s="65">
        <f t="shared" si="103"/>
        <v>0</v>
      </c>
      <c r="ER38" s="65">
        <f t="shared" si="104"/>
        <v>0</v>
      </c>
      <c r="ES38" s="65">
        <f t="shared" si="105"/>
        <v>0</v>
      </c>
      <c r="ET38" s="65">
        <f t="shared" si="106"/>
        <v>0</v>
      </c>
      <c r="EU38" s="65">
        <f t="shared" si="107"/>
        <v>0</v>
      </c>
      <c r="EV38" s="65">
        <f t="shared" si="108"/>
        <v>0</v>
      </c>
      <c r="EW38" s="65">
        <f t="shared" si="109"/>
        <v>0</v>
      </c>
      <c r="EX38" s="65">
        <f t="shared" si="110"/>
        <v>0</v>
      </c>
      <c r="EY38" s="65">
        <f t="shared" si="111"/>
        <v>0</v>
      </c>
    </row>
    <row r="39" spans="1:155" ht="18">
      <c r="A39" s="70"/>
      <c r="B39" s="92">
        <v>36</v>
      </c>
      <c r="C39" s="4">
        <v>36</v>
      </c>
      <c r="D39" s="52"/>
      <c r="E39" s="52"/>
      <c r="F39" s="52"/>
      <c r="G39" s="52"/>
      <c r="H39" s="52"/>
      <c r="I39" s="52"/>
      <c r="J39" s="52"/>
      <c r="K39" s="52"/>
      <c r="L39" s="89">
        <f t="shared" si="112"/>
        <v>0</v>
      </c>
      <c r="M39" s="89" t="e">
        <f t="shared" si="113"/>
        <v>#DIV/0!</v>
      </c>
      <c r="N39" s="91">
        <f t="shared" si="114"/>
        <v>0</v>
      </c>
      <c r="V39" s="103">
        <f t="shared" si="14"/>
        <v>0</v>
      </c>
      <c r="W39" s="103">
        <f t="shared" si="15"/>
        <v>0</v>
      </c>
      <c r="X39" s="103">
        <f t="shared" si="16"/>
        <v>0</v>
      </c>
      <c r="Y39" s="103">
        <f t="shared" si="17"/>
        <v>0</v>
      </c>
      <c r="Z39" s="103">
        <f t="shared" si="18"/>
        <v>0</v>
      </c>
      <c r="AA39" s="103">
        <f t="shared" si="19"/>
        <v>0</v>
      </c>
      <c r="AB39" s="103">
        <f t="shared" si="20"/>
        <v>0</v>
      </c>
      <c r="AC39" s="103">
        <f t="shared" si="21"/>
        <v>0</v>
      </c>
      <c r="AD39" s="75">
        <f t="shared" si="115"/>
        <v>0</v>
      </c>
      <c r="AE39" s="105" t="e">
        <f t="shared" si="23"/>
        <v>#DIV/0!</v>
      </c>
      <c r="AF39" s="106">
        <f t="shared" si="24"/>
        <v>0</v>
      </c>
      <c r="AG39" s="112"/>
      <c r="AH39" s="103" t="str">
        <f t="shared" si="25"/>
        <v> </v>
      </c>
      <c r="AI39" s="103" t="str">
        <f t="shared" si="26"/>
        <v> </v>
      </c>
      <c r="AJ39" s="103" t="str">
        <f t="shared" si="27"/>
        <v> </v>
      </c>
      <c r="AK39" s="103" t="str">
        <f t="shared" si="28"/>
        <v> </v>
      </c>
      <c r="AL39" s="103" t="str">
        <f t="shared" si="29"/>
        <v> </v>
      </c>
      <c r="AM39" s="103" t="str">
        <f t="shared" si="30"/>
        <v> </v>
      </c>
      <c r="AN39" s="103" t="str">
        <f t="shared" si="31"/>
        <v> </v>
      </c>
      <c r="AO39" s="103" t="str">
        <f t="shared" si="32"/>
        <v> </v>
      </c>
      <c r="BI39" s="128">
        <f t="shared" si="33"/>
        <v>7</v>
      </c>
      <c r="BJ39" s="61">
        <f t="shared" si="34"/>
        <v>1</v>
      </c>
      <c r="BK39" s="61">
        <f t="shared" si="35"/>
        <v>1</v>
      </c>
      <c r="BL39" s="61">
        <f t="shared" si="36"/>
        <v>1</v>
      </c>
      <c r="BM39" s="61">
        <f t="shared" si="37"/>
        <v>1</v>
      </c>
      <c r="BN39" s="61">
        <f t="shared" si="38"/>
        <v>1</v>
      </c>
      <c r="BO39" s="61">
        <f t="shared" si="39"/>
        <v>1</v>
      </c>
      <c r="BP39" s="61">
        <f t="shared" si="40"/>
        <v>1</v>
      </c>
      <c r="BQ39" s="130">
        <f t="shared" si="41"/>
        <v>1000000</v>
      </c>
      <c r="BR39" s="129">
        <f t="shared" si="42"/>
        <v>6</v>
      </c>
      <c r="BS39" s="61">
        <f t="shared" si="43"/>
        <v>1</v>
      </c>
      <c r="BT39" s="61">
        <f t="shared" si="44"/>
        <v>1</v>
      </c>
      <c r="BU39" s="61">
        <f t="shared" si="45"/>
        <v>1</v>
      </c>
      <c r="BV39" s="61">
        <f t="shared" si="46"/>
        <v>1</v>
      </c>
      <c r="BW39" s="61">
        <f t="shared" si="47"/>
        <v>1</v>
      </c>
      <c r="BX39" s="61">
        <f t="shared" si="48"/>
        <v>1</v>
      </c>
      <c r="BY39" s="131">
        <f t="shared" si="49"/>
        <v>100000</v>
      </c>
      <c r="BZ39" s="128">
        <f t="shared" si="50"/>
        <v>5</v>
      </c>
      <c r="CA39" s="61">
        <f t="shared" si="51"/>
        <v>1</v>
      </c>
      <c r="CB39" s="61">
        <f t="shared" si="52"/>
        <v>1</v>
      </c>
      <c r="CC39" s="61">
        <f t="shared" si="53"/>
        <v>1</v>
      </c>
      <c r="CD39" s="61">
        <f t="shared" si="54"/>
        <v>1</v>
      </c>
      <c r="CE39" s="61">
        <f t="shared" si="55"/>
        <v>1</v>
      </c>
      <c r="CF39" s="130">
        <f t="shared" si="56"/>
        <v>10000</v>
      </c>
      <c r="CG39" s="129">
        <f t="shared" si="7"/>
        <v>4</v>
      </c>
      <c r="CH39" s="61">
        <f t="shared" si="57"/>
        <v>1</v>
      </c>
      <c r="CI39" s="61">
        <f t="shared" si="58"/>
        <v>1</v>
      </c>
      <c r="CJ39" s="61">
        <f t="shared" si="59"/>
        <v>1</v>
      </c>
      <c r="CK39" s="61">
        <f t="shared" si="60"/>
        <v>1</v>
      </c>
      <c r="CL39" s="131">
        <f t="shared" si="61"/>
        <v>1000</v>
      </c>
      <c r="CM39" s="128">
        <f t="shared" si="62"/>
        <v>3</v>
      </c>
      <c r="CN39" s="61">
        <f t="shared" si="63"/>
        <v>1</v>
      </c>
      <c r="CO39" s="61">
        <f t="shared" si="64"/>
        <v>1</v>
      </c>
      <c r="CP39" s="61">
        <f t="shared" si="65"/>
        <v>1</v>
      </c>
      <c r="CQ39" s="130">
        <f t="shared" si="66"/>
        <v>100</v>
      </c>
      <c r="CR39" s="129">
        <f t="shared" si="67"/>
        <v>2</v>
      </c>
      <c r="CS39" s="61">
        <f t="shared" si="68"/>
        <v>1</v>
      </c>
      <c r="CT39" s="61">
        <f t="shared" si="69"/>
        <v>1</v>
      </c>
      <c r="CU39" s="131">
        <f t="shared" si="70"/>
        <v>10</v>
      </c>
      <c r="CV39" s="61"/>
      <c r="CW39" s="130">
        <f t="shared" si="8"/>
        <v>1</v>
      </c>
      <c r="CX39" s="66">
        <f t="shared" si="71"/>
        <v>1111111</v>
      </c>
      <c r="CY39" s="53" t="s">
        <v>69</v>
      </c>
      <c r="CZ39" s="67" t="e">
        <f>SUM('SA 2017 FIA GT'!#REF!-'SA 2017 FIA GT'!#REF!)</f>
        <v>#REF!</v>
      </c>
      <c r="DA39" s="54" t="s">
        <v>61</v>
      </c>
      <c r="DB39" s="55" t="s">
        <v>70</v>
      </c>
      <c r="DC39" s="56" t="s">
        <v>71</v>
      </c>
      <c r="DD39" s="68" t="s">
        <v>72</v>
      </c>
      <c r="DF39" s="65">
        <f t="shared" si="72"/>
        <v>0</v>
      </c>
      <c r="DG39" s="65">
        <f t="shared" si="73"/>
        <v>0</v>
      </c>
      <c r="DH39" s="65">
        <f t="shared" si="74"/>
        <v>0</v>
      </c>
      <c r="DI39" s="65">
        <f t="shared" si="75"/>
        <v>0</v>
      </c>
      <c r="DJ39" s="65">
        <f t="shared" si="76"/>
        <v>0</v>
      </c>
      <c r="DK39" s="65">
        <f t="shared" si="77"/>
        <v>0</v>
      </c>
      <c r="DL39" s="65">
        <f t="shared" si="78"/>
        <v>0</v>
      </c>
      <c r="DM39" s="65">
        <f t="shared" si="79"/>
        <v>0</v>
      </c>
      <c r="DO39" s="65">
        <f t="shared" si="80"/>
        <v>0</v>
      </c>
      <c r="DP39" s="65">
        <f t="shared" si="81"/>
        <v>0</v>
      </c>
      <c r="DQ39" s="65">
        <f t="shared" si="82"/>
        <v>0</v>
      </c>
      <c r="DR39" s="65">
        <f t="shared" si="83"/>
        <v>0</v>
      </c>
      <c r="DS39" s="65">
        <f t="shared" si="84"/>
        <v>0</v>
      </c>
      <c r="DT39" s="65">
        <f t="shared" si="85"/>
        <v>0</v>
      </c>
      <c r="DU39" s="65">
        <f t="shared" si="86"/>
        <v>0</v>
      </c>
      <c r="DV39" s="65">
        <f t="shared" si="87"/>
        <v>0</v>
      </c>
      <c r="DX39" s="65">
        <f t="shared" si="88"/>
        <v>0</v>
      </c>
      <c r="DY39" s="65">
        <f t="shared" si="89"/>
        <v>0</v>
      </c>
      <c r="DZ39" s="65">
        <f t="shared" si="90"/>
        <v>0</v>
      </c>
      <c r="EA39" s="65">
        <f t="shared" si="91"/>
        <v>0</v>
      </c>
      <c r="EB39" s="65">
        <f t="shared" si="92"/>
        <v>0</v>
      </c>
      <c r="EC39" s="65">
        <f t="shared" si="93"/>
        <v>0</v>
      </c>
      <c r="ED39" s="65">
        <f t="shared" si="94"/>
        <v>0</v>
      </c>
      <c r="EE39" s="65">
        <f t="shared" si="95"/>
        <v>0</v>
      </c>
      <c r="EG39" s="65">
        <f t="shared" si="96"/>
        <v>0</v>
      </c>
      <c r="EH39" s="65">
        <f t="shared" si="97"/>
        <v>0</v>
      </c>
      <c r="EI39" s="65">
        <f t="shared" si="98"/>
        <v>0</v>
      </c>
      <c r="EJ39" s="65">
        <f t="shared" si="99"/>
        <v>0</v>
      </c>
      <c r="EK39" s="65">
        <f t="shared" si="100"/>
        <v>0</v>
      </c>
      <c r="EL39" s="65">
        <f t="shared" si="101"/>
        <v>0</v>
      </c>
      <c r="EM39" s="65">
        <f t="shared" si="102"/>
        <v>0</v>
      </c>
      <c r="EN39" s="65">
        <f t="shared" si="103"/>
        <v>0</v>
      </c>
      <c r="ER39" s="65">
        <f t="shared" si="104"/>
        <v>0</v>
      </c>
      <c r="ES39" s="65">
        <f t="shared" si="105"/>
        <v>0</v>
      </c>
      <c r="ET39" s="65">
        <f t="shared" si="106"/>
        <v>0</v>
      </c>
      <c r="EU39" s="65">
        <f t="shared" si="107"/>
        <v>0</v>
      </c>
      <c r="EV39" s="65">
        <f t="shared" si="108"/>
        <v>0</v>
      </c>
      <c r="EW39" s="65">
        <f t="shared" si="109"/>
        <v>0</v>
      </c>
      <c r="EX39" s="65">
        <f t="shared" si="110"/>
        <v>0</v>
      </c>
      <c r="EY39" s="65">
        <f t="shared" si="111"/>
        <v>0</v>
      </c>
    </row>
    <row r="40" spans="1:155" ht="18">
      <c r="A40" s="70"/>
      <c r="B40" s="92">
        <v>37</v>
      </c>
      <c r="C40" s="72">
        <v>37</v>
      </c>
      <c r="D40" s="51"/>
      <c r="E40" s="51"/>
      <c r="F40" s="51"/>
      <c r="G40" s="51"/>
      <c r="H40" s="51"/>
      <c r="I40" s="51"/>
      <c r="J40" s="51"/>
      <c r="K40" s="51"/>
      <c r="L40" s="89">
        <f t="shared" si="112"/>
        <v>0</v>
      </c>
      <c r="M40" s="89" t="e">
        <f t="shared" si="113"/>
        <v>#DIV/0!</v>
      </c>
      <c r="N40" s="91">
        <f t="shared" si="114"/>
        <v>0</v>
      </c>
      <c r="V40" s="103">
        <f t="shared" si="14"/>
        <v>0</v>
      </c>
      <c r="W40" s="103">
        <f t="shared" si="15"/>
        <v>0</v>
      </c>
      <c r="X40" s="103">
        <f t="shared" si="16"/>
        <v>0</v>
      </c>
      <c r="Y40" s="103">
        <f t="shared" si="17"/>
        <v>0</v>
      </c>
      <c r="Z40" s="103">
        <f t="shared" si="18"/>
        <v>0</v>
      </c>
      <c r="AA40" s="103">
        <f t="shared" si="19"/>
        <v>0</v>
      </c>
      <c r="AB40" s="103">
        <f t="shared" si="20"/>
        <v>0</v>
      </c>
      <c r="AC40" s="103">
        <f t="shared" si="21"/>
        <v>0</v>
      </c>
      <c r="AD40" s="75">
        <f t="shared" si="115"/>
        <v>0</v>
      </c>
      <c r="AE40" s="105" t="e">
        <f t="shared" si="23"/>
        <v>#DIV/0!</v>
      </c>
      <c r="AF40" s="106">
        <f t="shared" si="24"/>
        <v>0</v>
      </c>
      <c r="AG40" s="112"/>
      <c r="AH40" s="103" t="str">
        <f t="shared" si="25"/>
        <v> </v>
      </c>
      <c r="AI40" s="103" t="str">
        <f t="shared" si="26"/>
        <v> </v>
      </c>
      <c r="AJ40" s="103" t="str">
        <f t="shared" si="27"/>
        <v> </v>
      </c>
      <c r="AK40" s="103" t="str">
        <f t="shared" si="28"/>
        <v> </v>
      </c>
      <c r="AL40" s="103" t="str">
        <f t="shared" si="29"/>
        <v> </v>
      </c>
      <c r="AM40" s="103" t="str">
        <f t="shared" si="30"/>
        <v> </v>
      </c>
      <c r="AN40" s="103" t="str">
        <f t="shared" si="31"/>
        <v> </v>
      </c>
      <c r="AO40" s="103" t="str">
        <f t="shared" si="32"/>
        <v> </v>
      </c>
      <c r="BI40" s="128">
        <f t="shared" si="33"/>
        <v>7</v>
      </c>
      <c r="BJ40" s="61">
        <f t="shared" si="34"/>
        <v>1</v>
      </c>
      <c r="BK40" s="61">
        <f t="shared" si="35"/>
        <v>1</v>
      </c>
      <c r="BL40" s="61">
        <f t="shared" si="36"/>
        <v>1</v>
      </c>
      <c r="BM40" s="61">
        <f t="shared" si="37"/>
        <v>1</v>
      </c>
      <c r="BN40" s="61">
        <f t="shared" si="38"/>
        <v>1</v>
      </c>
      <c r="BO40" s="61">
        <f t="shared" si="39"/>
        <v>1</v>
      </c>
      <c r="BP40" s="61">
        <f t="shared" si="40"/>
        <v>1</v>
      </c>
      <c r="BQ40" s="130">
        <f t="shared" si="41"/>
        <v>1000000</v>
      </c>
      <c r="BR40" s="129">
        <f t="shared" si="42"/>
        <v>6</v>
      </c>
      <c r="BS40" s="61">
        <f t="shared" si="43"/>
        <v>1</v>
      </c>
      <c r="BT40" s="61">
        <f t="shared" si="44"/>
        <v>1</v>
      </c>
      <c r="BU40" s="61">
        <f t="shared" si="45"/>
        <v>1</v>
      </c>
      <c r="BV40" s="61">
        <f t="shared" si="46"/>
        <v>1</v>
      </c>
      <c r="BW40" s="61">
        <f t="shared" si="47"/>
        <v>1</v>
      </c>
      <c r="BX40" s="61">
        <f t="shared" si="48"/>
        <v>1</v>
      </c>
      <c r="BY40" s="131">
        <f t="shared" si="49"/>
        <v>100000</v>
      </c>
      <c r="BZ40" s="128">
        <f t="shared" si="50"/>
        <v>5</v>
      </c>
      <c r="CA40" s="61">
        <f t="shared" si="51"/>
        <v>1</v>
      </c>
      <c r="CB40" s="61">
        <f t="shared" si="52"/>
        <v>1</v>
      </c>
      <c r="CC40" s="61">
        <f t="shared" si="53"/>
        <v>1</v>
      </c>
      <c r="CD40" s="61">
        <f t="shared" si="54"/>
        <v>1</v>
      </c>
      <c r="CE40" s="61">
        <f t="shared" si="55"/>
        <v>1</v>
      </c>
      <c r="CF40" s="130">
        <f t="shared" si="56"/>
        <v>10000</v>
      </c>
      <c r="CG40" s="129">
        <f t="shared" si="7"/>
        <v>4</v>
      </c>
      <c r="CH40" s="61">
        <f t="shared" si="57"/>
        <v>1</v>
      </c>
      <c r="CI40" s="61">
        <f t="shared" si="58"/>
        <v>1</v>
      </c>
      <c r="CJ40" s="61">
        <f t="shared" si="59"/>
        <v>1</v>
      </c>
      <c r="CK40" s="61">
        <f t="shared" si="60"/>
        <v>1</v>
      </c>
      <c r="CL40" s="131">
        <f t="shared" si="61"/>
        <v>1000</v>
      </c>
      <c r="CM40" s="128">
        <f t="shared" si="62"/>
        <v>3</v>
      </c>
      <c r="CN40" s="61">
        <f t="shared" si="63"/>
        <v>1</v>
      </c>
      <c r="CO40" s="61">
        <f t="shared" si="64"/>
        <v>1</v>
      </c>
      <c r="CP40" s="61">
        <f t="shared" si="65"/>
        <v>1</v>
      </c>
      <c r="CQ40" s="130">
        <f t="shared" si="66"/>
        <v>100</v>
      </c>
      <c r="CR40" s="129">
        <f t="shared" si="67"/>
        <v>2</v>
      </c>
      <c r="CS40" s="61">
        <f t="shared" si="68"/>
        <v>1</v>
      </c>
      <c r="CT40" s="61">
        <f t="shared" si="69"/>
        <v>1</v>
      </c>
      <c r="CU40" s="131">
        <f t="shared" si="70"/>
        <v>10</v>
      </c>
      <c r="CV40" s="61"/>
      <c r="CW40" s="130">
        <f t="shared" si="8"/>
        <v>1</v>
      </c>
      <c r="CX40" s="66">
        <f t="shared" si="71"/>
        <v>1111111</v>
      </c>
      <c r="CY40" s="53" t="s">
        <v>69</v>
      </c>
      <c r="CZ40" s="67" t="e">
        <f>SUM('SA 2017 FIA GT'!#REF!-'SA 2017 FIA GT'!#REF!)</f>
        <v>#REF!</v>
      </c>
      <c r="DA40" s="54" t="s">
        <v>61</v>
      </c>
      <c r="DB40" s="55" t="s">
        <v>70</v>
      </c>
      <c r="DC40" s="56" t="s">
        <v>71</v>
      </c>
      <c r="DD40" s="68" t="s">
        <v>72</v>
      </c>
      <c r="DF40" s="65">
        <f t="shared" si="72"/>
        <v>0</v>
      </c>
      <c r="DG40" s="65">
        <f t="shared" si="73"/>
        <v>0</v>
      </c>
      <c r="DH40" s="65">
        <f t="shared" si="74"/>
        <v>0</v>
      </c>
      <c r="DI40" s="65">
        <f t="shared" si="75"/>
        <v>0</v>
      </c>
      <c r="DJ40" s="65">
        <f t="shared" si="76"/>
        <v>0</v>
      </c>
      <c r="DK40" s="65">
        <f t="shared" si="77"/>
        <v>0</v>
      </c>
      <c r="DL40" s="65">
        <f t="shared" si="78"/>
        <v>0</v>
      </c>
      <c r="DM40" s="65">
        <f t="shared" si="79"/>
        <v>0</v>
      </c>
      <c r="DO40" s="65">
        <f t="shared" si="80"/>
        <v>0</v>
      </c>
      <c r="DP40" s="65">
        <f t="shared" si="81"/>
        <v>0</v>
      </c>
      <c r="DQ40" s="65">
        <f t="shared" si="82"/>
        <v>0</v>
      </c>
      <c r="DR40" s="65">
        <f t="shared" si="83"/>
        <v>0</v>
      </c>
      <c r="DS40" s="65">
        <f t="shared" si="84"/>
        <v>0</v>
      </c>
      <c r="DT40" s="65">
        <f t="shared" si="85"/>
        <v>0</v>
      </c>
      <c r="DU40" s="65">
        <f t="shared" si="86"/>
        <v>0</v>
      </c>
      <c r="DV40" s="65">
        <f t="shared" si="87"/>
        <v>0</v>
      </c>
      <c r="DX40" s="65">
        <f t="shared" si="88"/>
        <v>0</v>
      </c>
      <c r="DY40" s="65">
        <f t="shared" si="89"/>
        <v>0</v>
      </c>
      <c r="DZ40" s="65">
        <f t="shared" si="90"/>
        <v>0</v>
      </c>
      <c r="EA40" s="65">
        <f t="shared" si="91"/>
        <v>0</v>
      </c>
      <c r="EB40" s="65">
        <f t="shared" si="92"/>
        <v>0</v>
      </c>
      <c r="EC40" s="65">
        <f t="shared" si="93"/>
        <v>0</v>
      </c>
      <c r="ED40" s="65">
        <f t="shared" si="94"/>
        <v>0</v>
      </c>
      <c r="EE40" s="65">
        <f t="shared" si="95"/>
        <v>0</v>
      </c>
      <c r="EG40" s="65">
        <f t="shared" si="96"/>
        <v>0</v>
      </c>
      <c r="EH40" s="65">
        <f t="shared" si="97"/>
        <v>0</v>
      </c>
      <c r="EI40" s="65">
        <f t="shared" si="98"/>
        <v>0</v>
      </c>
      <c r="EJ40" s="65">
        <f t="shared" si="99"/>
        <v>0</v>
      </c>
      <c r="EK40" s="65">
        <f t="shared" si="100"/>
        <v>0</v>
      </c>
      <c r="EL40" s="65">
        <f t="shared" si="101"/>
        <v>0</v>
      </c>
      <c r="EM40" s="65">
        <f t="shared" si="102"/>
        <v>0</v>
      </c>
      <c r="EN40" s="65">
        <f t="shared" si="103"/>
        <v>0</v>
      </c>
      <c r="ER40" s="65">
        <f t="shared" si="104"/>
        <v>0</v>
      </c>
      <c r="ES40" s="65">
        <f t="shared" si="105"/>
        <v>0</v>
      </c>
      <c r="ET40" s="65">
        <f t="shared" si="106"/>
        <v>0</v>
      </c>
      <c r="EU40" s="65">
        <f t="shared" si="107"/>
        <v>0</v>
      </c>
      <c r="EV40" s="65">
        <f t="shared" si="108"/>
        <v>0</v>
      </c>
      <c r="EW40" s="65">
        <f t="shared" si="109"/>
        <v>0</v>
      </c>
      <c r="EX40" s="65">
        <f t="shared" si="110"/>
        <v>0</v>
      </c>
      <c r="EY40" s="65">
        <f t="shared" si="111"/>
        <v>0</v>
      </c>
    </row>
    <row r="41" spans="1:155" ht="18">
      <c r="A41" s="70"/>
      <c r="B41" s="92">
        <v>38</v>
      </c>
      <c r="C41" s="4">
        <v>38</v>
      </c>
      <c r="D41" s="52"/>
      <c r="E41" s="52"/>
      <c r="F41" s="52"/>
      <c r="G41" s="52"/>
      <c r="H41" s="52"/>
      <c r="I41" s="52"/>
      <c r="J41" s="52"/>
      <c r="K41" s="52"/>
      <c r="L41" s="89">
        <f t="shared" si="112"/>
        <v>0</v>
      </c>
      <c r="M41" s="89" t="e">
        <f t="shared" si="113"/>
        <v>#DIV/0!</v>
      </c>
      <c r="N41" s="91">
        <f t="shared" si="114"/>
        <v>0</v>
      </c>
      <c r="V41" s="103">
        <f t="shared" si="14"/>
        <v>0</v>
      </c>
      <c r="W41" s="103">
        <f t="shared" si="15"/>
        <v>0</v>
      </c>
      <c r="X41" s="103">
        <f t="shared" si="16"/>
        <v>0</v>
      </c>
      <c r="Y41" s="103">
        <f t="shared" si="17"/>
        <v>0</v>
      </c>
      <c r="Z41" s="103">
        <f t="shared" si="18"/>
        <v>0</v>
      </c>
      <c r="AA41" s="103">
        <f t="shared" si="19"/>
        <v>0</v>
      </c>
      <c r="AB41" s="103">
        <f t="shared" si="20"/>
        <v>0</v>
      </c>
      <c r="AC41" s="103">
        <f t="shared" si="21"/>
        <v>0</v>
      </c>
      <c r="AD41" s="75">
        <f t="shared" si="115"/>
        <v>0</v>
      </c>
      <c r="AE41" s="105" t="e">
        <f t="shared" si="23"/>
        <v>#DIV/0!</v>
      </c>
      <c r="AF41" s="106">
        <f t="shared" si="24"/>
        <v>0</v>
      </c>
      <c r="AG41" s="112"/>
      <c r="AH41" s="103" t="str">
        <f t="shared" si="25"/>
        <v> </v>
      </c>
      <c r="AI41" s="103" t="str">
        <f t="shared" si="26"/>
        <v> </v>
      </c>
      <c r="AJ41" s="103" t="str">
        <f t="shared" si="27"/>
        <v> </v>
      </c>
      <c r="AK41" s="103" t="str">
        <f t="shared" si="28"/>
        <v> </v>
      </c>
      <c r="AL41" s="103" t="str">
        <f t="shared" si="29"/>
        <v> </v>
      </c>
      <c r="AM41" s="103" t="str">
        <f t="shared" si="30"/>
        <v> </v>
      </c>
      <c r="AN41" s="103" t="str">
        <f t="shared" si="31"/>
        <v> </v>
      </c>
      <c r="AO41" s="103" t="str">
        <f t="shared" si="32"/>
        <v> </v>
      </c>
      <c r="BI41" s="128">
        <f t="shared" si="33"/>
        <v>7</v>
      </c>
      <c r="BJ41" s="61">
        <f t="shared" si="34"/>
        <v>1</v>
      </c>
      <c r="BK41" s="61">
        <f t="shared" si="35"/>
        <v>1</v>
      </c>
      <c r="BL41" s="61">
        <f t="shared" si="36"/>
        <v>1</v>
      </c>
      <c r="BM41" s="61">
        <f t="shared" si="37"/>
        <v>1</v>
      </c>
      <c r="BN41" s="61">
        <f t="shared" si="38"/>
        <v>1</v>
      </c>
      <c r="BO41" s="61">
        <f t="shared" si="39"/>
        <v>1</v>
      </c>
      <c r="BP41" s="61">
        <f t="shared" si="40"/>
        <v>1</v>
      </c>
      <c r="BQ41" s="130">
        <f t="shared" si="41"/>
        <v>1000000</v>
      </c>
      <c r="BR41" s="129">
        <f t="shared" si="42"/>
        <v>6</v>
      </c>
      <c r="BS41" s="61">
        <f t="shared" si="43"/>
        <v>1</v>
      </c>
      <c r="BT41" s="61">
        <f t="shared" si="44"/>
        <v>1</v>
      </c>
      <c r="BU41" s="61">
        <f t="shared" si="45"/>
        <v>1</v>
      </c>
      <c r="BV41" s="61">
        <f t="shared" si="46"/>
        <v>1</v>
      </c>
      <c r="BW41" s="61">
        <f t="shared" si="47"/>
        <v>1</v>
      </c>
      <c r="BX41" s="61">
        <f t="shared" si="48"/>
        <v>1</v>
      </c>
      <c r="BY41" s="131">
        <f t="shared" si="49"/>
        <v>100000</v>
      </c>
      <c r="BZ41" s="128">
        <f t="shared" si="50"/>
        <v>5</v>
      </c>
      <c r="CA41" s="61">
        <f t="shared" si="51"/>
        <v>1</v>
      </c>
      <c r="CB41" s="61">
        <f t="shared" si="52"/>
        <v>1</v>
      </c>
      <c r="CC41" s="61">
        <f t="shared" si="53"/>
        <v>1</v>
      </c>
      <c r="CD41" s="61">
        <f t="shared" si="54"/>
        <v>1</v>
      </c>
      <c r="CE41" s="61">
        <f t="shared" si="55"/>
        <v>1</v>
      </c>
      <c r="CF41" s="130">
        <f t="shared" si="56"/>
        <v>10000</v>
      </c>
      <c r="CG41" s="129">
        <f t="shared" si="7"/>
        <v>4</v>
      </c>
      <c r="CH41" s="61">
        <f t="shared" si="57"/>
        <v>1</v>
      </c>
      <c r="CI41" s="61">
        <f t="shared" si="58"/>
        <v>1</v>
      </c>
      <c r="CJ41" s="61">
        <f t="shared" si="59"/>
        <v>1</v>
      </c>
      <c r="CK41" s="61">
        <f t="shared" si="60"/>
        <v>1</v>
      </c>
      <c r="CL41" s="131">
        <f t="shared" si="61"/>
        <v>1000</v>
      </c>
      <c r="CM41" s="128">
        <f t="shared" si="62"/>
        <v>3</v>
      </c>
      <c r="CN41" s="61">
        <f t="shared" si="63"/>
        <v>1</v>
      </c>
      <c r="CO41" s="61">
        <f t="shared" si="64"/>
        <v>1</v>
      </c>
      <c r="CP41" s="61">
        <f t="shared" si="65"/>
        <v>1</v>
      </c>
      <c r="CQ41" s="130">
        <f t="shared" si="66"/>
        <v>100</v>
      </c>
      <c r="CR41" s="129">
        <f t="shared" si="67"/>
        <v>2</v>
      </c>
      <c r="CS41" s="61">
        <f t="shared" si="68"/>
        <v>1</v>
      </c>
      <c r="CT41" s="61">
        <f t="shared" si="69"/>
        <v>1</v>
      </c>
      <c r="CU41" s="131">
        <f t="shared" si="70"/>
        <v>10</v>
      </c>
      <c r="CV41" s="61"/>
      <c r="CW41" s="130">
        <f t="shared" si="8"/>
        <v>1</v>
      </c>
      <c r="CX41" s="66">
        <f t="shared" si="71"/>
        <v>1111111</v>
      </c>
      <c r="CY41" s="53" t="s">
        <v>69</v>
      </c>
      <c r="CZ41" s="67" t="e">
        <f>SUM('SA 2017 FIA GT'!#REF!-'SA 2017 FIA GT'!#REF!)</f>
        <v>#REF!</v>
      </c>
      <c r="DA41" s="54" t="s">
        <v>61</v>
      </c>
      <c r="DB41" s="55" t="s">
        <v>70</v>
      </c>
      <c r="DC41" s="56" t="s">
        <v>71</v>
      </c>
      <c r="DD41" s="68" t="s">
        <v>72</v>
      </c>
      <c r="DF41" s="65">
        <f t="shared" si="72"/>
        <v>0</v>
      </c>
      <c r="DG41" s="65">
        <f t="shared" si="73"/>
        <v>0</v>
      </c>
      <c r="DH41" s="65">
        <f t="shared" si="74"/>
        <v>0</v>
      </c>
      <c r="DI41" s="65">
        <f t="shared" si="75"/>
        <v>0</v>
      </c>
      <c r="DJ41" s="65">
        <f t="shared" si="76"/>
        <v>0</v>
      </c>
      <c r="DK41" s="65">
        <f t="shared" si="77"/>
        <v>0</v>
      </c>
      <c r="DL41" s="65">
        <f t="shared" si="78"/>
        <v>0</v>
      </c>
      <c r="DM41" s="65">
        <f t="shared" si="79"/>
        <v>0</v>
      </c>
      <c r="DO41" s="65">
        <f t="shared" si="80"/>
        <v>0</v>
      </c>
      <c r="DP41" s="65">
        <f t="shared" si="81"/>
        <v>0</v>
      </c>
      <c r="DQ41" s="65">
        <f t="shared" si="82"/>
        <v>0</v>
      </c>
      <c r="DR41" s="65">
        <f t="shared" si="83"/>
        <v>0</v>
      </c>
      <c r="DS41" s="65">
        <f t="shared" si="84"/>
        <v>0</v>
      </c>
      <c r="DT41" s="65">
        <f t="shared" si="85"/>
        <v>0</v>
      </c>
      <c r="DU41" s="65">
        <f t="shared" si="86"/>
        <v>0</v>
      </c>
      <c r="DV41" s="65">
        <f t="shared" si="87"/>
        <v>0</v>
      </c>
      <c r="DX41" s="65">
        <f t="shared" si="88"/>
        <v>0</v>
      </c>
      <c r="DY41" s="65">
        <f t="shared" si="89"/>
        <v>0</v>
      </c>
      <c r="DZ41" s="65">
        <f t="shared" si="90"/>
        <v>0</v>
      </c>
      <c r="EA41" s="65">
        <f t="shared" si="91"/>
        <v>0</v>
      </c>
      <c r="EB41" s="65">
        <f t="shared" si="92"/>
        <v>0</v>
      </c>
      <c r="EC41" s="65">
        <f t="shared" si="93"/>
        <v>0</v>
      </c>
      <c r="ED41" s="65">
        <f t="shared" si="94"/>
        <v>0</v>
      </c>
      <c r="EE41" s="65">
        <f t="shared" si="95"/>
        <v>0</v>
      </c>
      <c r="EG41" s="65">
        <f t="shared" si="96"/>
        <v>0</v>
      </c>
      <c r="EH41" s="65">
        <f t="shared" si="97"/>
        <v>0</v>
      </c>
      <c r="EI41" s="65">
        <f t="shared" si="98"/>
        <v>0</v>
      </c>
      <c r="EJ41" s="65">
        <f t="shared" si="99"/>
        <v>0</v>
      </c>
      <c r="EK41" s="65">
        <f t="shared" si="100"/>
        <v>0</v>
      </c>
      <c r="EL41" s="65">
        <f t="shared" si="101"/>
        <v>0</v>
      </c>
      <c r="EM41" s="65">
        <f t="shared" si="102"/>
        <v>0</v>
      </c>
      <c r="EN41" s="65">
        <f t="shared" si="103"/>
        <v>0</v>
      </c>
      <c r="ER41" s="65">
        <f t="shared" si="104"/>
        <v>0</v>
      </c>
      <c r="ES41" s="65">
        <f t="shared" si="105"/>
        <v>0</v>
      </c>
      <c r="ET41" s="65">
        <f t="shared" si="106"/>
        <v>0</v>
      </c>
      <c r="EU41" s="65">
        <f t="shared" si="107"/>
        <v>0</v>
      </c>
      <c r="EV41" s="65">
        <f t="shared" si="108"/>
        <v>0</v>
      </c>
      <c r="EW41" s="65">
        <f t="shared" si="109"/>
        <v>0</v>
      </c>
      <c r="EX41" s="65">
        <f t="shared" si="110"/>
        <v>0</v>
      </c>
      <c r="EY41" s="65">
        <f t="shared" si="111"/>
        <v>0</v>
      </c>
    </row>
    <row r="42" spans="1:155" ht="18">
      <c r="A42" s="70"/>
      <c r="B42" s="92">
        <v>39</v>
      </c>
      <c r="C42" s="72">
        <v>39</v>
      </c>
      <c r="D42" s="51"/>
      <c r="E42" s="51"/>
      <c r="F42" s="51"/>
      <c r="G42" s="51"/>
      <c r="H42" s="51"/>
      <c r="I42" s="51"/>
      <c r="J42" s="51"/>
      <c r="K42" s="51"/>
      <c r="L42" s="89">
        <f t="shared" si="112"/>
        <v>0</v>
      </c>
      <c r="M42" s="89" t="e">
        <f t="shared" si="113"/>
        <v>#DIV/0!</v>
      </c>
      <c r="N42" s="91">
        <f t="shared" si="114"/>
        <v>0</v>
      </c>
      <c r="V42" s="103">
        <f t="shared" si="14"/>
        <v>0</v>
      </c>
      <c r="W42" s="103">
        <f t="shared" si="15"/>
        <v>0</v>
      </c>
      <c r="X42" s="103">
        <f t="shared" si="16"/>
        <v>0</v>
      </c>
      <c r="Y42" s="103">
        <f t="shared" si="17"/>
        <v>0</v>
      </c>
      <c r="Z42" s="103">
        <f t="shared" si="18"/>
        <v>0</v>
      </c>
      <c r="AA42" s="103">
        <f t="shared" si="19"/>
        <v>0</v>
      </c>
      <c r="AB42" s="103">
        <f t="shared" si="20"/>
        <v>0</v>
      </c>
      <c r="AC42" s="103">
        <f t="shared" si="21"/>
        <v>0</v>
      </c>
      <c r="AD42" s="75">
        <f>SUM(V42:AA42)</f>
        <v>0</v>
      </c>
      <c r="AE42" s="105" t="e">
        <f t="shared" si="23"/>
        <v>#DIV/0!</v>
      </c>
      <c r="AF42" s="106">
        <f t="shared" si="24"/>
        <v>0</v>
      </c>
      <c r="AG42" s="112"/>
      <c r="AH42" s="103" t="str">
        <f t="shared" si="25"/>
        <v> </v>
      </c>
      <c r="AI42" s="103" t="str">
        <f t="shared" si="26"/>
        <v> </v>
      </c>
      <c r="AJ42" s="103" t="str">
        <f t="shared" si="27"/>
        <v> </v>
      </c>
      <c r="AK42" s="103" t="str">
        <f t="shared" si="28"/>
        <v> </v>
      </c>
      <c r="AL42" s="103" t="str">
        <f t="shared" si="29"/>
        <v> </v>
      </c>
      <c r="AM42" s="103" t="str">
        <f t="shared" si="30"/>
        <v> </v>
      </c>
      <c r="AN42" s="103" t="str">
        <f t="shared" si="31"/>
        <v> </v>
      </c>
      <c r="AO42" s="103" t="str">
        <f t="shared" si="32"/>
        <v> </v>
      </c>
      <c r="BI42" s="128">
        <f t="shared" si="33"/>
        <v>7</v>
      </c>
      <c r="BJ42" s="61">
        <f t="shared" si="34"/>
        <v>1</v>
      </c>
      <c r="BK42" s="61">
        <f t="shared" si="35"/>
        <v>1</v>
      </c>
      <c r="BL42" s="61">
        <f t="shared" si="36"/>
        <v>1</v>
      </c>
      <c r="BM42" s="61">
        <f t="shared" si="37"/>
        <v>1</v>
      </c>
      <c r="BN42" s="61">
        <f t="shared" si="38"/>
        <v>1</v>
      </c>
      <c r="BO42" s="61">
        <f t="shared" si="39"/>
        <v>1</v>
      </c>
      <c r="BP42" s="61">
        <f t="shared" si="40"/>
        <v>1</v>
      </c>
      <c r="BQ42" s="130">
        <f t="shared" si="41"/>
        <v>1000000</v>
      </c>
      <c r="BR42" s="129">
        <f t="shared" si="42"/>
        <v>6</v>
      </c>
      <c r="BS42" s="61">
        <f t="shared" si="43"/>
        <v>1</v>
      </c>
      <c r="BT42" s="61">
        <f t="shared" si="44"/>
        <v>1</v>
      </c>
      <c r="BU42" s="61">
        <f t="shared" si="45"/>
        <v>1</v>
      </c>
      <c r="BV42" s="61">
        <f t="shared" si="46"/>
        <v>1</v>
      </c>
      <c r="BW42" s="61">
        <f t="shared" si="47"/>
        <v>1</v>
      </c>
      <c r="BX42" s="61">
        <f t="shared" si="48"/>
        <v>1</v>
      </c>
      <c r="BY42" s="131">
        <f t="shared" si="49"/>
        <v>100000</v>
      </c>
      <c r="BZ42" s="128">
        <f t="shared" si="50"/>
        <v>5</v>
      </c>
      <c r="CA42" s="61">
        <f t="shared" si="51"/>
        <v>1</v>
      </c>
      <c r="CB42" s="61">
        <f t="shared" si="52"/>
        <v>1</v>
      </c>
      <c r="CC42" s="61">
        <f t="shared" si="53"/>
        <v>1</v>
      </c>
      <c r="CD42" s="61">
        <f t="shared" si="54"/>
        <v>1</v>
      </c>
      <c r="CE42" s="61">
        <f t="shared" si="55"/>
        <v>1</v>
      </c>
      <c r="CF42" s="130">
        <f t="shared" si="56"/>
        <v>10000</v>
      </c>
      <c r="CG42" s="129">
        <f t="shared" si="7"/>
        <v>4</v>
      </c>
      <c r="CH42" s="61">
        <f t="shared" si="57"/>
        <v>1</v>
      </c>
      <c r="CI42" s="61">
        <f t="shared" si="58"/>
        <v>1</v>
      </c>
      <c r="CJ42" s="61">
        <f t="shared" si="59"/>
        <v>1</v>
      </c>
      <c r="CK42" s="61">
        <f t="shared" si="60"/>
        <v>1</v>
      </c>
      <c r="CL42" s="131">
        <f t="shared" si="61"/>
        <v>1000</v>
      </c>
      <c r="CM42" s="128">
        <f t="shared" si="62"/>
        <v>3</v>
      </c>
      <c r="CN42" s="61">
        <f t="shared" si="63"/>
        <v>1</v>
      </c>
      <c r="CO42" s="61">
        <f t="shared" si="64"/>
        <v>1</v>
      </c>
      <c r="CP42" s="61">
        <f t="shared" si="65"/>
        <v>1</v>
      </c>
      <c r="CQ42" s="130">
        <f t="shared" si="66"/>
        <v>100</v>
      </c>
      <c r="CR42" s="129">
        <f t="shared" si="67"/>
        <v>2</v>
      </c>
      <c r="CS42" s="61">
        <f t="shared" si="68"/>
        <v>1</v>
      </c>
      <c r="CT42" s="61">
        <f t="shared" si="69"/>
        <v>1</v>
      </c>
      <c r="CU42" s="131">
        <f t="shared" si="70"/>
        <v>10</v>
      </c>
      <c r="CV42" s="61"/>
      <c r="CW42" s="130">
        <f t="shared" si="8"/>
        <v>1</v>
      </c>
      <c r="CX42" s="66">
        <f t="shared" si="71"/>
        <v>1111111</v>
      </c>
      <c r="CY42" s="53" t="s">
        <v>69</v>
      </c>
      <c r="CZ42" s="67" t="e">
        <f>SUM('SA 2017 FIA GT'!#REF!-'SA 2017 FIA GT'!#REF!)</f>
        <v>#REF!</v>
      </c>
      <c r="DA42" s="54" t="s">
        <v>61</v>
      </c>
      <c r="DB42" s="55" t="s">
        <v>70</v>
      </c>
      <c r="DC42" s="56" t="s">
        <v>71</v>
      </c>
      <c r="DD42" s="68" t="s">
        <v>72</v>
      </c>
      <c r="DF42" s="65">
        <f t="shared" si="72"/>
        <v>0</v>
      </c>
      <c r="DG42" s="65">
        <f t="shared" si="73"/>
        <v>0</v>
      </c>
      <c r="DH42" s="65">
        <f t="shared" si="74"/>
        <v>0</v>
      </c>
      <c r="DI42" s="65">
        <f t="shared" si="75"/>
        <v>0</v>
      </c>
      <c r="DJ42" s="65">
        <f t="shared" si="76"/>
        <v>0</v>
      </c>
      <c r="DK42" s="65">
        <f t="shared" si="77"/>
        <v>0</v>
      </c>
      <c r="DL42" s="65">
        <f t="shared" si="78"/>
        <v>0</v>
      </c>
      <c r="DM42" s="65">
        <f t="shared" si="79"/>
        <v>0</v>
      </c>
      <c r="DO42" s="65">
        <f t="shared" si="80"/>
        <v>0</v>
      </c>
      <c r="DP42" s="65">
        <f t="shared" si="81"/>
        <v>0</v>
      </c>
      <c r="DQ42" s="65">
        <f t="shared" si="82"/>
        <v>0</v>
      </c>
      <c r="DR42" s="65">
        <f t="shared" si="83"/>
        <v>0</v>
      </c>
      <c r="DS42" s="65">
        <f t="shared" si="84"/>
        <v>0</v>
      </c>
      <c r="DT42" s="65">
        <f t="shared" si="85"/>
        <v>0</v>
      </c>
      <c r="DU42" s="65">
        <f t="shared" si="86"/>
        <v>0</v>
      </c>
      <c r="DV42" s="65">
        <f t="shared" si="87"/>
        <v>0</v>
      </c>
      <c r="DX42" s="65">
        <f t="shared" si="88"/>
        <v>0</v>
      </c>
      <c r="DY42" s="65">
        <f t="shared" si="89"/>
        <v>0</v>
      </c>
      <c r="DZ42" s="65">
        <f t="shared" si="90"/>
        <v>0</v>
      </c>
      <c r="EA42" s="65">
        <f t="shared" si="91"/>
        <v>0</v>
      </c>
      <c r="EB42" s="65">
        <f t="shared" si="92"/>
        <v>0</v>
      </c>
      <c r="EC42" s="65">
        <f t="shared" si="93"/>
        <v>0</v>
      </c>
      <c r="ED42" s="65">
        <f t="shared" si="94"/>
        <v>0</v>
      </c>
      <c r="EE42" s="65">
        <f t="shared" si="95"/>
        <v>0</v>
      </c>
      <c r="EG42" s="65">
        <f t="shared" si="96"/>
        <v>0</v>
      </c>
      <c r="EH42" s="65">
        <f t="shared" si="97"/>
        <v>0</v>
      </c>
      <c r="EI42" s="65">
        <f t="shared" si="98"/>
        <v>0</v>
      </c>
      <c r="EJ42" s="65">
        <f t="shared" si="99"/>
        <v>0</v>
      </c>
      <c r="EK42" s="65">
        <f t="shared" si="100"/>
        <v>0</v>
      </c>
      <c r="EL42" s="65">
        <f t="shared" si="101"/>
        <v>0</v>
      </c>
      <c r="EM42" s="65">
        <f t="shared" si="102"/>
        <v>0</v>
      </c>
      <c r="EN42" s="65">
        <f t="shared" si="103"/>
        <v>0</v>
      </c>
      <c r="ER42" s="65">
        <f t="shared" si="104"/>
        <v>0</v>
      </c>
      <c r="ES42" s="65">
        <f t="shared" si="105"/>
        <v>0</v>
      </c>
      <c r="ET42" s="65">
        <f t="shared" si="106"/>
        <v>0</v>
      </c>
      <c r="EU42" s="65">
        <f t="shared" si="107"/>
        <v>0</v>
      </c>
      <c r="EV42" s="65">
        <f t="shared" si="108"/>
        <v>0</v>
      </c>
      <c r="EW42" s="65">
        <f t="shared" si="109"/>
        <v>0</v>
      </c>
      <c r="EX42" s="65">
        <f t="shared" si="110"/>
        <v>0</v>
      </c>
      <c r="EY42" s="65">
        <f t="shared" si="111"/>
        <v>0</v>
      </c>
    </row>
    <row r="43" spans="1:155" ht="18">
      <c r="A43" s="70"/>
      <c r="B43" s="92">
        <v>40</v>
      </c>
      <c r="C43" s="4">
        <v>40</v>
      </c>
      <c r="D43" s="52"/>
      <c r="E43" s="52"/>
      <c r="F43" s="52"/>
      <c r="G43" s="52"/>
      <c r="H43" s="52"/>
      <c r="I43" s="52"/>
      <c r="J43" s="52"/>
      <c r="K43" s="52"/>
      <c r="L43" s="89">
        <f t="shared" si="112"/>
        <v>0</v>
      </c>
      <c r="M43" s="89" t="e">
        <f t="shared" si="113"/>
        <v>#DIV/0!</v>
      </c>
      <c r="N43" s="91">
        <f t="shared" si="114"/>
        <v>0</v>
      </c>
      <c r="V43" s="103">
        <f t="shared" si="14"/>
        <v>0</v>
      </c>
      <c r="W43" s="103">
        <f t="shared" si="15"/>
        <v>0</v>
      </c>
      <c r="X43" s="103">
        <f t="shared" si="16"/>
        <v>0</v>
      </c>
      <c r="Y43" s="103">
        <f t="shared" si="17"/>
        <v>0</v>
      </c>
      <c r="Z43" s="103">
        <f t="shared" si="18"/>
        <v>0</v>
      </c>
      <c r="AA43" s="103">
        <f t="shared" si="19"/>
        <v>0</v>
      </c>
      <c r="AB43" s="103">
        <f t="shared" si="20"/>
        <v>0</v>
      </c>
      <c r="AC43" s="103">
        <f t="shared" si="21"/>
        <v>0</v>
      </c>
      <c r="AD43" s="75">
        <f t="shared" si="115"/>
        <v>0</v>
      </c>
      <c r="AE43" s="105" t="e">
        <f t="shared" si="23"/>
        <v>#DIV/0!</v>
      </c>
      <c r="AF43" s="106">
        <f t="shared" si="24"/>
        <v>0</v>
      </c>
      <c r="AG43" s="112"/>
      <c r="AH43" s="103" t="str">
        <f t="shared" si="25"/>
        <v> </v>
      </c>
      <c r="AI43" s="103" t="str">
        <f t="shared" si="26"/>
        <v> </v>
      </c>
      <c r="AJ43" s="103" t="str">
        <f t="shared" si="27"/>
        <v> </v>
      </c>
      <c r="AK43" s="103" t="str">
        <f t="shared" si="28"/>
        <v> </v>
      </c>
      <c r="AL43" s="103" t="str">
        <f t="shared" si="29"/>
        <v> </v>
      </c>
      <c r="AM43" s="103" t="str">
        <f t="shared" si="30"/>
        <v> </v>
      </c>
      <c r="AN43" s="103" t="str">
        <f t="shared" si="31"/>
        <v> </v>
      </c>
      <c r="AO43" s="103" t="str">
        <f t="shared" si="32"/>
        <v> </v>
      </c>
      <c r="BI43" s="128">
        <f t="shared" si="33"/>
        <v>7</v>
      </c>
      <c r="BJ43" s="61">
        <f t="shared" si="34"/>
        <v>1</v>
      </c>
      <c r="BK43" s="61">
        <f t="shared" si="35"/>
        <v>1</v>
      </c>
      <c r="BL43" s="61">
        <f t="shared" si="36"/>
        <v>1</v>
      </c>
      <c r="BM43" s="61">
        <f t="shared" si="37"/>
        <v>1</v>
      </c>
      <c r="BN43" s="61">
        <f t="shared" si="38"/>
        <v>1</v>
      </c>
      <c r="BO43" s="61">
        <f t="shared" si="39"/>
        <v>1</v>
      </c>
      <c r="BP43" s="61">
        <f t="shared" si="40"/>
        <v>1</v>
      </c>
      <c r="BQ43" s="130">
        <f t="shared" si="41"/>
        <v>1000000</v>
      </c>
      <c r="BR43" s="129">
        <f t="shared" si="42"/>
        <v>6</v>
      </c>
      <c r="BS43" s="61">
        <f t="shared" si="43"/>
        <v>1</v>
      </c>
      <c r="BT43" s="61">
        <f t="shared" si="44"/>
        <v>1</v>
      </c>
      <c r="BU43" s="61">
        <f t="shared" si="45"/>
        <v>1</v>
      </c>
      <c r="BV43" s="61">
        <f t="shared" si="46"/>
        <v>1</v>
      </c>
      <c r="BW43" s="61">
        <f t="shared" si="47"/>
        <v>1</v>
      </c>
      <c r="BX43" s="61">
        <f t="shared" si="48"/>
        <v>1</v>
      </c>
      <c r="BY43" s="131">
        <f t="shared" si="49"/>
        <v>100000</v>
      </c>
      <c r="BZ43" s="128">
        <f t="shared" si="50"/>
        <v>5</v>
      </c>
      <c r="CA43" s="61">
        <f t="shared" si="51"/>
        <v>1</v>
      </c>
      <c r="CB43" s="61">
        <f t="shared" si="52"/>
        <v>1</v>
      </c>
      <c r="CC43" s="61">
        <f t="shared" si="53"/>
        <v>1</v>
      </c>
      <c r="CD43" s="61">
        <f t="shared" si="54"/>
        <v>1</v>
      </c>
      <c r="CE43" s="61">
        <f t="shared" si="55"/>
        <v>1</v>
      </c>
      <c r="CF43" s="130">
        <f t="shared" si="56"/>
        <v>10000</v>
      </c>
      <c r="CG43" s="129">
        <f t="shared" si="7"/>
        <v>4</v>
      </c>
      <c r="CH43" s="61">
        <f t="shared" si="57"/>
        <v>1</v>
      </c>
      <c r="CI43" s="61">
        <f t="shared" si="58"/>
        <v>1</v>
      </c>
      <c r="CJ43" s="61">
        <f t="shared" si="59"/>
        <v>1</v>
      </c>
      <c r="CK43" s="61">
        <f t="shared" si="60"/>
        <v>1</v>
      </c>
      <c r="CL43" s="131">
        <f t="shared" si="61"/>
        <v>1000</v>
      </c>
      <c r="CM43" s="128">
        <f t="shared" si="62"/>
        <v>3</v>
      </c>
      <c r="CN43" s="61">
        <f t="shared" si="63"/>
        <v>1</v>
      </c>
      <c r="CO43" s="61">
        <f t="shared" si="64"/>
        <v>1</v>
      </c>
      <c r="CP43" s="61">
        <f t="shared" si="65"/>
        <v>1</v>
      </c>
      <c r="CQ43" s="130">
        <f t="shared" si="66"/>
        <v>100</v>
      </c>
      <c r="CR43" s="129">
        <f t="shared" si="67"/>
        <v>2</v>
      </c>
      <c r="CS43" s="61">
        <f t="shared" si="68"/>
        <v>1</v>
      </c>
      <c r="CT43" s="61">
        <f t="shared" si="69"/>
        <v>1</v>
      </c>
      <c r="CU43" s="131">
        <f t="shared" si="70"/>
        <v>10</v>
      </c>
      <c r="CV43" s="61"/>
      <c r="CW43" s="130">
        <f t="shared" si="8"/>
        <v>1</v>
      </c>
      <c r="CX43" s="66">
        <f t="shared" si="71"/>
        <v>1111111</v>
      </c>
      <c r="CY43" s="53" t="s">
        <v>69</v>
      </c>
      <c r="CZ43" s="67" t="e">
        <f>SUM('SA 2017 FIA GT'!#REF!-'SA 2017 FIA GT'!#REF!)</f>
        <v>#REF!</v>
      </c>
      <c r="DA43" s="54" t="s">
        <v>61</v>
      </c>
      <c r="DB43" s="55" t="s">
        <v>70</v>
      </c>
      <c r="DC43" s="56" t="s">
        <v>71</v>
      </c>
      <c r="DD43" s="68" t="s">
        <v>72</v>
      </c>
      <c r="DF43" s="65">
        <f t="shared" si="72"/>
        <v>0</v>
      </c>
      <c r="DG43" s="65">
        <f t="shared" si="73"/>
        <v>0</v>
      </c>
      <c r="DH43" s="65">
        <f t="shared" si="74"/>
        <v>0</v>
      </c>
      <c r="DI43" s="65">
        <f t="shared" si="75"/>
        <v>0</v>
      </c>
      <c r="DJ43" s="65">
        <f t="shared" si="76"/>
        <v>0</v>
      </c>
      <c r="DK43" s="65">
        <f t="shared" si="77"/>
        <v>0</v>
      </c>
      <c r="DL43" s="65">
        <f t="shared" si="78"/>
        <v>0</v>
      </c>
      <c r="DM43" s="65">
        <f t="shared" si="79"/>
        <v>0</v>
      </c>
      <c r="DO43" s="65">
        <f t="shared" si="80"/>
        <v>0</v>
      </c>
      <c r="DP43" s="65">
        <f t="shared" si="81"/>
        <v>0</v>
      </c>
      <c r="DQ43" s="65">
        <f t="shared" si="82"/>
        <v>0</v>
      </c>
      <c r="DR43" s="65">
        <f t="shared" si="83"/>
        <v>0</v>
      </c>
      <c r="DS43" s="65">
        <f t="shared" si="84"/>
        <v>0</v>
      </c>
      <c r="DT43" s="65">
        <f t="shared" si="85"/>
        <v>0</v>
      </c>
      <c r="DU43" s="65">
        <f t="shared" si="86"/>
        <v>0</v>
      </c>
      <c r="DV43" s="65">
        <f t="shared" si="87"/>
        <v>0</v>
      </c>
      <c r="DX43" s="65">
        <f t="shared" si="88"/>
        <v>0</v>
      </c>
      <c r="DY43" s="65">
        <f t="shared" si="89"/>
        <v>0</v>
      </c>
      <c r="DZ43" s="65">
        <f t="shared" si="90"/>
        <v>0</v>
      </c>
      <c r="EA43" s="65">
        <f t="shared" si="91"/>
        <v>0</v>
      </c>
      <c r="EB43" s="65">
        <f t="shared" si="92"/>
        <v>0</v>
      </c>
      <c r="EC43" s="65">
        <f t="shared" si="93"/>
        <v>0</v>
      </c>
      <c r="ED43" s="65">
        <f t="shared" si="94"/>
        <v>0</v>
      </c>
      <c r="EE43" s="65">
        <f t="shared" si="95"/>
        <v>0</v>
      </c>
      <c r="EG43" s="65">
        <f t="shared" si="96"/>
        <v>0</v>
      </c>
      <c r="EH43" s="65">
        <f t="shared" si="97"/>
        <v>0</v>
      </c>
      <c r="EI43" s="65">
        <f t="shared" si="98"/>
        <v>0</v>
      </c>
      <c r="EJ43" s="65">
        <f t="shared" si="99"/>
        <v>0</v>
      </c>
      <c r="EK43" s="65">
        <f t="shared" si="100"/>
        <v>0</v>
      </c>
      <c r="EL43" s="65">
        <f t="shared" si="101"/>
        <v>0</v>
      </c>
      <c r="EM43" s="65">
        <f t="shared" si="102"/>
        <v>0</v>
      </c>
      <c r="EN43" s="65">
        <f t="shared" si="103"/>
        <v>0</v>
      </c>
      <c r="ER43" s="65">
        <f t="shared" si="104"/>
        <v>0</v>
      </c>
      <c r="ES43" s="65">
        <f t="shared" si="105"/>
        <v>0</v>
      </c>
      <c r="ET43" s="65">
        <f t="shared" si="106"/>
        <v>0</v>
      </c>
      <c r="EU43" s="65">
        <f t="shared" si="107"/>
        <v>0</v>
      </c>
      <c r="EV43" s="65">
        <f t="shared" si="108"/>
        <v>0</v>
      </c>
      <c r="EW43" s="65">
        <f t="shared" si="109"/>
        <v>0</v>
      </c>
      <c r="EX43" s="65">
        <f t="shared" si="110"/>
        <v>0</v>
      </c>
      <c r="EY43" s="65">
        <f t="shared" si="111"/>
        <v>0</v>
      </c>
    </row>
    <row r="44" spans="1:155" ht="18">
      <c r="A44" s="70"/>
      <c r="B44" s="92">
        <v>41</v>
      </c>
      <c r="C44" s="72">
        <v>41</v>
      </c>
      <c r="D44" s="51"/>
      <c r="E44" s="51"/>
      <c r="F44" s="51"/>
      <c r="G44" s="51"/>
      <c r="H44" s="51"/>
      <c r="I44" s="51"/>
      <c r="J44" s="51"/>
      <c r="K44" s="51"/>
      <c r="L44" s="89">
        <f t="shared" si="112"/>
        <v>0</v>
      </c>
      <c r="M44" s="89" t="e">
        <f t="shared" si="113"/>
        <v>#DIV/0!</v>
      </c>
      <c r="N44" s="91">
        <f t="shared" si="114"/>
        <v>0</v>
      </c>
      <c r="V44" s="103">
        <f t="shared" si="14"/>
        <v>0</v>
      </c>
      <c r="W44" s="103">
        <f t="shared" si="15"/>
        <v>0</v>
      </c>
      <c r="X44" s="103">
        <f t="shared" si="16"/>
        <v>0</v>
      </c>
      <c r="Y44" s="103">
        <f t="shared" si="17"/>
        <v>0</v>
      </c>
      <c r="Z44" s="103">
        <f t="shared" si="18"/>
        <v>0</v>
      </c>
      <c r="AA44" s="103">
        <f t="shared" si="19"/>
        <v>0</v>
      </c>
      <c r="AB44" s="103">
        <f t="shared" si="20"/>
        <v>0</v>
      </c>
      <c r="AC44" s="103">
        <f t="shared" si="21"/>
        <v>0</v>
      </c>
      <c r="AD44" s="75">
        <f t="shared" si="115"/>
        <v>0</v>
      </c>
      <c r="AE44" s="105" t="e">
        <f t="shared" si="23"/>
        <v>#DIV/0!</v>
      </c>
      <c r="AF44" s="106">
        <f t="shared" si="24"/>
        <v>0</v>
      </c>
      <c r="AG44" s="112"/>
      <c r="AH44" s="103" t="str">
        <f t="shared" si="25"/>
        <v> </v>
      </c>
      <c r="AI44" s="103" t="str">
        <f t="shared" si="26"/>
        <v> </v>
      </c>
      <c r="AJ44" s="103" t="str">
        <f t="shared" si="27"/>
        <v> </v>
      </c>
      <c r="AK44" s="103" t="str">
        <f t="shared" si="28"/>
        <v> </v>
      </c>
      <c r="AL44" s="103" t="str">
        <f t="shared" si="29"/>
        <v> </v>
      </c>
      <c r="AM44" s="103" t="str">
        <f t="shared" si="30"/>
        <v> </v>
      </c>
      <c r="AN44" s="103" t="str">
        <f t="shared" si="31"/>
        <v> </v>
      </c>
      <c r="AO44" s="103" t="str">
        <f t="shared" si="32"/>
        <v> </v>
      </c>
      <c r="BI44" s="128">
        <f t="shared" si="33"/>
        <v>7</v>
      </c>
      <c r="BJ44" s="61">
        <f t="shared" si="34"/>
        <v>1</v>
      </c>
      <c r="BK44" s="61">
        <f t="shared" si="35"/>
        <v>1</v>
      </c>
      <c r="BL44" s="61">
        <f t="shared" si="36"/>
        <v>1</v>
      </c>
      <c r="BM44" s="61">
        <f t="shared" si="37"/>
        <v>1</v>
      </c>
      <c r="BN44" s="61">
        <f t="shared" si="38"/>
        <v>1</v>
      </c>
      <c r="BO44" s="61">
        <f t="shared" si="39"/>
        <v>1</v>
      </c>
      <c r="BP44" s="61">
        <f t="shared" si="40"/>
        <v>1</v>
      </c>
      <c r="BQ44" s="130">
        <f t="shared" si="41"/>
        <v>1000000</v>
      </c>
      <c r="BR44" s="129">
        <f t="shared" si="42"/>
        <v>6</v>
      </c>
      <c r="BS44" s="61">
        <f t="shared" si="43"/>
        <v>1</v>
      </c>
      <c r="BT44" s="61">
        <f t="shared" si="44"/>
        <v>1</v>
      </c>
      <c r="BU44" s="61">
        <f t="shared" si="45"/>
        <v>1</v>
      </c>
      <c r="BV44" s="61">
        <f t="shared" si="46"/>
        <v>1</v>
      </c>
      <c r="BW44" s="61">
        <f t="shared" si="47"/>
        <v>1</v>
      </c>
      <c r="BX44" s="61">
        <f t="shared" si="48"/>
        <v>1</v>
      </c>
      <c r="BY44" s="131">
        <f t="shared" si="49"/>
        <v>100000</v>
      </c>
      <c r="BZ44" s="128">
        <f t="shared" si="50"/>
        <v>5</v>
      </c>
      <c r="CA44" s="61">
        <f t="shared" si="51"/>
        <v>1</v>
      </c>
      <c r="CB44" s="61">
        <f t="shared" si="52"/>
        <v>1</v>
      </c>
      <c r="CC44" s="61">
        <f t="shared" si="53"/>
        <v>1</v>
      </c>
      <c r="CD44" s="61">
        <f t="shared" si="54"/>
        <v>1</v>
      </c>
      <c r="CE44" s="61">
        <f t="shared" si="55"/>
        <v>1</v>
      </c>
      <c r="CF44" s="130">
        <f t="shared" si="56"/>
        <v>10000</v>
      </c>
      <c r="CG44" s="129">
        <f t="shared" si="7"/>
        <v>4</v>
      </c>
      <c r="CH44" s="61">
        <f t="shared" si="57"/>
        <v>1</v>
      </c>
      <c r="CI44" s="61">
        <f t="shared" si="58"/>
        <v>1</v>
      </c>
      <c r="CJ44" s="61">
        <f t="shared" si="59"/>
        <v>1</v>
      </c>
      <c r="CK44" s="61">
        <f t="shared" si="60"/>
        <v>1</v>
      </c>
      <c r="CL44" s="131">
        <f t="shared" si="61"/>
        <v>1000</v>
      </c>
      <c r="CM44" s="128">
        <f t="shared" si="62"/>
        <v>3</v>
      </c>
      <c r="CN44" s="61">
        <f t="shared" si="63"/>
        <v>1</v>
      </c>
      <c r="CO44" s="61">
        <f t="shared" si="64"/>
        <v>1</v>
      </c>
      <c r="CP44" s="61">
        <f t="shared" si="65"/>
        <v>1</v>
      </c>
      <c r="CQ44" s="130">
        <f t="shared" si="66"/>
        <v>100</v>
      </c>
      <c r="CR44" s="129">
        <f t="shared" si="67"/>
        <v>2</v>
      </c>
      <c r="CS44" s="61">
        <f t="shared" si="68"/>
        <v>1</v>
      </c>
      <c r="CT44" s="61">
        <f t="shared" si="69"/>
        <v>1</v>
      </c>
      <c r="CU44" s="131">
        <f t="shared" si="70"/>
        <v>10</v>
      </c>
      <c r="CV44" s="61"/>
      <c r="CW44" s="130">
        <f t="shared" si="8"/>
        <v>1</v>
      </c>
      <c r="CX44" s="66">
        <f t="shared" si="71"/>
        <v>1111111</v>
      </c>
      <c r="CY44" s="53" t="s">
        <v>69</v>
      </c>
      <c r="CZ44" s="67" t="e">
        <f>SUM('SA 2017 FIA GT'!#REF!-'SA 2017 FIA GT'!#REF!)</f>
        <v>#REF!</v>
      </c>
      <c r="DA44" s="54" t="s">
        <v>61</v>
      </c>
      <c r="DB44" s="55" t="s">
        <v>70</v>
      </c>
      <c r="DC44" s="56" t="s">
        <v>71</v>
      </c>
      <c r="DD44" s="68" t="s">
        <v>72</v>
      </c>
      <c r="DF44" s="65">
        <f t="shared" si="72"/>
        <v>0</v>
      </c>
      <c r="DG44" s="65">
        <f t="shared" si="73"/>
        <v>0</v>
      </c>
      <c r="DH44" s="65">
        <f t="shared" si="74"/>
        <v>0</v>
      </c>
      <c r="DI44" s="65">
        <f t="shared" si="75"/>
        <v>0</v>
      </c>
      <c r="DJ44" s="65">
        <f t="shared" si="76"/>
        <v>0</v>
      </c>
      <c r="DK44" s="65">
        <f t="shared" si="77"/>
        <v>0</v>
      </c>
      <c r="DL44" s="65">
        <f t="shared" si="78"/>
        <v>0</v>
      </c>
      <c r="DM44" s="65">
        <f t="shared" si="79"/>
        <v>0</v>
      </c>
      <c r="DO44" s="65">
        <f t="shared" si="80"/>
        <v>0</v>
      </c>
      <c r="DP44" s="65">
        <f t="shared" si="81"/>
        <v>0</v>
      </c>
      <c r="DQ44" s="65">
        <f t="shared" si="82"/>
        <v>0</v>
      </c>
      <c r="DR44" s="65">
        <f t="shared" si="83"/>
        <v>0</v>
      </c>
      <c r="DS44" s="65">
        <f t="shared" si="84"/>
        <v>0</v>
      </c>
      <c r="DT44" s="65">
        <f t="shared" si="85"/>
        <v>0</v>
      </c>
      <c r="DU44" s="65">
        <f t="shared" si="86"/>
        <v>0</v>
      </c>
      <c r="DV44" s="65">
        <f t="shared" si="87"/>
        <v>0</v>
      </c>
      <c r="DX44" s="65">
        <f t="shared" si="88"/>
        <v>0</v>
      </c>
      <c r="DY44" s="65">
        <f t="shared" si="89"/>
        <v>0</v>
      </c>
      <c r="DZ44" s="65">
        <f t="shared" si="90"/>
        <v>0</v>
      </c>
      <c r="EA44" s="65">
        <f t="shared" si="91"/>
        <v>0</v>
      </c>
      <c r="EB44" s="65">
        <f t="shared" si="92"/>
        <v>0</v>
      </c>
      <c r="EC44" s="65">
        <f t="shared" si="93"/>
        <v>0</v>
      </c>
      <c r="ED44" s="65">
        <f t="shared" si="94"/>
        <v>0</v>
      </c>
      <c r="EE44" s="65">
        <f t="shared" si="95"/>
        <v>0</v>
      </c>
      <c r="EG44" s="65">
        <f t="shared" si="96"/>
        <v>0</v>
      </c>
      <c r="EH44" s="65">
        <f t="shared" si="97"/>
        <v>0</v>
      </c>
      <c r="EI44" s="65">
        <f t="shared" si="98"/>
        <v>0</v>
      </c>
      <c r="EJ44" s="65">
        <f t="shared" si="99"/>
        <v>0</v>
      </c>
      <c r="EK44" s="65">
        <f t="shared" si="100"/>
        <v>0</v>
      </c>
      <c r="EL44" s="65">
        <f t="shared" si="101"/>
        <v>0</v>
      </c>
      <c r="EM44" s="65">
        <f t="shared" si="102"/>
        <v>0</v>
      </c>
      <c r="EN44" s="65">
        <f t="shared" si="103"/>
        <v>0</v>
      </c>
      <c r="ER44" s="65">
        <f t="shared" si="104"/>
        <v>0</v>
      </c>
      <c r="ES44" s="65">
        <f t="shared" si="105"/>
        <v>0</v>
      </c>
      <c r="ET44" s="65">
        <f t="shared" si="106"/>
        <v>0</v>
      </c>
      <c r="EU44" s="65">
        <f t="shared" si="107"/>
        <v>0</v>
      </c>
      <c r="EV44" s="65">
        <f t="shared" si="108"/>
        <v>0</v>
      </c>
      <c r="EW44" s="65">
        <f t="shared" si="109"/>
        <v>0</v>
      </c>
      <c r="EX44" s="65">
        <f t="shared" si="110"/>
        <v>0</v>
      </c>
      <c r="EY44" s="65">
        <f t="shared" si="111"/>
        <v>0</v>
      </c>
    </row>
    <row r="45" spans="1:155" ht="18">
      <c r="A45" s="70"/>
      <c r="B45" s="92">
        <v>42</v>
      </c>
      <c r="C45" s="4">
        <v>42</v>
      </c>
      <c r="D45" s="52"/>
      <c r="E45" s="52"/>
      <c r="F45" s="52"/>
      <c r="G45" s="52"/>
      <c r="H45" s="52"/>
      <c r="I45" s="52"/>
      <c r="J45" s="52"/>
      <c r="K45" s="52"/>
      <c r="L45" s="89">
        <f t="shared" si="112"/>
        <v>0</v>
      </c>
      <c r="M45" s="89" t="e">
        <f t="shared" si="113"/>
        <v>#DIV/0!</v>
      </c>
      <c r="N45" s="91">
        <f t="shared" si="114"/>
        <v>0</v>
      </c>
      <c r="V45" s="103">
        <f t="shared" si="14"/>
        <v>0</v>
      </c>
      <c r="W45" s="103">
        <f t="shared" si="15"/>
        <v>0</v>
      </c>
      <c r="X45" s="103">
        <f t="shared" si="16"/>
        <v>0</v>
      </c>
      <c r="Y45" s="103">
        <f t="shared" si="17"/>
        <v>0</v>
      </c>
      <c r="Z45" s="103">
        <f t="shared" si="18"/>
        <v>0</v>
      </c>
      <c r="AA45" s="103">
        <f t="shared" si="19"/>
        <v>0</v>
      </c>
      <c r="AB45" s="103">
        <f t="shared" si="20"/>
        <v>0</v>
      </c>
      <c r="AC45" s="103">
        <f t="shared" si="21"/>
        <v>0</v>
      </c>
      <c r="AD45" s="75">
        <f>SUM(V45:AA45)</f>
        <v>0</v>
      </c>
      <c r="AE45" s="105" t="e">
        <f t="shared" si="23"/>
        <v>#DIV/0!</v>
      </c>
      <c r="AF45" s="106">
        <f t="shared" si="24"/>
        <v>0</v>
      </c>
      <c r="AG45" s="112"/>
      <c r="AH45" s="103" t="str">
        <f t="shared" si="25"/>
        <v> </v>
      </c>
      <c r="AI45" s="103" t="str">
        <f t="shared" si="26"/>
        <v> </v>
      </c>
      <c r="AJ45" s="103" t="str">
        <f t="shared" si="27"/>
        <v> </v>
      </c>
      <c r="AK45" s="103" t="str">
        <f t="shared" si="28"/>
        <v> </v>
      </c>
      <c r="AL45" s="103" t="str">
        <f t="shared" si="29"/>
        <v> </v>
      </c>
      <c r="AM45" s="103" t="str">
        <f t="shared" si="30"/>
        <v> </v>
      </c>
      <c r="AN45" s="103" t="str">
        <f t="shared" si="31"/>
        <v> </v>
      </c>
      <c r="AO45" s="103" t="str">
        <f t="shared" si="32"/>
        <v> </v>
      </c>
      <c r="BI45" s="128">
        <f t="shared" si="33"/>
        <v>7</v>
      </c>
      <c r="BJ45" s="61">
        <f t="shared" si="34"/>
        <v>1</v>
      </c>
      <c r="BK45" s="61">
        <f t="shared" si="35"/>
        <v>1</v>
      </c>
      <c r="BL45" s="61">
        <f t="shared" si="36"/>
        <v>1</v>
      </c>
      <c r="BM45" s="61">
        <f t="shared" si="37"/>
        <v>1</v>
      </c>
      <c r="BN45" s="61">
        <f t="shared" si="38"/>
        <v>1</v>
      </c>
      <c r="BO45" s="61">
        <f t="shared" si="39"/>
        <v>1</v>
      </c>
      <c r="BP45" s="61">
        <f t="shared" si="40"/>
        <v>1</v>
      </c>
      <c r="BQ45" s="130">
        <f t="shared" si="41"/>
        <v>1000000</v>
      </c>
      <c r="BR45" s="129">
        <f t="shared" si="42"/>
        <v>6</v>
      </c>
      <c r="BS45" s="61">
        <f t="shared" si="43"/>
        <v>1</v>
      </c>
      <c r="BT45" s="61">
        <f t="shared" si="44"/>
        <v>1</v>
      </c>
      <c r="BU45" s="61">
        <f t="shared" si="45"/>
        <v>1</v>
      </c>
      <c r="BV45" s="61">
        <f t="shared" si="46"/>
        <v>1</v>
      </c>
      <c r="BW45" s="61">
        <f t="shared" si="47"/>
        <v>1</v>
      </c>
      <c r="BX45" s="61">
        <f t="shared" si="48"/>
        <v>1</v>
      </c>
      <c r="BY45" s="131">
        <f t="shared" si="49"/>
        <v>100000</v>
      </c>
      <c r="BZ45" s="128">
        <f t="shared" si="50"/>
        <v>5</v>
      </c>
      <c r="CA45" s="61">
        <f t="shared" si="51"/>
        <v>1</v>
      </c>
      <c r="CB45" s="61">
        <f t="shared" si="52"/>
        <v>1</v>
      </c>
      <c r="CC45" s="61">
        <f t="shared" si="53"/>
        <v>1</v>
      </c>
      <c r="CD45" s="61">
        <f t="shared" si="54"/>
        <v>1</v>
      </c>
      <c r="CE45" s="61">
        <f t="shared" si="55"/>
        <v>1</v>
      </c>
      <c r="CF45" s="130">
        <f t="shared" si="56"/>
        <v>10000</v>
      </c>
      <c r="CG45" s="129">
        <f t="shared" si="7"/>
        <v>4</v>
      </c>
      <c r="CH45" s="61">
        <f t="shared" si="57"/>
        <v>1</v>
      </c>
      <c r="CI45" s="61">
        <f t="shared" si="58"/>
        <v>1</v>
      </c>
      <c r="CJ45" s="61">
        <f t="shared" si="59"/>
        <v>1</v>
      </c>
      <c r="CK45" s="61">
        <f t="shared" si="60"/>
        <v>1</v>
      </c>
      <c r="CL45" s="131">
        <f t="shared" si="61"/>
        <v>1000</v>
      </c>
      <c r="CM45" s="128">
        <f t="shared" si="62"/>
        <v>3</v>
      </c>
      <c r="CN45" s="61">
        <f t="shared" si="63"/>
        <v>1</v>
      </c>
      <c r="CO45" s="61">
        <f t="shared" si="64"/>
        <v>1</v>
      </c>
      <c r="CP45" s="61">
        <f t="shared" si="65"/>
        <v>1</v>
      </c>
      <c r="CQ45" s="130">
        <f t="shared" si="66"/>
        <v>100</v>
      </c>
      <c r="CR45" s="129">
        <f t="shared" si="67"/>
        <v>2</v>
      </c>
      <c r="CS45" s="61">
        <f t="shared" si="68"/>
        <v>1</v>
      </c>
      <c r="CT45" s="61">
        <f t="shared" si="69"/>
        <v>1</v>
      </c>
      <c r="CU45" s="131">
        <f t="shared" si="70"/>
        <v>10</v>
      </c>
      <c r="CV45" s="61"/>
      <c r="CW45" s="130">
        <f t="shared" si="8"/>
        <v>1</v>
      </c>
      <c r="CX45" s="66">
        <f t="shared" si="71"/>
        <v>1111111</v>
      </c>
      <c r="CY45" s="53" t="s">
        <v>69</v>
      </c>
      <c r="CZ45" s="67" t="e">
        <f>SUM('SA 2017 FIA GT'!#REF!-'SA 2017 FIA GT'!#REF!)</f>
        <v>#REF!</v>
      </c>
      <c r="DA45" s="54" t="s">
        <v>61</v>
      </c>
      <c r="DB45" s="55" t="s">
        <v>70</v>
      </c>
      <c r="DC45" s="56" t="s">
        <v>71</v>
      </c>
      <c r="DD45" s="68" t="s">
        <v>72</v>
      </c>
      <c r="DF45" s="65">
        <f t="shared" si="72"/>
        <v>0</v>
      </c>
      <c r="DG45" s="65">
        <f t="shared" si="73"/>
        <v>0</v>
      </c>
      <c r="DH45" s="65">
        <f t="shared" si="74"/>
        <v>0</v>
      </c>
      <c r="DI45" s="65">
        <f t="shared" si="75"/>
        <v>0</v>
      </c>
      <c r="DJ45" s="65">
        <f t="shared" si="76"/>
        <v>0</v>
      </c>
      <c r="DK45" s="65">
        <f t="shared" si="77"/>
        <v>0</v>
      </c>
      <c r="DL45" s="65">
        <f t="shared" si="78"/>
        <v>0</v>
      </c>
      <c r="DM45" s="65">
        <f t="shared" si="79"/>
        <v>0</v>
      </c>
      <c r="DO45" s="65">
        <f t="shared" si="80"/>
        <v>0</v>
      </c>
      <c r="DP45" s="65">
        <f t="shared" si="81"/>
        <v>0</v>
      </c>
      <c r="DQ45" s="65">
        <f t="shared" si="82"/>
        <v>0</v>
      </c>
      <c r="DR45" s="65">
        <f t="shared" si="83"/>
        <v>0</v>
      </c>
      <c r="DS45" s="65">
        <f t="shared" si="84"/>
        <v>0</v>
      </c>
      <c r="DT45" s="65">
        <f t="shared" si="85"/>
        <v>0</v>
      </c>
      <c r="DU45" s="65">
        <f t="shared" si="86"/>
        <v>0</v>
      </c>
      <c r="DV45" s="65">
        <f t="shared" si="87"/>
        <v>0</v>
      </c>
      <c r="DX45" s="65">
        <f t="shared" si="88"/>
        <v>0</v>
      </c>
      <c r="DY45" s="65">
        <f t="shared" si="89"/>
        <v>0</v>
      </c>
      <c r="DZ45" s="65">
        <f t="shared" si="90"/>
        <v>0</v>
      </c>
      <c r="EA45" s="65">
        <f t="shared" si="91"/>
        <v>0</v>
      </c>
      <c r="EB45" s="65">
        <f t="shared" si="92"/>
        <v>0</v>
      </c>
      <c r="EC45" s="65">
        <f t="shared" si="93"/>
        <v>0</v>
      </c>
      <c r="ED45" s="65">
        <f t="shared" si="94"/>
        <v>0</v>
      </c>
      <c r="EE45" s="65">
        <f t="shared" si="95"/>
        <v>0</v>
      </c>
      <c r="EG45" s="65">
        <f t="shared" si="96"/>
        <v>0</v>
      </c>
      <c r="EH45" s="65">
        <f t="shared" si="97"/>
        <v>0</v>
      </c>
      <c r="EI45" s="65">
        <f t="shared" si="98"/>
        <v>0</v>
      </c>
      <c r="EJ45" s="65">
        <f t="shared" si="99"/>
        <v>0</v>
      </c>
      <c r="EK45" s="65">
        <f t="shared" si="100"/>
        <v>0</v>
      </c>
      <c r="EL45" s="65">
        <f t="shared" si="101"/>
        <v>0</v>
      </c>
      <c r="EM45" s="65">
        <f t="shared" si="102"/>
        <v>0</v>
      </c>
      <c r="EN45" s="65">
        <f t="shared" si="103"/>
        <v>0</v>
      </c>
      <c r="ER45" s="65">
        <f t="shared" si="104"/>
        <v>0</v>
      </c>
      <c r="ES45" s="65">
        <f t="shared" si="105"/>
        <v>0</v>
      </c>
      <c r="ET45" s="65">
        <f t="shared" si="106"/>
        <v>0</v>
      </c>
      <c r="EU45" s="65">
        <f t="shared" si="107"/>
        <v>0</v>
      </c>
      <c r="EV45" s="65">
        <f t="shared" si="108"/>
        <v>0</v>
      </c>
      <c r="EW45" s="65">
        <f t="shared" si="109"/>
        <v>0</v>
      </c>
      <c r="EX45" s="65">
        <f t="shared" si="110"/>
        <v>0</v>
      </c>
      <c r="EY45" s="65">
        <f t="shared" si="111"/>
        <v>0</v>
      </c>
    </row>
    <row r="46" spans="1:155" ht="18">
      <c r="A46" s="70"/>
      <c r="B46" s="92">
        <v>43</v>
      </c>
      <c r="C46" s="72">
        <v>43</v>
      </c>
      <c r="D46" s="51"/>
      <c r="E46" s="51"/>
      <c r="F46" s="51"/>
      <c r="G46" s="51"/>
      <c r="H46" s="51"/>
      <c r="I46" s="51"/>
      <c r="J46" s="51"/>
      <c r="K46" s="51"/>
      <c r="L46" s="89">
        <f t="shared" si="112"/>
        <v>0</v>
      </c>
      <c r="M46" s="89" t="e">
        <f t="shared" si="113"/>
        <v>#DIV/0!</v>
      </c>
      <c r="N46" s="91">
        <f t="shared" si="114"/>
        <v>0</v>
      </c>
      <c r="V46" s="103">
        <f t="shared" si="14"/>
        <v>0</v>
      </c>
      <c r="W46" s="103">
        <f t="shared" si="15"/>
        <v>0</v>
      </c>
      <c r="X46" s="103">
        <f t="shared" si="16"/>
        <v>0</v>
      </c>
      <c r="Y46" s="103">
        <f t="shared" si="17"/>
        <v>0</v>
      </c>
      <c r="Z46" s="103">
        <f t="shared" si="18"/>
        <v>0</v>
      </c>
      <c r="AA46" s="103">
        <f t="shared" si="19"/>
        <v>0</v>
      </c>
      <c r="AB46" s="103">
        <f t="shared" si="20"/>
        <v>0</v>
      </c>
      <c r="AC46" s="103">
        <f t="shared" si="21"/>
        <v>0</v>
      </c>
      <c r="AD46" s="75">
        <f>SUM(V46:AA46)</f>
        <v>0</v>
      </c>
      <c r="AE46" s="105" t="e">
        <f t="shared" si="23"/>
        <v>#DIV/0!</v>
      </c>
      <c r="AF46" s="106">
        <f t="shared" si="24"/>
        <v>0</v>
      </c>
      <c r="AG46" s="112"/>
      <c r="AH46" s="103" t="str">
        <f t="shared" si="25"/>
        <v> </v>
      </c>
      <c r="AI46" s="103" t="str">
        <f t="shared" si="26"/>
        <v> </v>
      </c>
      <c r="AJ46" s="103" t="str">
        <f t="shared" si="27"/>
        <v> </v>
      </c>
      <c r="AK46" s="103" t="str">
        <f t="shared" si="28"/>
        <v> </v>
      </c>
      <c r="AL46" s="103" t="str">
        <f t="shared" si="29"/>
        <v> </v>
      </c>
      <c r="AM46" s="103" t="str">
        <f t="shared" si="30"/>
        <v> </v>
      </c>
      <c r="AN46" s="103" t="str">
        <f t="shared" si="31"/>
        <v> </v>
      </c>
      <c r="AO46" s="103" t="str">
        <f t="shared" si="32"/>
        <v> </v>
      </c>
      <c r="BI46" s="128">
        <f t="shared" si="33"/>
        <v>7</v>
      </c>
      <c r="BJ46" s="61">
        <f t="shared" si="34"/>
        <v>1</v>
      </c>
      <c r="BK46" s="61">
        <f t="shared" si="35"/>
        <v>1</v>
      </c>
      <c r="BL46" s="61">
        <f t="shared" si="36"/>
        <v>1</v>
      </c>
      <c r="BM46" s="61">
        <f t="shared" si="37"/>
        <v>1</v>
      </c>
      <c r="BN46" s="61">
        <f t="shared" si="38"/>
        <v>1</v>
      </c>
      <c r="BO46" s="61">
        <f t="shared" si="39"/>
        <v>1</v>
      </c>
      <c r="BP46" s="61">
        <f t="shared" si="40"/>
        <v>1</v>
      </c>
      <c r="BQ46" s="130">
        <f t="shared" si="41"/>
        <v>1000000</v>
      </c>
      <c r="BR46" s="129">
        <f t="shared" si="42"/>
        <v>6</v>
      </c>
      <c r="BS46" s="61">
        <f t="shared" si="43"/>
        <v>1</v>
      </c>
      <c r="BT46" s="61">
        <f t="shared" si="44"/>
        <v>1</v>
      </c>
      <c r="BU46" s="61">
        <f t="shared" si="45"/>
        <v>1</v>
      </c>
      <c r="BV46" s="61">
        <f t="shared" si="46"/>
        <v>1</v>
      </c>
      <c r="BW46" s="61">
        <f t="shared" si="47"/>
        <v>1</v>
      </c>
      <c r="BX46" s="61">
        <f t="shared" si="48"/>
        <v>1</v>
      </c>
      <c r="BY46" s="131">
        <f t="shared" si="49"/>
        <v>100000</v>
      </c>
      <c r="BZ46" s="128">
        <f t="shared" si="50"/>
        <v>5</v>
      </c>
      <c r="CA46" s="61">
        <f t="shared" si="51"/>
        <v>1</v>
      </c>
      <c r="CB46" s="61">
        <f t="shared" si="52"/>
        <v>1</v>
      </c>
      <c r="CC46" s="61">
        <f t="shared" si="53"/>
        <v>1</v>
      </c>
      <c r="CD46" s="61">
        <f t="shared" si="54"/>
        <v>1</v>
      </c>
      <c r="CE46" s="61">
        <f t="shared" si="55"/>
        <v>1</v>
      </c>
      <c r="CF46" s="130">
        <f t="shared" si="56"/>
        <v>10000</v>
      </c>
      <c r="CG46" s="129">
        <f t="shared" si="7"/>
        <v>4</v>
      </c>
      <c r="CH46" s="61">
        <f t="shared" si="57"/>
        <v>1</v>
      </c>
      <c r="CI46" s="61">
        <f t="shared" si="58"/>
        <v>1</v>
      </c>
      <c r="CJ46" s="61">
        <f t="shared" si="59"/>
        <v>1</v>
      </c>
      <c r="CK46" s="61">
        <f t="shared" si="60"/>
        <v>1</v>
      </c>
      <c r="CL46" s="131">
        <f t="shared" si="61"/>
        <v>1000</v>
      </c>
      <c r="CM46" s="128">
        <f t="shared" si="62"/>
        <v>3</v>
      </c>
      <c r="CN46" s="61">
        <f t="shared" si="63"/>
        <v>1</v>
      </c>
      <c r="CO46" s="61">
        <f t="shared" si="64"/>
        <v>1</v>
      </c>
      <c r="CP46" s="61">
        <f t="shared" si="65"/>
        <v>1</v>
      </c>
      <c r="CQ46" s="130">
        <f t="shared" si="66"/>
        <v>100</v>
      </c>
      <c r="CR46" s="129">
        <f t="shared" si="67"/>
        <v>2</v>
      </c>
      <c r="CS46" s="61">
        <f t="shared" si="68"/>
        <v>1</v>
      </c>
      <c r="CT46" s="61">
        <f t="shared" si="69"/>
        <v>1</v>
      </c>
      <c r="CU46" s="131">
        <f t="shared" si="70"/>
        <v>10</v>
      </c>
      <c r="CV46" s="61"/>
      <c r="CW46" s="130">
        <f t="shared" si="8"/>
        <v>1</v>
      </c>
      <c r="CX46" s="66">
        <f t="shared" si="71"/>
        <v>1111111</v>
      </c>
      <c r="CY46" s="53" t="s">
        <v>69</v>
      </c>
      <c r="CZ46" s="67" t="e">
        <f>SUM('SA 2017 FIA GT'!#REF!-'SA 2017 FIA GT'!#REF!)</f>
        <v>#REF!</v>
      </c>
      <c r="DA46" s="54" t="s">
        <v>61</v>
      </c>
      <c r="DB46" s="55" t="s">
        <v>70</v>
      </c>
      <c r="DC46" s="56" t="s">
        <v>71</v>
      </c>
      <c r="DD46" s="68" t="s">
        <v>72</v>
      </c>
      <c r="DF46" s="65">
        <f t="shared" si="72"/>
        <v>0</v>
      </c>
      <c r="DG46" s="65">
        <f t="shared" si="73"/>
        <v>0</v>
      </c>
      <c r="DH46" s="65">
        <f t="shared" si="74"/>
        <v>0</v>
      </c>
      <c r="DI46" s="65">
        <f t="shared" si="75"/>
        <v>0</v>
      </c>
      <c r="DJ46" s="65">
        <f t="shared" si="76"/>
        <v>0</v>
      </c>
      <c r="DK46" s="65">
        <f t="shared" si="77"/>
        <v>0</v>
      </c>
      <c r="DL46" s="65">
        <f t="shared" si="78"/>
        <v>0</v>
      </c>
      <c r="DM46" s="65">
        <f t="shared" si="79"/>
        <v>0</v>
      </c>
      <c r="DO46" s="65">
        <f t="shared" si="80"/>
        <v>0</v>
      </c>
      <c r="DP46" s="65">
        <f t="shared" si="81"/>
        <v>0</v>
      </c>
      <c r="DQ46" s="65">
        <f t="shared" si="82"/>
        <v>0</v>
      </c>
      <c r="DR46" s="65">
        <f t="shared" si="83"/>
        <v>0</v>
      </c>
      <c r="DS46" s="65">
        <f t="shared" si="84"/>
        <v>0</v>
      </c>
      <c r="DT46" s="65">
        <f t="shared" si="85"/>
        <v>0</v>
      </c>
      <c r="DU46" s="65">
        <f t="shared" si="86"/>
        <v>0</v>
      </c>
      <c r="DV46" s="65">
        <f t="shared" si="87"/>
        <v>0</v>
      </c>
      <c r="DX46" s="65">
        <f t="shared" si="88"/>
        <v>0</v>
      </c>
      <c r="DY46" s="65">
        <f t="shared" si="89"/>
        <v>0</v>
      </c>
      <c r="DZ46" s="65">
        <f t="shared" si="90"/>
        <v>0</v>
      </c>
      <c r="EA46" s="65">
        <f t="shared" si="91"/>
        <v>0</v>
      </c>
      <c r="EB46" s="65">
        <f t="shared" si="92"/>
        <v>0</v>
      </c>
      <c r="EC46" s="65">
        <f t="shared" si="93"/>
        <v>0</v>
      </c>
      <c r="ED46" s="65">
        <f t="shared" si="94"/>
        <v>0</v>
      </c>
      <c r="EE46" s="65">
        <f t="shared" si="95"/>
        <v>0</v>
      </c>
      <c r="EG46" s="65">
        <f t="shared" si="96"/>
        <v>0</v>
      </c>
      <c r="EH46" s="65">
        <f t="shared" si="97"/>
        <v>0</v>
      </c>
      <c r="EI46" s="65">
        <f t="shared" si="98"/>
        <v>0</v>
      </c>
      <c r="EJ46" s="65">
        <f t="shared" si="99"/>
        <v>0</v>
      </c>
      <c r="EK46" s="65">
        <f t="shared" si="100"/>
        <v>0</v>
      </c>
      <c r="EL46" s="65">
        <f t="shared" si="101"/>
        <v>0</v>
      </c>
      <c r="EM46" s="65">
        <f t="shared" si="102"/>
        <v>0</v>
      </c>
      <c r="EN46" s="65">
        <f t="shared" si="103"/>
        <v>0</v>
      </c>
      <c r="ER46" s="65">
        <f t="shared" si="104"/>
        <v>0</v>
      </c>
      <c r="ES46" s="65">
        <f t="shared" si="105"/>
        <v>0</v>
      </c>
      <c r="ET46" s="65">
        <f t="shared" si="106"/>
        <v>0</v>
      </c>
      <c r="EU46" s="65">
        <f t="shared" si="107"/>
        <v>0</v>
      </c>
      <c r="EV46" s="65">
        <f t="shared" si="108"/>
        <v>0</v>
      </c>
      <c r="EW46" s="65">
        <f t="shared" si="109"/>
        <v>0</v>
      </c>
      <c r="EX46" s="65">
        <f t="shared" si="110"/>
        <v>0</v>
      </c>
      <c r="EY46" s="65">
        <f t="shared" si="111"/>
        <v>0</v>
      </c>
    </row>
    <row r="47" spans="1:155" ht="18">
      <c r="A47" s="70"/>
      <c r="B47" s="92">
        <v>44</v>
      </c>
      <c r="C47" s="4">
        <v>44</v>
      </c>
      <c r="D47" s="52"/>
      <c r="E47" s="52"/>
      <c r="F47" s="52"/>
      <c r="G47" s="52"/>
      <c r="H47" s="52"/>
      <c r="I47" s="52"/>
      <c r="J47" s="52"/>
      <c r="K47" s="52"/>
      <c r="L47" s="89">
        <f t="shared" si="112"/>
        <v>0</v>
      </c>
      <c r="M47" s="89" t="e">
        <f t="shared" si="113"/>
        <v>#DIV/0!</v>
      </c>
      <c r="N47" s="91">
        <f t="shared" si="114"/>
        <v>0</v>
      </c>
      <c r="V47" s="103">
        <f t="shared" si="14"/>
        <v>0</v>
      </c>
      <c r="W47" s="103">
        <f t="shared" si="15"/>
        <v>0</v>
      </c>
      <c r="X47" s="103">
        <f t="shared" si="16"/>
        <v>0</v>
      </c>
      <c r="Y47" s="103">
        <f t="shared" si="17"/>
        <v>0</v>
      </c>
      <c r="Z47" s="103">
        <f t="shared" si="18"/>
        <v>0</v>
      </c>
      <c r="AA47" s="103">
        <f t="shared" si="19"/>
        <v>0</v>
      </c>
      <c r="AB47" s="103">
        <f t="shared" si="20"/>
        <v>0</v>
      </c>
      <c r="AC47" s="103">
        <f t="shared" si="21"/>
        <v>0</v>
      </c>
      <c r="AD47" s="75">
        <f t="shared" si="115"/>
        <v>0</v>
      </c>
      <c r="AE47" s="105" t="e">
        <f t="shared" si="23"/>
        <v>#DIV/0!</v>
      </c>
      <c r="AF47" s="106">
        <f t="shared" si="24"/>
        <v>0</v>
      </c>
      <c r="AG47" s="112"/>
      <c r="AH47" s="103" t="str">
        <f t="shared" si="25"/>
        <v> </v>
      </c>
      <c r="AI47" s="103" t="str">
        <f t="shared" si="26"/>
        <v> </v>
      </c>
      <c r="AJ47" s="103" t="str">
        <f t="shared" si="27"/>
        <v> </v>
      </c>
      <c r="AK47" s="103" t="str">
        <f t="shared" si="28"/>
        <v> </v>
      </c>
      <c r="AL47" s="103" t="str">
        <f t="shared" si="29"/>
        <v> </v>
      </c>
      <c r="AM47" s="103" t="str">
        <f t="shared" si="30"/>
        <v> </v>
      </c>
      <c r="AN47" s="103" t="str">
        <f t="shared" si="31"/>
        <v> </v>
      </c>
      <c r="AO47" s="103" t="str">
        <f t="shared" si="32"/>
        <v> </v>
      </c>
      <c r="BI47" s="128">
        <f t="shared" si="33"/>
        <v>7</v>
      </c>
      <c r="BJ47" s="61">
        <f t="shared" si="34"/>
        <v>1</v>
      </c>
      <c r="BK47" s="61">
        <f t="shared" si="35"/>
        <v>1</v>
      </c>
      <c r="BL47" s="61">
        <f t="shared" si="36"/>
        <v>1</v>
      </c>
      <c r="BM47" s="61">
        <f t="shared" si="37"/>
        <v>1</v>
      </c>
      <c r="BN47" s="61">
        <f t="shared" si="38"/>
        <v>1</v>
      </c>
      <c r="BO47" s="61">
        <f t="shared" si="39"/>
        <v>1</v>
      </c>
      <c r="BP47" s="61">
        <f t="shared" si="40"/>
        <v>1</v>
      </c>
      <c r="BQ47" s="130">
        <f t="shared" si="41"/>
        <v>1000000</v>
      </c>
      <c r="BR47" s="129">
        <f t="shared" si="42"/>
        <v>6</v>
      </c>
      <c r="BS47" s="61">
        <f t="shared" si="43"/>
        <v>1</v>
      </c>
      <c r="BT47" s="61">
        <f t="shared" si="44"/>
        <v>1</v>
      </c>
      <c r="BU47" s="61">
        <f t="shared" si="45"/>
        <v>1</v>
      </c>
      <c r="BV47" s="61">
        <f t="shared" si="46"/>
        <v>1</v>
      </c>
      <c r="BW47" s="61">
        <f t="shared" si="47"/>
        <v>1</v>
      </c>
      <c r="BX47" s="61">
        <f t="shared" si="48"/>
        <v>1</v>
      </c>
      <c r="BY47" s="131">
        <f t="shared" si="49"/>
        <v>100000</v>
      </c>
      <c r="BZ47" s="128">
        <f t="shared" si="50"/>
        <v>5</v>
      </c>
      <c r="CA47" s="61">
        <f t="shared" si="51"/>
        <v>1</v>
      </c>
      <c r="CB47" s="61">
        <f t="shared" si="52"/>
        <v>1</v>
      </c>
      <c r="CC47" s="61">
        <f t="shared" si="53"/>
        <v>1</v>
      </c>
      <c r="CD47" s="61">
        <f t="shared" si="54"/>
        <v>1</v>
      </c>
      <c r="CE47" s="61">
        <f t="shared" si="55"/>
        <v>1</v>
      </c>
      <c r="CF47" s="130">
        <f t="shared" si="56"/>
        <v>10000</v>
      </c>
      <c r="CG47" s="129">
        <f t="shared" si="7"/>
        <v>4</v>
      </c>
      <c r="CH47" s="61">
        <f t="shared" si="57"/>
        <v>1</v>
      </c>
      <c r="CI47" s="61">
        <f t="shared" si="58"/>
        <v>1</v>
      </c>
      <c r="CJ47" s="61">
        <f t="shared" si="59"/>
        <v>1</v>
      </c>
      <c r="CK47" s="61">
        <f t="shared" si="60"/>
        <v>1</v>
      </c>
      <c r="CL47" s="131">
        <f t="shared" si="61"/>
        <v>1000</v>
      </c>
      <c r="CM47" s="128">
        <f t="shared" si="62"/>
        <v>3</v>
      </c>
      <c r="CN47" s="61">
        <f t="shared" si="63"/>
        <v>1</v>
      </c>
      <c r="CO47" s="61">
        <f t="shared" si="64"/>
        <v>1</v>
      </c>
      <c r="CP47" s="61">
        <f t="shared" si="65"/>
        <v>1</v>
      </c>
      <c r="CQ47" s="130">
        <f t="shared" si="66"/>
        <v>100</v>
      </c>
      <c r="CR47" s="129">
        <f t="shared" si="67"/>
        <v>2</v>
      </c>
      <c r="CS47" s="61">
        <f t="shared" si="68"/>
        <v>1</v>
      </c>
      <c r="CT47" s="61">
        <f t="shared" si="69"/>
        <v>1</v>
      </c>
      <c r="CU47" s="131">
        <f t="shared" si="70"/>
        <v>10</v>
      </c>
      <c r="CV47" s="61"/>
      <c r="CW47" s="130">
        <f t="shared" si="8"/>
        <v>1</v>
      </c>
      <c r="CX47" s="66">
        <f t="shared" si="71"/>
        <v>1111111</v>
      </c>
      <c r="CY47" s="53" t="s">
        <v>69</v>
      </c>
      <c r="CZ47" s="67" t="e">
        <f>SUM('SA 2017 FIA GT'!#REF!-'SA 2017 FIA GT'!#REF!)</f>
        <v>#REF!</v>
      </c>
      <c r="DA47" s="54" t="s">
        <v>61</v>
      </c>
      <c r="DB47" s="55" t="s">
        <v>70</v>
      </c>
      <c r="DC47" s="56" t="s">
        <v>71</v>
      </c>
      <c r="DD47" s="68" t="s">
        <v>72</v>
      </c>
      <c r="DF47" s="65">
        <f t="shared" si="72"/>
        <v>0</v>
      </c>
      <c r="DG47" s="65">
        <f t="shared" si="73"/>
        <v>0</v>
      </c>
      <c r="DH47" s="65">
        <f t="shared" si="74"/>
        <v>0</v>
      </c>
      <c r="DI47" s="65">
        <f t="shared" si="75"/>
        <v>0</v>
      </c>
      <c r="DJ47" s="65">
        <f t="shared" si="76"/>
        <v>0</v>
      </c>
      <c r="DK47" s="65">
        <f t="shared" si="77"/>
        <v>0</v>
      </c>
      <c r="DL47" s="65">
        <f t="shared" si="78"/>
        <v>0</v>
      </c>
      <c r="DM47" s="65">
        <f t="shared" si="79"/>
        <v>0</v>
      </c>
      <c r="DO47" s="65">
        <f t="shared" si="80"/>
        <v>0</v>
      </c>
      <c r="DP47" s="65">
        <f t="shared" si="81"/>
        <v>0</v>
      </c>
      <c r="DQ47" s="65">
        <f t="shared" si="82"/>
        <v>0</v>
      </c>
      <c r="DR47" s="65">
        <f t="shared" si="83"/>
        <v>0</v>
      </c>
      <c r="DS47" s="65">
        <f t="shared" si="84"/>
        <v>0</v>
      </c>
      <c r="DT47" s="65">
        <f t="shared" si="85"/>
        <v>0</v>
      </c>
      <c r="DU47" s="65">
        <f t="shared" si="86"/>
        <v>0</v>
      </c>
      <c r="DV47" s="65">
        <f t="shared" si="87"/>
        <v>0</v>
      </c>
      <c r="DX47" s="65">
        <f t="shared" si="88"/>
        <v>0</v>
      </c>
      <c r="DY47" s="65">
        <f t="shared" si="89"/>
        <v>0</v>
      </c>
      <c r="DZ47" s="65">
        <f t="shared" si="90"/>
        <v>0</v>
      </c>
      <c r="EA47" s="65">
        <f t="shared" si="91"/>
        <v>0</v>
      </c>
      <c r="EB47" s="65">
        <f t="shared" si="92"/>
        <v>0</v>
      </c>
      <c r="EC47" s="65">
        <f t="shared" si="93"/>
        <v>0</v>
      </c>
      <c r="ED47" s="65">
        <f t="shared" si="94"/>
        <v>0</v>
      </c>
      <c r="EE47" s="65">
        <f t="shared" si="95"/>
        <v>0</v>
      </c>
      <c r="EG47" s="65">
        <f t="shared" si="96"/>
        <v>0</v>
      </c>
      <c r="EH47" s="65">
        <f t="shared" si="97"/>
        <v>0</v>
      </c>
      <c r="EI47" s="65">
        <f t="shared" si="98"/>
        <v>0</v>
      </c>
      <c r="EJ47" s="65">
        <f t="shared" si="99"/>
        <v>0</v>
      </c>
      <c r="EK47" s="65">
        <f t="shared" si="100"/>
        <v>0</v>
      </c>
      <c r="EL47" s="65">
        <f t="shared" si="101"/>
        <v>0</v>
      </c>
      <c r="EM47" s="65">
        <f t="shared" si="102"/>
        <v>0</v>
      </c>
      <c r="EN47" s="65">
        <f t="shared" si="103"/>
        <v>0</v>
      </c>
      <c r="ER47" s="65">
        <f t="shared" si="104"/>
        <v>0</v>
      </c>
      <c r="ES47" s="65">
        <f t="shared" si="105"/>
        <v>0</v>
      </c>
      <c r="ET47" s="65">
        <f t="shared" si="106"/>
        <v>0</v>
      </c>
      <c r="EU47" s="65">
        <f t="shared" si="107"/>
        <v>0</v>
      </c>
      <c r="EV47" s="65">
        <f t="shared" si="108"/>
        <v>0</v>
      </c>
      <c r="EW47" s="65">
        <f t="shared" si="109"/>
        <v>0</v>
      </c>
      <c r="EX47" s="65">
        <f t="shared" si="110"/>
        <v>0</v>
      </c>
      <c r="EY47" s="65">
        <f t="shared" si="111"/>
        <v>0</v>
      </c>
    </row>
    <row r="48" spans="1:155" ht="18">
      <c r="A48" s="70"/>
      <c r="B48" s="92">
        <v>45</v>
      </c>
      <c r="C48" s="72">
        <v>45</v>
      </c>
      <c r="D48" s="51"/>
      <c r="E48" s="51"/>
      <c r="F48" s="51"/>
      <c r="G48" s="51"/>
      <c r="H48" s="51"/>
      <c r="I48" s="51"/>
      <c r="J48" s="51"/>
      <c r="K48" s="51"/>
      <c r="L48" s="89">
        <f t="shared" si="112"/>
        <v>0</v>
      </c>
      <c r="M48" s="89" t="e">
        <f t="shared" si="113"/>
        <v>#DIV/0!</v>
      </c>
      <c r="N48" s="91">
        <f t="shared" si="114"/>
        <v>0</v>
      </c>
      <c r="V48" s="103">
        <f t="shared" si="14"/>
        <v>0</v>
      </c>
      <c r="W48" s="103">
        <f t="shared" si="15"/>
        <v>0</v>
      </c>
      <c r="X48" s="103">
        <f t="shared" si="16"/>
        <v>0</v>
      </c>
      <c r="Y48" s="103">
        <f t="shared" si="17"/>
        <v>0</v>
      </c>
      <c r="Z48" s="103">
        <f t="shared" si="18"/>
        <v>0</v>
      </c>
      <c r="AA48" s="103">
        <f t="shared" si="19"/>
        <v>0</v>
      </c>
      <c r="AB48" s="103">
        <f t="shared" si="20"/>
        <v>0</v>
      </c>
      <c r="AC48" s="103">
        <f t="shared" si="21"/>
        <v>0</v>
      </c>
      <c r="AD48" s="75">
        <f t="shared" si="115"/>
        <v>0</v>
      </c>
      <c r="AE48" s="105" t="e">
        <f t="shared" si="23"/>
        <v>#DIV/0!</v>
      </c>
      <c r="AF48" s="106">
        <f t="shared" si="24"/>
        <v>0</v>
      </c>
      <c r="AG48" s="112"/>
      <c r="AH48" s="103" t="str">
        <f t="shared" si="25"/>
        <v> </v>
      </c>
      <c r="AI48" s="103" t="str">
        <f t="shared" si="26"/>
        <v> </v>
      </c>
      <c r="AJ48" s="103" t="str">
        <f t="shared" si="27"/>
        <v> </v>
      </c>
      <c r="AK48" s="103" t="str">
        <f t="shared" si="28"/>
        <v> </v>
      </c>
      <c r="AL48" s="103" t="str">
        <f t="shared" si="29"/>
        <v> </v>
      </c>
      <c r="AM48" s="103" t="str">
        <f t="shared" si="30"/>
        <v> </v>
      </c>
      <c r="AN48" s="103" t="str">
        <f t="shared" si="31"/>
        <v> </v>
      </c>
      <c r="AO48" s="103" t="str">
        <f t="shared" si="32"/>
        <v> </v>
      </c>
      <c r="BI48" s="128">
        <f t="shared" si="33"/>
        <v>7</v>
      </c>
      <c r="BJ48" s="61">
        <f t="shared" si="34"/>
        <v>1</v>
      </c>
      <c r="BK48" s="61">
        <f t="shared" si="35"/>
        <v>1</v>
      </c>
      <c r="BL48" s="61">
        <f t="shared" si="36"/>
        <v>1</v>
      </c>
      <c r="BM48" s="61">
        <f t="shared" si="37"/>
        <v>1</v>
      </c>
      <c r="BN48" s="61">
        <f t="shared" si="38"/>
        <v>1</v>
      </c>
      <c r="BO48" s="61">
        <f t="shared" si="39"/>
        <v>1</v>
      </c>
      <c r="BP48" s="61">
        <f t="shared" si="40"/>
        <v>1</v>
      </c>
      <c r="BQ48" s="130">
        <f t="shared" si="41"/>
        <v>1000000</v>
      </c>
      <c r="BR48" s="129">
        <f t="shared" si="42"/>
        <v>6</v>
      </c>
      <c r="BS48" s="61">
        <f t="shared" si="43"/>
        <v>1</v>
      </c>
      <c r="BT48" s="61">
        <f t="shared" si="44"/>
        <v>1</v>
      </c>
      <c r="BU48" s="61">
        <f t="shared" si="45"/>
        <v>1</v>
      </c>
      <c r="BV48" s="61">
        <f t="shared" si="46"/>
        <v>1</v>
      </c>
      <c r="BW48" s="61">
        <f t="shared" si="47"/>
        <v>1</v>
      </c>
      <c r="BX48" s="61">
        <f t="shared" si="48"/>
        <v>1</v>
      </c>
      <c r="BY48" s="131">
        <f t="shared" si="49"/>
        <v>100000</v>
      </c>
      <c r="BZ48" s="128">
        <f t="shared" si="50"/>
        <v>5</v>
      </c>
      <c r="CA48" s="61">
        <f t="shared" si="51"/>
        <v>1</v>
      </c>
      <c r="CB48" s="61">
        <f t="shared" si="52"/>
        <v>1</v>
      </c>
      <c r="CC48" s="61">
        <f t="shared" si="53"/>
        <v>1</v>
      </c>
      <c r="CD48" s="61">
        <f t="shared" si="54"/>
        <v>1</v>
      </c>
      <c r="CE48" s="61">
        <f t="shared" si="55"/>
        <v>1</v>
      </c>
      <c r="CF48" s="130">
        <f t="shared" si="56"/>
        <v>10000</v>
      </c>
      <c r="CG48" s="129">
        <f t="shared" si="7"/>
        <v>4</v>
      </c>
      <c r="CH48" s="61">
        <f t="shared" si="57"/>
        <v>1</v>
      </c>
      <c r="CI48" s="61">
        <f t="shared" si="58"/>
        <v>1</v>
      </c>
      <c r="CJ48" s="61">
        <f t="shared" si="59"/>
        <v>1</v>
      </c>
      <c r="CK48" s="61">
        <f t="shared" si="60"/>
        <v>1</v>
      </c>
      <c r="CL48" s="131">
        <f t="shared" si="61"/>
        <v>1000</v>
      </c>
      <c r="CM48" s="128">
        <f t="shared" si="62"/>
        <v>3</v>
      </c>
      <c r="CN48" s="61">
        <f t="shared" si="63"/>
        <v>1</v>
      </c>
      <c r="CO48" s="61">
        <f t="shared" si="64"/>
        <v>1</v>
      </c>
      <c r="CP48" s="61">
        <f t="shared" si="65"/>
        <v>1</v>
      </c>
      <c r="CQ48" s="130">
        <f t="shared" si="66"/>
        <v>100</v>
      </c>
      <c r="CR48" s="129">
        <f t="shared" si="67"/>
        <v>2</v>
      </c>
      <c r="CS48" s="61">
        <f t="shared" si="68"/>
        <v>1</v>
      </c>
      <c r="CT48" s="61">
        <f t="shared" si="69"/>
        <v>1</v>
      </c>
      <c r="CU48" s="131">
        <f t="shared" si="70"/>
        <v>10</v>
      </c>
      <c r="CV48" s="61"/>
      <c r="CW48" s="130">
        <f t="shared" si="8"/>
        <v>1</v>
      </c>
      <c r="CX48" s="66">
        <f t="shared" si="71"/>
        <v>1111111</v>
      </c>
      <c r="CY48" s="53" t="s">
        <v>69</v>
      </c>
      <c r="CZ48" s="67" t="e">
        <f>SUM('SA 2017 FIA GT'!#REF!-'SA 2017 FIA GT'!#REF!)</f>
        <v>#REF!</v>
      </c>
      <c r="DA48" s="54" t="s">
        <v>61</v>
      </c>
      <c r="DB48" s="55" t="s">
        <v>70</v>
      </c>
      <c r="DC48" s="56" t="s">
        <v>71</v>
      </c>
      <c r="DD48" s="68" t="s">
        <v>72</v>
      </c>
      <c r="DF48" s="65">
        <f t="shared" si="72"/>
        <v>0</v>
      </c>
      <c r="DG48" s="65">
        <f t="shared" si="73"/>
        <v>0</v>
      </c>
      <c r="DH48" s="65">
        <f t="shared" si="74"/>
        <v>0</v>
      </c>
      <c r="DI48" s="65">
        <f t="shared" si="75"/>
        <v>0</v>
      </c>
      <c r="DJ48" s="65">
        <f t="shared" si="76"/>
        <v>0</v>
      </c>
      <c r="DK48" s="65">
        <f t="shared" si="77"/>
        <v>0</v>
      </c>
      <c r="DL48" s="65">
        <f t="shared" si="78"/>
        <v>0</v>
      </c>
      <c r="DM48" s="65">
        <f t="shared" si="79"/>
        <v>0</v>
      </c>
      <c r="DO48" s="65">
        <f t="shared" si="80"/>
        <v>0</v>
      </c>
      <c r="DP48" s="65">
        <f t="shared" si="81"/>
        <v>0</v>
      </c>
      <c r="DQ48" s="65">
        <f t="shared" si="82"/>
        <v>0</v>
      </c>
      <c r="DR48" s="65">
        <f t="shared" si="83"/>
        <v>0</v>
      </c>
      <c r="DS48" s="65">
        <f t="shared" si="84"/>
        <v>0</v>
      </c>
      <c r="DT48" s="65">
        <f t="shared" si="85"/>
        <v>0</v>
      </c>
      <c r="DU48" s="65">
        <f t="shared" si="86"/>
        <v>0</v>
      </c>
      <c r="DV48" s="65">
        <f t="shared" si="87"/>
        <v>0</v>
      </c>
      <c r="DX48" s="65">
        <f t="shared" si="88"/>
        <v>0</v>
      </c>
      <c r="DY48" s="65">
        <f t="shared" si="89"/>
        <v>0</v>
      </c>
      <c r="DZ48" s="65">
        <f t="shared" si="90"/>
        <v>0</v>
      </c>
      <c r="EA48" s="65">
        <f t="shared" si="91"/>
        <v>0</v>
      </c>
      <c r="EB48" s="65">
        <f t="shared" si="92"/>
        <v>0</v>
      </c>
      <c r="EC48" s="65">
        <f t="shared" si="93"/>
        <v>0</v>
      </c>
      <c r="ED48" s="65">
        <f t="shared" si="94"/>
        <v>0</v>
      </c>
      <c r="EE48" s="65">
        <f t="shared" si="95"/>
        <v>0</v>
      </c>
      <c r="EG48" s="65">
        <f t="shared" si="96"/>
        <v>0</v>
      </c>
      <c r="EH48" s="65">
        <f t="shared" si="97"/>
        <v>0</v>
      </c>
      <c r="EI48" s="65">
        <f t="shared" si="98"/>
        <v>0</v>
      </c>
      <c r="EJ48" s="65">
        <f t="shared" si="99"/>
        <v>0</v>
      </c>
      <c r="EK48" s="65">
        <f t="shared" si="100"/>
        <v>0</v>
      </c>
      <c r="EL48" s="65">
        <f t="shared" si="101"/>
        <v>0</v>
      </c>
      <c r="EM48" s="65">
        <f t="shared" si="102"/>
        <v>0</v>
      </c>
      <c r="EN48" s="65">
        <f t="shared" si="103"/>
        <v>0</v>
      </c>
      <c r="ER48" s="65">
        <f t="shared" si="104"/>
        <v>0</v>
      </c>
      <c r="ES48" s="65">
        <f t="shared" si="105"/>
        <v>0</v>
      </c>
      <c r="ET48" s="65">
        <f t="shared" si="106"/>
        <v>0</v>
      </c>
      <c r="EU48" s="65">
        <f t="shared" si="107"/>
        <v>0</v>
      </c>
      <c r="EV48" s="65">
        <f t="shared" si="108"/>
        <v>0</v>
      </c>
      <c r="EW48" s="65">
        <f t="shared" si="109"/>
        <v>0</v>
      </c>
      <c r="EX48" s="65">
        <f t="shared" si="110"/>
        <v>0</v>
      </c>
      <c r="EY48" s="65">
        <f t="shared" si="111"/>
        <v>0</v>
      </c>
    </row>
    <row r="49" spans="1:155" ht="18">
      <c r="A49" s="70"/>
      <c r="B49" s="92">
        <v>46</v>
      </c>
      <c r="C49" s="4">
        <v>46</v>
      </c>
      <c r="D49" s="52"/>
      <c r="E49" s="52"/>
      <c r="F49" s="52"/>
      <c r="G49" s="52"/>
      <c r="H49" s="52"/>
      <c r="I49" s="52"/>
      <c r="J49" s="52"/>
      <c r="K49" s="52"/>
      <c r="L49" s="89">
        <f t="shared" si="112"/>
        <v>0</v>
      </c>
      <c r="M49" s="89" t="e">
        <f t="shared" si="113"/>
        <v>#DIV/0!</v>
      </c>
      <c r="N49" s="91">
        <f t="shared" si="114"/>
        <v>0</v>
      </c>
      <c r="V49" s="103">
        <f t="shared" si="14"/>
        <v>0</v>
      </c>
      <c r="W49" s="103">
        <f t="shared" si="15"/>
        <v>0</v>
      </c>
      <c r="X49" s="103">
        <f t="shared" si="16"/>
        <v>0</v>
      </c>
      <c r="Y49" s="103">
        <f t="shared" si="17"/>
        <v>0</v>
      </c>
      <c r="Z49" s="103">
        <f t="shared" si="18"/>
        <v>0</v>
      </c>
      <c r="AA49" s="103">
        <f t="shared" si="19"/>
        <v>0</v>
      </c>
      <c r="AB49" s="103">
        <f t="shared" si="20"/>
        <v>0</v>
      </c>
      <c r="AC49" s="103">
        <f t="shared" si="21"/>
        <v>0</v>
      </c>
      <c r="AD49" s="75">
        <f t="shared" si="115"/>
        <v>0</v>
      </c>
      <c r="AE49" s="105" t="e">
        <f t="shared" si="23"/>
        <v>#DIV/0!</v>
      </c>
      <c r="AF49" s="106">
        <f t="shared" si="24"/>
        <v>0</v>
      </c>
      <c r="AG49" s="112"/>
      <c r="AH49" s="103" t="str">
        <f t="shared" si="25"/>
        <v> </v>
      </c>
      <c r="AI49" s="103" t="str">
        <f t="shared" si="26"/>
        <v> </v>
      </c>
      <c r="AJ49" s="103" t="str">
        <f t="shared" si="27"/>
        <v> </v>
      </c>
      <c r="AK49" s="103" t="str">
        <f t="shared" si="28"/>
        <v> </v>
      </c>
      <c r="AL49" s="103" t="str">
        <f t="shared" si="29"/>
        <v> </v>
      </c>
      <c r="AM49" s="103" t="str">
        <f t="shared" si="30"/>
        <v> </v>
      </c>
      <c r="AN49" s="103" t="str">
        <f t="shared" si="31"/>
        <v> </v>
      </c>
      <c r="AO49" s="103" t="str">
        <f t="shared" si="32"/>
        <v> </v>
      </c>
      <c r="BI49" s="128">
        <f t="shared" si="33"/>
        <v>7</v>
      </c>
      <c r="BJ49" s="61">
        <f t="shared" si="34"/>
        <v>1</v>
      </c>
      <c r="BK49" s="61">
        <f t="shared" si="35"/>
        <v>1</v>
      </c>
      <c r="BL49" s="61">
        <f t="shared" si="36"/>
        <v>1</v>
      </c>
      <c r="BM49" s="61">
        <f t="shared" si="37"/>
        <v>1</v>
      </c>
      <c r="BN49" s="61">
        <f t="shared" si="38"/>
        <v>1</v>
      </c>
      <c r="BO49" s="61">
        <f t="shared" si="39"/>
        <v>1</v>
      </c>
      <c r="BP49" s="61">
        <f t="shared" si="40"/>
        <v>1</v>
      </c>
      <c r="BQ49" s="130">
        <f t="shared" si="41"/>
        <v>1000000</v>
      </c>
      <c r="BR49" s="129">
        <f t="shared" si="42"/>
        <v>6</v>
      </c>
      <c r="BS49" s="61">
        <f t="shared" si="43"/>
        <v>1</v>
      </c>
      <c r="BT49" s="61">
        <f t="shared" si="44"/>
        <v>1</v>
      </c>
      <c r="BU49" s="61">
        <f t="shared" si="45"/>
        <v>1</v>
      </c>
      <c r="BV49" s="61">
        <f t="shared" si="46"/>
        <v>1</v>
      </c>
      <c r="BW49" s="61">
        <f t="shared" si="47"/>
        <v>1</v>
      </c>
      <c r="BX49" s="61">
        <f t="shared" si="48"/>
        <v>1</v>
      </c>
      <c r="BY49" s="131">
        <f t="shared" si="49"/>
        <v>100000</v>
      </c>
      <c r="BZ49" s="128">
        <f t="shared" si="50"/>
        <v>5</v>
      </c>
      <c r="CA49" s="61">
        <f t="shared" si="51"/>
        <v>1</v>
      </c>
      <c r="CB49" s="61">
        <f t="shared" si="52"/>
        <v>1</v>
      </c>
      <c r="CC49" s="61">
        <f t="shared" si="53"/>
        <v>1</v>
      </c>
      <c r="CD49" s="61">
        <f t="shared" si="54"/>
        <v>1</v>
      </c>
      <c r="CE49" s="61">
        <f t="shared" si="55"/>
        <v>1</v>
      </c>
      <c r="CF49" s="130">
        <f t="shared" si="56"/>
        <v>10000</v>
      </c>
      <c r="CG49" s="129">
        <f t="shared" si="7"/>
        <v>4</v>
      </c>
      <c r="CH49" s="61">
        <f t="shared" si="57"/>
        <v>1</v>
      </c>
      <c r="CI49" s="61">
        <f t="shared" si="58"/>
        <v>1</v>
      </c>
      <c r="CJ49" s="61">
        <f t="shared" si="59"/>
        <v>1</v>
      </c>
      <c r="CK49" s="61">
        <f t="shared" si="60"/>
        <v>1</v>
      </c>
      <c r="CL49" s="131">
        <f t="shared" si="61"/>
        <v>1000</v>
      </c>
      <c r="CM49" s="128">
        <f t="shared" si="62"/>
        <v>3</v>
      </c>
      <c r="CN49" s="61">
        <f t="shared" si="63"/>
        <v>1</v>
      </c>
      <c r="CO49" s="61">
        <f t="shared" si="64"/>
        <v>1</v>
      </c>
      <c r="CP49" s="61">
        <f t="shared" si="65"/>
        <v>1</v>
      </c>
      <c r="CQ49" s="130">
        <f t="shared" si="66"/>
        <v>100</v>
      </c>
      <c r="CR49" s="129">
        <f t="shared" si="67"/>
        <v>2</v>
      </c>
      <c r="CS49" s="61">
        <f t="shared" si="68"/>
        <v>1</v>
      </c>
      <c r="CT49" s="61">
        <f t="shared" si="69"/>
        <v>1</v>
      </c>
      <c r="CU49" s="131">
        <f t="shared" si="70"/>
        <v>10</v>
      </c>
      <c r="CV49" s="61"/>
      <c r="CW49" s="130">
        <f t="shared" si="8"/>
        <v>1</v>
      </c>
      <c r="CX49" s="66">
        <f t="shared" si="71"/>
        <v>1111111</v>
      </c>
      <c r="CY49" s="53" t="s">
        <v>69</v>
      </c>
      <c r="CZ49" s="67" t="e">
        <f>SUM('SA 2017 FIA GT'!#REF!-'SA 2017 FIA GT'!#REF!)</f>
        <v>#REF!</v>
      </c>
      <c r="DA49" s="54" t="s">
        <v>61</v>
      </c>
      <c r="DB49" s="55" t="s">
        <v>70</v>
      </c>
      <c r="DC49" s="56" t="s">
        <v>71</v>
      </c>
      <c r="DD49" s="68" t="s">
        <v>72</v>
      </c>
      <c r="DF49" s="65">
        <f t="shared" si="72"/>
        <v>0</v>
      </c>
      <c r="DG49" s="65">
        <f t="shared" si="73"/>
        <v>0</v>
      </c>
      <c r="DH49" s="65">
        <f t="shared" si="74"/>
        <v>0</v>
      </c>
      <c r="DI49" s="65">
        <f t="shared" si="75"/>
        <v>0</v>
      </c>
      <c r="DJ49" s="65">
        <f t="shared" si="76"/>
        <v>0</v>
      </c>
      <c r="DK49" s="65">
        <f t="shared" si="77"/>
        <v>0</v>
      </c>
      <c r="DL49" s="65">
        <f t="shared" si="78"/>
        <v>0</v>
      </c>
      <c r="DM49" s="65">
        <f t="shared" si="79"/>
        <v>0</v>
      </c>
      <c r="DO49" s="65">
        <f t="shared" si="80"/>
        <v>0</v>
      </c>
      <c r="DP49" s="65">
        <f t="shared" si="81"/>
        <v>0</v>
      </c>
      <c r="DQ49" s="65">
        <f t="shared" si="82"/>
        <v>0</v>
      </c>
      <c r="DR49" s="65">
        <f t="shared" si="83"/>
        <v>0</v>
      </c>
      <c r="DS49" s="65">
        <f t="shared" si="84"/>
        <v>0</v>
      </c>
      <c r="DT49" s="65">
        <f t="shared" si="85"/>
        <v>0</v>
      </c>
      <c r="DU49" s="65">
        <f t="shared" si="86"/>
        <v>0</v>
      </c>
      <c r="DV49" s="65">
        <f t="shared" si="87"/>
        <v>0</v>
      </c>
      <c r="DX49" s="65">
        <f t="shared" si="88"/>
        <v>0</v>
      </c>
      <c r="DY49" s="65">
        <f t="shared" si="89"/>
        <v>0</v>
      </c>
      <c r="DZ49" s="65">
        <f t="shared" si="90"/>
        <v>0</v>
      </c>
      <c r="EA49" s="65">
        <f t="shared" si="91"/>
        <v>0</v>
      </c>
      <c r="EB49" s="65">
        <f t="shared" si="92"/>
        <v>0</v>
      </c>
      <c r="EC49" s="65">
        <f t="shared" si="93"/>
        <v>0</v>
      </c>
      <c r="ED49" s="65">
        <f t="shared" si="94"/>
        <v>0</v>
      </c>
      <c r="EE49" s="65">
        <f t="shared" si="95"/>
        <v>0</v>
      </c>
      <c r="EG49" s="65">
        <f t="shared" si="96"/>
        <v>0</v>
      </c>
      <c r="EH49" s="65">
        <f t="shared" si="97"/>
        <v>0</v>
      </c>
      <c r="EI49" s="65">
        <f t="shared" si="98"/>
        <v>0</v>
      </c>
      <c r="EJ49" s="65">
        <f t="shared" si="99"/>
        <v>0</v>
      </c>
      <c r="EK49" s="65">
        <f t="shared" si="100"/>
        <v>0</v>
      </c>
      <c r="EL49" s="65">
        <f t="shared" si="101"/>
        <v>0</v>
      </c>
      <c r="EM49" s="65">
        <f t="shared" si="102"/>
        <v>0</v>
      </c>
      <c r="EN49" s="65">
        <f t="shared" si="103"/>
        <v>0</v>
      </c>
      <c r="ER49" s="65">
        <f t="shared" si="104"/>
        <v>0</v>
      </c>
      <c r="ES49" s="65">
        <f t="shared" si="105"/>
        <v>0</v>
      </c>
      <c r="ET49" s="65">
        <f t="shared" si="106"/>
        <v>0</v>
      </c>
      <c r="EU49" s="65">
        <f t="shared" si="107"/>
        <v>0</v>
      </c>
      <c r="EV49" s="65">
        <f t="shared" si="108"/>
        <v>0</v>
      </c>
      <c r="EW49" s="65">
        <f t="shared" si="109"/>
        <v>0</v>
      </c>
      <c r="EX49" s="65">
        <f t="shared" si="110"/>
        <v>0</v>
      </c>
      <c r="EY49" s="65">
        <f t="shared" si="111"/>
        <v>0</v>
      </c>
    </row>
    <row r="50" spans="1:155" ht="18">
      <c r="A50" s="70"/>
      <c r="B50" s="92">
        <v>47</v>
      </c>
      <c r="C50" s="72">
        <v>47</v>
      </c>
      <c r="D50" s="51"/>
      <c r="E50" s="51"/>
      <c r="F50" s="51"/>
      <c r="G50" s="51"/>
      <c r="H50" s="51"/>
      <c r="I50" s="51"/>
      <c r="J50" s="51"/>
      <c r="K50" s="51"/>
      <c r="L50" s="89">
        <f t="shared" si="112"/>
        <v>0</v>
      </c>
      <c r="M50" s="89" t="e">
        <f t="shared" si="113"/>
        <v>#DIV/0!</v>
      </c>
      <c r="N50" s="91">
        <f t="shared" si="114"/>
        <v>0</v>
      </c>
      <c r="V50" s="103">
        <f t="shared" si="14"/>
        <v>0</v>
      </c>
      <c r="W50" s="103">
        <f t="shared" si="15"/>
        <v>0</v>
      </c>
      <c r="X50" s="103">
        <f t="shared" si="16"/>
        <v>0</v>
      </c>
      <c r="Y50" s="103">
        <f t="shared" si="17"/>
        <v>0</v>
      </c>
      <c r="Z50" s="103">
        <f t="shared" si="18"/>
        <v>0</v>
      </c>
      <c r="AA50" s="103">
        <f t="shared" si="19"/>
        <v>0</v>
      </c>
      <c r="AB50" s="103">
        <f t="shared" si="20"/>
        <v>0</v>
      </c>
      <c r="AC50" s="103">
        <f t="shared" si="21"/>
        <v>0</v>
      </c>
      <c r="AD50" s="75">
        <f t="shared" si="115"/>
        <v>0</v>
      </c>
      <c r="AE50" s="105" t="e">
        <f t="shared" si="23"/>
        <v>#DIV/0!</v>
      </c>
      <c r="AF50" s="106">
        <f t="shared" si="24"/>
        <v>0</v>
      </c>
      <c r="AG50" s="112"/>
      <c r="AH50" s="103" t="str">
        <f t="shared" si="25"/>
        <v> </v>
      </c>
      <c r="AI50" s="103" t="str">
        <f t="shared" si="26"/>
        <v> </v>
      </c>
      <c r="AJ50" s="103" t="str">
        <f t="shared" si="27"/>
        <v> </v>
      </c>
      <c r="AK50" s="103" t="str">
        <f t="shared" si="28"/>
        <v> </v>
      </c>
      <c r="AL50" s="103" t="str">
        <f t="shared" si="29"/>
        <v> </v>
      </c>
      <c r="AM50" s="103" t="str">
        <f t="shared" si="30"/>
        <v> </v>
      </c>
      <c r="AN50" s="103" t="str">
        <f t="shared" si="31"/>
        <v> </v>
      </c>
      <c r="AO50" s="103" t="str">
        <f t="shared" si="32"/>
        <v> </v>
      </c>
      <c r="BI50" s="128">
        <f t="shared" si="33"/>
        <v>7</v>
      </c>
      <c r="BJ50" s="61">
        <f t="shared" si="34"/>
        <v>1</v>
      </c>
      <c r="BK50" s="61">
        <f t="shared" si="35"/>
        <v>1</v>
      </c>
      <c r="BL50" s="61">
        <f t="shared" si="36"/>
        <v>1</v>
      </c>
      <c r="BM50" s="61">
        <f t="shared" si="37"/>
        <v>1</v>
      </c>
      <c r="BN50" s="61">
        <f t="shared" si="38"/>
        <v>1</v>
      </c>
      <c r="BO50" s="61">
        <f t="shared" si="39"/>
        <v>1</v>
      </c>
      <c r="BP50" s="61">
        <f t="shared" si="40"/>
        <v>1</v>
      </c>
      <c r="BQ50" s="130">
        <f t="shared" si="41"/>
        <v>1000000</v>
      </c>
      <c r="BR50" s="129">
        <f t="shared" si="42"/>
        <v>6</v>
      </c>
      <c r="BS50" s="61">
        <f t="shared" si="43"/>
        <v>1</v>
      </c>
      <c r="BT50" s="61">
        <f t="shared" si="44"/>
        <v>1</v>
      </c>
      <c r="BU50" s="61">
        <f t="shared" si="45"/>
        <v>1</v>
      </c>
      <c r="BV50" s="61">
        <f t="shared" si="46"/>
        <v>1</v>
      </c>
      <c r="BW50" s="61">
        <f t="shared" si="47"/>
        <v>1</v>
      </c>
      <c r="BX50" s="61">
        <f t="shared" si="48"/>
        <v>1</v>
      </c>
      <c r="BY50" s="131">
        <f t="shared" si="49"/>
        <v>100000</v>
      </c>
      <c r="BZ50" s="128">
        <f t="shared" si="50"/>
        <v>5</v>
      </c>
      <c r="CA50" s="61">
        <f t="shared" si="51"/>
        <v>1</v>
      </c>
      <c r="CB50" s="61">
        <f t="shared" si="52"/>
        <v>1</v>
      </c>
      <c r="CC50" s="61">
        <f t="shared" si="53"/>
        <v>1</v>
      </c>
      <c r="CD50" s="61">
        <f t="shared" si="54"/>
        <v>1</v>
      </c>
      <c r="CE50" s="61">
        <f t="shared" si="55"/>
        <v>1</v>
      </c>
      <c r="CF50" s="130">
        <f t="shared" si="56"/>
        <v>10000</v>
      </c>
      <c r="CG50" s="129">
        <f t="shared" si="7"/>
        <v>4</v>
      </c>
      <c r="CH50" s="61">
        <f t="shared" si="57"/>
        <v>1</v>
      </c>
      <c r="CI50" s="61">
        <f t="shared" si="58"/>
        <v>1</v>
      </c>
      <c r="CJ50" s="61">
        <f t="shared" si="59"/>
        <v>1</v>
      </c>
      <c r="CK50" s="61">
        <f t="shared" si="60"/>
        <v>1</v>
      </c>
      <c r="CL50" s="131">
        <f t="shared" si="61"/>
        <v>1000</v>
      </c>
      <c r="CM50" s="128">
        <f t="shared" si="62"/>
        <v>3</v>
      </c>
      <c r="CN50" s="61">
        <f t="shared" si="63"/>
        <v>1</v>
      </c>
      <c r="CO50" s="61">
        <f t="shared" si="64"/>
        <v>1</v>
      </c>
      <c r="CP50" s="61">
        <f t="shared" si="65"/>
        <v>1</v>
      </c>
      <c r="CQ50" s="130">
        <f t="shared" si="66"/>
        <v>100</v>
      </c>
      <c r="CR50" s="129">
        <f t="shared" si="67"/>
        <v>2</v>
      </c>
      <c r="CS50" s="61">
        <f t="shared" si="68"/>
        <v>1</v>
      </c>
      <c r="CT50" s="61">
        <f t="shared" si="69"/>
        <v>1</v>
      </c>
      <c r="CU50" s="131">
        <f t="shared" si="70"/>
        <v>10</v>
      </c>
      <c r="CV50" s="61"/>
      <c r="CW50" s="130">
        <f t="shared" si="8"/>
        <v>1</v>
      </c>
      <c r="CX50" s="66">
        <f t="shared" si="71"/>
        <v>1111111</v>
      </c>
      <c r="CY50" s="53" t="s">
        <v>69</v>
      </c>
      <c r="CZ50" s="67" t="e">
        <f>SUM('SA 2017 FIA GT'!#REF!-'SA 2017 FIA GT'!#REF!)</f>
        <v>#REF!</v>
      </c>
      <c r="DA50" s="54" t="s">
        <v>61</v>
      </c>
      <c r="DB50" s="55" t="s">
        <v>70</v>
      </c>
      <c r="DC50" s="56" t="s">
        <v>71</v>
      </c>
      <c r="DD50" s="68" t="s">
        <v>72</v>
      </c>
      <c r="DF50" s="65">
        <f t="shared" si="72"/>
        <v>0</v>
      </c>
      <c r="DG50" s="65">
        <f t="shared" si="73"/>
        <v>0</v>
      </c>
      <c r="DH50" s="65">
        <f t="shared" si="74"/>
        <v>0</v>
      </c>
      <c r="DI50" s="65">
        <f t="shared" si="75"/>
        <v>0</v>
      </c>
      <c r="DJ50" s="65">
        <f t="shared" si="76"/>
        <v>0</v>
      </c>
      <c r="DK50" s="65">
        <f t="shared" si="77"/>
        <v>0</v>
      </c>
      <c r="DL50" s="65">
        <f t="shared" si="78"/>
        <v>0</v>
      </c>
      <c r="DM50" s="65">
        <f t="shared" si="79"/>
        <v>0</v>
      </c>
      <c r="DO50" s="65">
        <f t="shared" si="80"/>
        <v>0</v>
      </c>
      <c r="DP50" s="65">
        <f t="shared" si="81"/>
        <v>0</v>
      </c>
      <c r="DQ50" s="65">
        <f t="shared" si="82"/>
        <v>0</v>
      </c>
      <c r="DR50" s="65">
        <f t="shared" si="83"/>
        <v>0</v>
      </c>
      <c r="DS50" s="65">
        <f t="shared" si="84"/>
        <v>0</v>
      </c>
      <c r="DT50" s="65">
        <f t="shared" si="85"/>
        <v>0</v>
      </c>
      <c r="DU50" s="65">
        <f t="shared" si="86"/>
        <v>0</v>
      </c>
      <c r="DV50" s="65">
        <f t="shared" si="87"/>
        <v>0</v>
      </c>
      <c r="DX50" s="65">
        <f t="shared" si="88"/>
        <v>0</v>
      </c>
      <c r="DY50" s="65">
        <f t="shared" si="89"/>
        <v>0</v>
      </c>
      <c r="DZ50" s="65">
        <f t="shared" si="90"/>
        <v>0</v>
      </c>
      <c r="EA50" s="65">
        <f t="shared" si="91"/>
        <v>0</v>
      </c>
      <c r="EB50" s="65">
        <f t="shared" si="92"/>
        <v>0</v>
      </c>
      <c r="EC50" s="65">
        <f t="shared" si="93"/>
        <v>0</v>
      </c>
      <c r="ED50" s="65">
        <f t="shared" si="94"/>
        <v>0</v>
      </c>
      <c r="EE50" s="65">
        <f t="shared" si="95"/>
        <v>0</v>
      </c>
      <c r="EG50" s="65">
        <f t="shared" si="96"/>
        <v>0</v>
      </c>
      <c r="EH50" s="65">
        <f t="shared" si="97"/>
        <v>0</v>
      </c>
      <c r="EI50" s="65">
        <f t="shared" si="98"/>
        <v>0</v>
      </c>
      <c r="EJ50" s="65">
        <f t="shared" si="99"/>
        <v>0</v>
      </c>
      <c r="EK50" s="65">
        <f t="shared" si="100"/>
        <v>0</v>
      </c>
      <c r="EL50" s="65">
        <f t="shared" si="101"/>
        <v>0</v>
      </c>
      <c r="EM50" s="65">
        <f t="shared" si="102"/>
        <v>0</v>
      </c>
      <c r="EN50" s="65">
        <f t="shared" si="103"/>
        <v>0</v>
      </c>
      <c r="ER50" s="65">
        <f t="shared" si="104"/>
        <v>0</v>
      </c>
      <c r="ES50" s="65">
        <f t="shared" si="105"/>
        <v>0</v>
      </c>
      <c r="ET50" s="65">
        <f t="shared" si="106"/>
        <v>0</v>
      </c>
      <c r="EU50" s="65">
        <f t="shared" si="107"/>
        <v>0</v>
      </c>
      <c r="EV50" s="65">
        <f t="shared" si="108"/>
        <v>0</v>
      </c>
      <c r="EW50" s="65">
        <f t="shared" si="109"/>
        <v>0</v>
      </c>
      <c r="EX50" s="65">
        <f t="shared" si="110"/>
        <v>0</v>
      </c>
      <c r="EY50" s="65">
        <f t="shared" si="111"/>
        <v>0</v>
      </c>
    </row>
    <row r="51" spans="1:155" ht="18">
      <c r="A51" s="70"/>
      <c r="B51" s="92">
        <v>48</v>
      </c>
      <c r="C51" s="4">
        <v>48</v>
      </c>
      <c r="D51" s="52"/>
      <c r="E51" s="52"/>
      <c r="F51" s="52"/>
      <c r="G51" s="52"/>
      <c r="H51" s="52"/>
      <c r="I51" s="52"/>
      <c r="J51" s="52"/>
      <c r="K51" s="52"/>
      <c r="L51" s="89">
        <f t="shared" si="112"/>
        <v>0</v>
      </c>
      <c r="M51" s="89" t="e">
        <f t="shared" si="113"/>
        <v>#DIV/0!</v>
      </c>
      <c r="N51" s="91">
        <f t="shared" si="114"/>
        <v>0</v>
      </c>
      <c r="V51" s="103">
        <f t="shared" si="14"/>
        <v>0</v>
      </c>
      <c r="W51" s="103">
        <f t="shared" si="15"/>
        <v>0</v>
      </c>
      <c r="X51" s="103">
        <f t="shared" si="16"/>
        <v>0</v>
      </c>
      <c r="Y51" s="103">
        <f t="shared" si="17"/>
        <v>0</v>
      </c>
      <c r="Z51" s="103">
        <f t="shared" si="18"/>
        <v>0</v>
      </c>
      <c r="AA51" s="103">
        <f t="shared" si="19"/>
        <v>0</v>
      </c>
      <c r="AB51" s="103">
        <f t="shared" si="20"/>
        <v>0</v>
      </c>
      <c r="AC51" s="103">
        <f t="shared" si="21"/>
        <v>0</v>
      </c>
      <c r="AD51" s="75">
        <f t="shared" si="115"/>
        <v>0</v>
      </c>
      <c r="AE51" s="105" t="e">
        <f t="shared" si="23"/>
        <v>#DIV/0!</v>
      </c>
      <c r="AF51" s="106">
        <f t="shared" si="24"/>
        <v>0</v>
      </c>
      <c r="AG51" s="112"/>
      <c r="AH51" s="103" t="str">
        <f t="shared" si="25"/>
        <v> </v>
      </c>
      <c r="AI51" s="103" t="str">
        <f t="shared" si="26"/>
        <v> </v>
      </c>
      <c r="AJ51" s="103" t="str">
        <f t="shared" si="27"/>
        <v> </v>
      </c>
      <c r="AK51" s="103" t="str">
        <f t="shared" si="28"/>
        <v> </v>
      </c>
      <c r="AL51" s="103" t="str">
        <f t="shared" si="29"/>
        <v> </v>
      </c>
      <c r="AM51" s="103" t="str">
        <f t="shared" si="30"/>
        <v> </v>
      </c>
      <c r="AN51" s="103" t="str">
        <f t="shared" si="31"/>
        <v> </v>
      </c>
      <c r="AO51" s="103" t="str">
        <f t="shared" si="32"/>
        <v> </v>
      </c>
      <c r="BI51" s="128">
        <f t="shared" si="33"/>
        <v>7</v>
      </c>
      <c r="BJ51" s="61">
        <f t="shared" si="34"/>
        <v>1</v>
      </c>
      <c r="BK51" s="61">
        <f t="shared" si="35"/>
        <v>1</v>
      </c>
      <c r="BL51" s="61">
        <f t="shared" si="36"/>
        <v>1</v>
      </c>
      <c r="BM51" s="61">
        <f t="shared" si="37"/>
        <v>1</v>
      </c>
      <c r="BN51" s="61">
        <f t="shared" si="38"/>
        <v>1</v>
      </c>
      <c r="BO51" s="61">
        <f t="shared" si="39"/>
        <v>1</v>
      </c>
      <c r="BP51" s="61">
        <f t="shared" si="40"/>
        <v>1</v>
      </c>
      <c r="BQ51" s="130">
        <f t="shared" si="41"/>
        <v>1000000</v>
      </c>
      <c r="BR51" s="129">
        <f t="shared" si="42"/>
        <v>6</v>
      </c>
      <c r="BS51" s="61">
        <f t="shared" si="43"/>
        <v>1</v>
      </c>
      <c r="BT51" s="61">
        <f t="shared" si="44"/>
        <v>1</v>
      </c>
      <c r="BU51" s="61">
        <f t="shared" si="45"/>
        <v>1</v>
      </c>
      <c r="BV51" s="61">
        <f t="shared" si="46"/>
        <v>1</v>
      </c>
      <c r="BW51" s="61">
        <f t="shared" si="47"/>
        <v>1</v>
      </c>
      <c r="BX51" s="61">
        <f t="shared" si="48"/>
        <v>1</v>
      </c>
      <c r="BY51" s="131">
        <f t="shared" si="49"/>
        <v>100000</v>
      </c>
      <c r="BZ51" s="128">
        <f t="shared" si="50"/>
        <v>5</v>
      </c>
      <c r="CA51" s="61">
        <f t="shared" si="51"/>
        <v>1</v>
      </c>
      <c r="CB51" s="61">
        <f t="shared" si="52"/>
        <v>1</v>
      </c>
      <c r="CC51" s="61">
        <f t="shared" si="53"/>
        <v>1</v>
      </c>
      <c r="CD51" s="61">
        <f t="shared" si="54"/>
        <v>1</v>
      </c>
      <c r="CE51" s="61">
        <f t="shared" si="55"/>
        <v>1</v>
      </c>
      <c r="CF51" s="130">
        <f t="shared" si="56"/>
        <v>10000</v>
      </c>
      <c r="CG51" s="129">
        <f t="shared" si="7"/>
        <v>4</v>
      </c>
      <c r="CH51" s="61">
        <f t="shared" si="57"/>
        <v>1</v>
      </c>
      <c r="CI51" s="61">
        <f t="shared" si="58"/>
        <v>1</v>
      </c>
      <c r="CJ51" s="61">
        <f t="shared" si="59"/>
        <v>1</v>
      </c>
      <c r="CK51" s="61">
        <f t="shared" si="60"/>
        <v>1</v>
      </c>
      <c r="CL51" s="131">
        <f t="shared" si="61"/>
        <v>1000</v>
      </c>
      <c r="CM51" s="128">
        <f t="shared" si="62"/>
        <v>3</v>
      </c>
      <c r="CN51" s="61">
        <f t="shared" si="63"/>
        <v>1</v>
      </c>
      <c r="CO51" s="61">
        <f t="shared" si="64"/>
        <v>1</v>
      </c>
      <c r="CP51" s="61">
        <f t="shared" si="65"/>
        <v>1</v>
      </c>
      <c r="CQ51" s="130">
        <f t="shared" si="66"/>
        <v>100</v>
      </c>
      <c r="CR51" s="129">
        <f t="shared" si="67"/>
        <v>2</v>
      </c>
      <c r="CS51" s="61">
        <f t="shared" si="68"/>
        <v>1</v>
      </c>
      <c r="CT51" s="61">
        <f t="shared" si="69"/>
        <v>1</v>
      </c>
      <c r="CU51" s="131">
        <f t="shared" si="70"/>
        <v>10</v>
      </c>
      <c r="CV51" s="61"/>
      <c r="CW51" s="130">
        <f t="shared" si="8"/>
        <v>1</v>
      </c>
      <c r="CX51" s="66">
        <f t="shared" si="71"/>
        <v>1111111</v>
      </c>
      <c r="CY51" s="53" t="s">
        <v>69</v>
      </c>
      <c r="CZ51" s="67" t="e">
        <f>SUM('SA 2017 FIA GT'!#REF!-'SA 2017 FIA GT'!#REF!)</f>
        <v>#REF!</v>
      </c>
      <c r="DA51" s="54" t="s">
        <v>61</v>
      </c>
      <c r="DB51" s="55" t="s">
        <v>70</v>
      </c>
      <c r="DC51" s="56" t="s">
        <v>71</v>
      </c>
      <c r="DD51" s="68" t="s">
        <v>72</v>
      </c>
      <c r="DF51" s="65">
        <f t="shared" si="72"/>
        <v>0</v>
      </c>
      <c r="DG51" s="65">
        <f t="shared" si="73"/>
        <v>0</v>
      </c>
      <c r="DH51" s="65">
        <f t="shared" si="74"/>
        <v>0</v>
      </c>
      <c r="DI51" s="65">
        <f t="shared" si="75"/>
        <v>0</v>
      </c>
      <c r="DJ51" s="65">
        <f t="shared" si="76"/>
        <v>0</v>
      </c>
      <c r="DK51" s="65">
        <f t="shared" si="77"/>
        <v>0</v>
      </c>
      <c r="DL51" s="65">
        <f t="shared" si="78"/>
        <v>0</v>
      </c>
      <c r="DM51" s="65">
        <f t="shared" si="79"/>
        <v>0</v>
      </c>
      <c r="DO51" s="65">
        <f t="shared" si="80"/>
        <v>0</v>
      </c>
      <c r="DP51" s="65">
        <f t="shared" si="81"/>
        <v>0</v>
      </c>
      <c r="DQ51" s="65">
        <f t="shared" si="82"/>
        <v>0</v>
      </c>
      <c r="DR51" s="65">
        <f t="shared" si="83"/>
        <v>0</v>
      </c>
      <c r="DS51" s="65">
        <f t="shared" si="84"/>
        <v>0</v>
      </c>
      <c r="DT51" s="65">
        <f t="shared" si="85"/>
        <v>0</v>
      </c>
      <c r="DU51" s="65">
        <f t="shared" si="86"/>
        <v>0</v>
      </c>
      <c r="DV51" s="65">
        <f t="shared" si="87"/>
        <v>0</v>
      </c>
      <c r="DX51" s="65">
        <f t="shared" si="88"/>
        <v>0</v>
      </c>
      <c r="DY51" s="65">
        <f t="shared" si="89"/>
        <v>0</v>
      </c>
      <c r="DZ51" s="65">
        <f t="shared" si="90"/>
        <v>0</v>
      </c>
      <c r="EA51" s="65">
        <f t="shared" si="91"/>
        <v>0</v>
      </c>
      <c r="EB51" s="65">
        <f t="shared" si="92"/>
        <v>0</v>
      </c>
      <c r="EC51" s="65">
        <f t="shared" si="93"/>
        <v>0</v>
      </c>
      <c r="ED51" s="65">
        <f t="shared" si="94"/>
        <v>0</v>
      </c>
      <c r="EE51" s="65">
        <f t="shared" si="95"/>
        <v>0</v>
      </c>
      <c r="EG51" s="65">
        <f t="shared" si="96"/>
        <v>0</v>
      </c>
      <c r="EH51" s="65">
        <f t="shared" si="97"/>
        <v>0</v>
      </c>
      <c r="EI51" s="65">
        <f t="shared" si="98"/>
        <v>0</v>
      </c>
      <c r="EJ51" s="65">
        <f t="shared" si="99"/>
        <v>0</v>
      </c>
      <c r="EK51" s="65">
        <f t="shared" si="100"/>
        <v>0</v>
      </c>
      <c r="EL51" s="65">
        <f t="shared" si="101"/>
        <v>0</v>
      </c>
      <c r="EM51" s="65">
        <f t="shared" si="102"/>
        <v>0</v>
      </c>
      <c r="EN51" s="65">
        <f t="shared" si="103"/>
        <v>0</v>
      </c>
      <c r="ER51" s="65">
        <f t="shared" si="104"/>
        <v>0</v>
      </c>
      <c r="ES51" s="65">
        <f t="shared" si="105"/>
        <v>0</v>
      </c>
      <c r="ET51" s="65">
        <f t="shared" si="106"/>
        <v>0</v>
      </c>
      <c r="EU51" s="65">
        <f t="shared" si="107"/>
        <v>0</v>
      </c>
      <c r="EV51" s="65">
        <f t="shared" si="108"/>
        <v>0</v>
      </c>
      <c r="EW51" s="65">
        <f t="shared" si="109"/>
        <v>0</v>
      </c>
      <c r="EX51" s="65">
        <f t="shared" si="110"/>
        <v>0</v>
      </c>
      <c r="EY51" s="65">
        <f t="shared" si="111"/>
        <v>0</v>
      </c>
    </row>
    <row r="52" spans="1:155" ht="18">
      <c r="A52" s="70"/>
      <c r="B52" s="92">
        <v>49</v>
      </c>
      <c r="C52" s="72">
        <v>49</v>
      </c>
      <c r="D52" s="51"/>
      <c r="E52" s="51"/>
      <c r="F52" s="51"/>
      <c r="G52" s="51"/>
      <c r="H52" s="51"/>
      <c r="I52" s="51"/>
      <c r="J52" s="51"/>
      <c r="K52" s="51"/>
      <c r="L52" s="89">
        <f t="shared" si="112"/>
        <v>0</v>
      </c>
      <c r="M52" s="89" t="e">
        <f t="shared" si="113"/>
        <v>#DIV/0!</v>
      </c>
      <c r="N52" s="91">
        <f t="shared" si="114"/>
        <v>0</v>
      </c>
      <c r="V52" s="103">
        <f t="shared" si="14"/>
        <v>0</v>
      </c>
      <c r="W52" s="103">
        <f t="shared" si="15"/>
        <v>0</v>
      </c>
      <c r="X52" s="103">
        <f t="shared" si="16"/>
        <v>0</v>
      </c>
      <c r="Y52" s="103">
        <f t="shared" si="17"/>
        <v>0</v>
      </c>
      <c r="Z52" s="103">
        <f t="shared" si="18"/>
        <v>0</v>
      </c>
      <c r="AA52" s="103">
        <f t="shared" si="19"/>
        <v>0</v>
      </c>
      <c r="AB52" s="103">
        <f t="shared" si="20"/>
        <v>0</v>
      </c>
      <c r="AC52" s="103">
        <f t="shared" si="21"/>
        <v>0</v>
      </c>
      <c r="AD52" s="75">
        <f t="shared" si="115"/>
        <v>0</v>
      </c>
      <c r="AE52" s="105" t="e">
        <f t="shared" si="23"/>
        <v>#DIV/0!</v>
      </c>
      <c r="AF52" s="106">
        <f t="shared" si="24"/>
        <v>0</v>
      </c>
      <c r="AG52" s="112"/>
      <c r="AH52" s="103" t="str">
        <f t="shared" si="25"/>
        <v> </v>
      </c>
      <c r="AI52" s="103" t="str">
        <f t="shared" si="26"/>
        <v> </v>
      </c>
      <c r="AJ52" s="103" t="str">
        <f t="shared" si="27"/>
        <v> </v>
      </c>
      <c r="AK52" s="103" t="str">
        <f t="shared" si="28"/>
        <v> </v>
      </c>
      <c r="AL52" s="103" t="str">
        <f t="shared" si="29"/>
        <v> </v>
      </c>
      <c r="AM52" s="103" t="str">
        <f t="shared" si="30"/>
        <v> </v>
      </c>
      <c r="AN52" s="103" t="str">
        <f t="shared" si="31"/>
        <v> </v>
      </c>
      <c r="AO52" s="103" t="str">
        <f t="shared" si="32"/>
        <v> </v>
      </c>
      <c r="BI52" s="128">
        <f t="shared" si="33"/>
        <v>7</v>
      </c>
      <c r="BJ52" s="61">
        <f t="shared" si="34"/>
        <v>1</v>
      </c>
      <c r="BK52" s="61">
        <f t="shared" si="35"/>
        <v>1</v>
      </c>
      <c r="BL52" s="61">
        <f t="shared" si="36"/>
        <v>1</v>
      </c>
      <c r="BM52" s="61">
        <f t="shared" si="37"/>
        <v>1</v>
      </c>
      <c r="BN52" s="61">
        <f t="shared" si="38"/>
        <v>1</v>
      </c>
      <c r="BO52" s="61">
        <f t="shared" si="39"/>
        <v>1</v>
      </c>
      <c r="BP52" s="61">
        <f t="shared" si="40"/>
        <v>1</v>
      </c>
      <c r="BQ52" s="130">
        <f t="shared" si="41"/>
        <v>1000000</v>
      </c>
      <c r="BR52" s="129">
        <f t="shared" si="42"/>
        <v>6</v>
      </c>
      <c r="BS52" s="61">
        <f t="shared" si="43"/>
        <v>1</v>
      </c>
      <c r="BT52" s="61">
        <f t="shared" si="44"/>
        <v>1</v>
      </c>
      <c r="BU52" s="61">
        <f t="shared" si="45"/>
        <v>1</v>
      </c>
      <c r="BV52" s="61">
        <f t="shared" si="46"/>
        <v>1</v>
      </c>
      <c r="BW52" s="61">
        <f t="shared" si="47"/>
        <v>1</v>
      </c>
      <c r="BX52" s="61">
        <f t="shared" si="48"/>
        <v>1</v>
      </c>
      <c r="BY52" s="131">
        <f t="shared" si="49"/>
        <v>100000</v>
      </c>
      <c r="BZ52" s="128">
        <f t="shared" si="50"/>
        <v>5</v>
      </c>
      <c r="CA52" s="61">
        <f t="shared" si="51"/>
        <v>1</v>
      </c>
      <c r="CB52" s="61">
        <f t="shared" si="52"/>
        <v>1</v>
      </c>
      <c r="CC52" s="61">
        <f t="shared" si="53"/>
        <v>1</v>
      </c>
      <c r="CD52" s="61">
        <f t="shared" si="54"/>
        <v>1</v>
      </c>
      <c r="CE52" s="61">
        <f t="shared" si="55"/>
        <v>1</v>
      </c>
      <c r="CF52" s="130">
        <f t="shared" si="56"/>
        <v>10000</v>
      </c>
      <c r="CG52" s="129">
        <f t="shared" si="7"/>
        <v>4</v>
      </c>
      <c r="CH52" s="61">
        <f t="shared" si="57"/>
        <v>1</v>
      </c>
      <c r="CI52" s="61">
        <f t="shared" si="58"/>
        <v>1</v>
      </c>
      <c r="CJ52" s="61">
        <f t="shared" si="59"/>
        <v>1</v>
      </c>
      <c r="CK52" s="61">
        <f t="shared" si="60"/>
        <v>1</v>
      </c>
      <c r="CL52" s="131">
        <f t="shared" si="61"/>
        <v>1000</v>
      </c>
      <c r="CM52" s="128">
        <f t="shared" si="62"/>
        <v>3</v>
      </c>
      <c r="CN52" s="61">
        <f t="shared" si="63"/>
        <v>1</v>
      </c>
      <c r="CO52" s="61">
        <f t="shared" si="64"/>
        <v>1</v>
      </c>
      <c r="CP52" s="61">
        <f t="shared" si="65"/>
        <v>1</v>
      </c>
      <c r="CQ52" s="130">
        <f t="shared" si="66"/>
        <v>100</v>
      </c>
      <c r="CR52" s="129">
        <f t="shared" si="67"/>
        <v>2</v>
      </c>
      <c r="CS52" s="61">
        <f t="shared" si="68"/>
        <v>1</v>
      </c>
      <c r="CT52" s="61">
        <f t="shared" si="69"/>
        <v>1</v>
      </c>
      <c r="CU52" s="131">
        <f t="shared" si="70"/>
        <v>10</v>
      </c>
      <c r="CV52" s="61"/>
      <c r="CW52" s="130">
        <f t="shared" si="8"/>
        <v>1</v>
      </c>
      <c r="CX52" s="66">
        <f t="shared" si="71"/>
        <v>1111111</v>
      </c>
      <c r="CY52" s="53" t="s">
        <v>69</v>
      </c>
      <c r="CZ52" s="67" t="e">
        <f>SUM('SA 2017 FIA GT'!#REF!-'SA 2017 FIA GT'!#REF!)</f>
        <v>#REF!</v>
      </c>
      <c r="DA52" s="54" t="s">
        <v>61</v>
      </c>
      <c r="DB52" s="55" t="s">
        <v>70</v>
      </c>
      <c r="DC52" s="56" t="s">
        <v>71</v>
      </c>
      <c r="DD52" s="68" t="s">
        <v>72</v>
      </c>
      <c r="DF52" s="65">
        <f t="shared" si="72"/>
        <v>0</v>
      </c>
      <c r="DG52" s="65">
        <f t="shared" si="73"/>
        <v>0</v>
      </c>
      <c r="DH52" s="65">
        <f t="shared" si="74"/>
        <v>0</v>
      </c>
      <c r="DI52" s="65">
        <f t="shared" si="75"/>
        <v>0</v>
      </c>
      <c r="DJ52" s="65">
        <f t="shared" si="76"/>
        <v>0</v>
      </c>
      <c r="DK52" s="65">
        <f t="shared" si="77"/>
        <v>0</v>
      </c>
      <c r="DL52" s="65">
        <f t="shared" si="78"/>
        <v>0</v>
      </c>
      <c r="DM52" s="65">
        <f t="shared" si="79"/>
        <v>0</v>
      </c>
      <c r="DO52" s="65">
        <f t="shared" si="80"/>
        <v>0</v>
      </c>
      <c r="DP52" s="65">
        <f t="shared" si="81"/>
        <v>0</v>
      </c>
      <c r="DQ52" s="65">
        <f t="shared" si="82"/>
        <v>0</v>
      </c>
      <c r="DR52" s="65">
        <f t="shared" si="83"/>
        <v>0</v>
      </c>
      <c r="DS52" s="65">
        <f t="shared" si="84"/>
        <v>0</v>
      </c>
      <c r="DT52" s="65">
        <f t="shared" si="85"/>
        <v>0</v>
      </c>
      <c r="DU52" s="65">
        <f t="shared" si="86"/>
        <v>0</v>
      </c>
      <c r="DV52" s="65">
        <f t="shared" si="87"/>
        <v>0</v>
      </c>
      <c r="DX52" s="65">
        <f t="shared" si="88"/>
        <v>0</v>
      </c>
      <c r="DY52" s="65">
        <f t="shared" si="89"/>
        <v>0</v>
      </c>
      <c r="DZ52" s="65">
        <f t="shared" si="90"/>
        <v>0</v>
      </c>
      <c r="EA52" s="65">
        <f t="shared" si="91"/>
        <v>0</v>
      </c>
      <c r="EB52" s="65">
        <f t="shared" si="92"/>
        <v>0</v>
      </c>
      <c r="EC52" s="65">
        <f t="shared" si="93"/>
        <v>0</v>
      </c>
      <c r="ED52" s="65">
        <f t="shared" si="94"/>
        <v>0</v>
      </c>
      <c r="EE52" s="65">
        <f t="shared" si="95"/>
        <v>0</v>
      </c>
      <c r="EG52" s="65">
        <f t="shared" si="96"/>
        <v>0</v>
      </c>
      <c r="EH52" s="65">
        <f t="shared" si="97"/>
        <v>0</v>
      </c>
      <c r="EI52" s="65">
        <f t="shared" si="98"/>
        <v>0</v>
      </c>
      <c r="EJ52" s="65">
        <f t="shared" si="99"/>
        <v>0</v>
      </c>
      <c r="EK52" s="65">
        <f t="shared" si="100"/>
        <v>0</v>
      </c>
      <c r="EL52" s="65">
        <f t="shared" si="101"/>
        <v>0</v>
      </c>
      <c r="EM52" s="65">
        <f t="shared" si="102"/>
        <v>0</v>
      </c>
      <c r="EN52" s="65">
        <f t="shared" si="103"/>
        <v>0</v>
      </c>
      <c r="ER52" s="65">
        <f t="shared" si="104"/>
        <v>0</v>
      </c>
      <c r="ES52" s="65">
        <f t="shared" si="105"/>
        <v>0</v>
      </c>
      <c r="ET52" s="65">
        <f t="shared" si="106"/>
        <v>0</v>
      </c>
      <c r="EU52" s="65">
        <f t="shared" si="107"/>
        <v>0</v>
      </c>
      <c r="EV52" s="65">
        <f t="shared" si="108"/>
        <v>0</v>
      </c>
      <c r="EW52" s="65">
        <f t="shared" si="109"/>
        <v>0</v>
      </c>
      <c r="EX52" s="65">
        <f t="shared" si="110"/>
        <v>0</v>
      </c>
      <c r="EY52" s="65">
        <f t="shared" si="111"/>
        <v>0</v>
      </c>
    </row>
    <row r="53" spans="1:155" ht="18.75" thickBot="1">
      <c r="A53" s="70"/>
      <c r="B53" s="93">
        <v>50</v>
      </c>
      <c r="C53" s="80">
        <v>50</v>
      </c>
      <c r="D53" s="81"/>
      <c r="E53" s="81"/>
      <c r="F53" s="81"/>
      <c r="G53" s="81"/>
      <c r="H53" s="81"/>
      <c r="I53" s="81"/>
      <c r="J53" s="81"/>
      <c r="K53" s="81"/>
      <c r="L53" s="94">
        <f t="shared" si="112"/>
        <v>0</v>
      </c>
      <c r="M53" s="94" t="e">
        <f t="shared" si="113"/>
        <v>#DIV/0!</v>
      </c>
      <c r="N53" s="95">
        <f t="shared" si="114"/>
        <v>0</v>
      </c>
      <c r="V53" s="103">
        <f t="shared" si="14"/>
        <v>0</v>
      </c>
      <c r="W53" s="103">
        <f t="shared" si="15"/>
        <v>0</v>
      </c>
      <c r="X53" s="103">
        <f t="shared" si="16"/>
        <v>0</v>
      </c>
      <c r="Y53" s="103">
        <f t="shared" si="17"/>
        <v>0</v>
      </c>
      <c r="Z53" s="103">
        <f t="shared" si="18"/>
        <v>0</v>
      </c>
      <c r="AA53" s="103">
        <f t="shared" si="19"/>
        <v>0</v>
      </c>
      <c r="AB53" s="103">
        <f t="shared" si="20"/>
        <v>0</v>
      </c>
      <c r="AC53" s="103">
        <f t="shared" si="21"/>
        <v>0</v>
      </c>
      <c r="AD53" s="82">
        <f t="shared" si="115"/>
        <v>0</v>
      </c>
      <c r="AE53" s="105" t="e">
        <f t="shared" si="23"/>
        <v>#DIV/0!</v>
      </c>
      <c r="AF53" s="106">
        <f t="shared" si="24"/>
        <v>0</v>
      </c>
      <c r="AG53" s="112"/>
      <c r="AH53" s="103" t="str">
        <f t="shared" si="25"/>
        <v> </v>
      </c>
      <c r="AI53" s="103" t="str">
        <f t="shared" si="26"/>
        <v> </v>
      </c>
      <c r="AJ53" s="103" t="str">
        <f t="shared" si="27"/>
        <v> </v>
      </c>
      <c r="AK53" s="103" t="str">
        <f t="shared" si="28"/>
        <v> </v>
      </c>
      <c r="AL53" s="103" t="str">
        <f t="shared" si="29"/>
        <v> </v>
      </c>
      <c r="AM53" s="103" t="str">
        <f t="shared" si="30"/>
        <v> </v>
      </c>
      <c r="AN53" s="103" t="str">
        <f t="shared" si="31"/>
        <v> </v>
      </c>
      <c r="AO53" s="103" t="str">
        <f t="shared" si="32"/>
        <v> </v>
      </c>
      <c r="BI53" s="128">
        <f t="shared" si="33"/>
        <v>7</v>
      </c>
      <c r="BJ53" s="61">
        <f t="shared" si="34"/>
        <v>1</v>
      </c>
      <c r="BK53" s="61">
        <f t="shared" si="35"/>
        <v>1</v>
      </c>
      <c r="BL53" s="61">
        <f t="shared" si="36"/>
        <v>1</v>
      </c>
      <c r="BM53" s="61">
        <f t="shared" si="37"/>
        <v>1</v>
      </c>
      <c r="BN53" s="61">
        <f t="shared" si="38"/>
        <v>1</v>
      </c>
      <c r="BO53" s="61">
        <f t="shared" si="39"/>
        <v>1</v>
      </c>
      <c r="BP53" s="61">
        <f t="shared" si="40"/>
        <v>1</v>
      </c>
      <c r="BQ53" s="130">
        <f t="shared" si="41"/>
        <v>1000000</v>
      </c>
      <c r="BR53" s="129">
        <f t="shared" si="42"/>
        <v>6</v>
      </c>
      <c r="BS53" s="61">
        <f t="shared" si="43"/>
        <v>1</v>
      </c>
      <c r="BT53" s="61">
        <f t="shared" si="44"/>
        <v>1</v>
      </c>
      <c r="BU53" s="61">
        <f t="shared" si="45"/>
        <v>1</v>
      </c>
      <c r="BV53" s="61">
        <f t="shared" si="46"/>
        <v>1</v>
      </c>
      <c r="BW53" s="61">
        <f t="shared" si="47"/>
        <v>1</v>
      </c>
      <c r="BX53" s="61">
        <f t="shared" si="48"/>
        <v>1</v>
      </c>
      <c r="BY53" s="131">
        <f t="shared" si="49"/>
        <v>100000</v>
      </c>
      <c r="BZ53" s="128">
        <f t="shared" si="50"/>
        <v>5</v>
      </c>
      <c r="CA53" s="61">
        <f t="shared" si="51"/>
        <v>1</v>
      </c>
      <c r="CB53" s="61">
        <f t="shared" si="52"/>
        <v>1</v>
      </c>
      <c r="CC53" s="61">
        <f t="shared" si="53"/>
        <v>1</v>
      </c>
      <c r="CD53" s="61">
        <f t="shared" si="54"/>
        <v>1</v>
      </c>
      <c r="CE53" s="61">
        <f t="shared" si="55"/>
        <v>1</v>
      </c>
      <c r="CF53" s="130">
        <f t="shared" si="56"/>
        <v>10000</v>
      </c>
      <c r="CG53" s="129">
        <f t="shared" si="7"/>
        <v>4</v>
      </c>
      <c r="CH53" s="61">
        <f t="shared" si="57"/>
        <v>1</v>
      </c>
      <c r="CI53" s="61">
        <f t="shared" si="58"/>
        <v>1</v>
      </c>
      <c r="CJ53" s="61">
        <f t="shared" si="59"/>
        <v>1</v>
      </c>
      <c r="CK53" s="61">
        <f t="shared" si="60"/>
        <v>1</v>
      </c>
      <c r="CL53" s="131">
        <f t="shared" si="61"/>
        <v>1000</v>
      </c>
      <c r="CM53" s="128">
        <f t="shared" si="62"/>
        <v>3</v>
      </c>
      <c r="CN53" s="61">
        <f t="shared" si="63"/>
        <v>1</v>
      </c>
      <c r="CO53" s="61">
        <f t="shared" si="64"/>
        <v>1</v>
      </c>
      <c r="CP53" s="61">
        <f t="shared" si="65"/>
        <v>1</v>
      </c>
      <c r="CQ53" s="130">
        <f t="shared" si="66"/>
        <v>100</v>
      </c>
      <c r="CR53" s="129">
        <f t="shared" si="67"/>
        <v>2</v>
      </c>
      <c r="CS53" s="61">
        <f t="shared" si="68"/>
        <v>1</v>
      </c>
      <c r="CT53" s="61">
        <f t="shared" si="69"/>
        <v>1</v>
      </c>
      <c r="CU53" s="131">
        <f t="shared" si="70"/>
        <v>10</v>
      </c>
      <c r="CV53" s="61"/>
      <c r="CW53" s="130">
        <f t="shared" si="8"/>
        <v>1</v>
      </c>
      <c r="CX53" s="66">
        <f t="shared" si="71"/>
        <v>1111111</v>
      </c>
      <c r="CY53" s="53" t="s">
        <v>69</v>
      </c>
      <c r="CZ53" s="67" t="e">
        <f>SUM('SA 2017 FIA GT'!#REF!-'SA 2017 FIA GT'!#REF!)</f>
        <v>#REF!</v>
      </c>
      <c r="DA53" s="54" t="s">
        <v>61</v>
      </c>
      <c r="DB53" s="55" t="s">
        <v>70</v>
      </c>
      <c r="DC53" s="56" t="s">
        <v>71</v>
      </c>
      <c r="DD53" s="68" t="s">
        <v>72</v>
      </c>
      <c r="DF53" s="65">
        <f t="shared" si="72"/>
        <v>0</v>
      </c>
      <c r="DG53" s="65">
        <f t="shared" si="73"/>
        <v>0</v>
      </c>
      <c r="DH53" s="65">
        <f t="shared" si="74"/>
        <v>0</v>
      </c>
      <c r="DI53" s="65">
        <f t="shared" si="75"/>
        <v>0</v>
      </c>
      <c r="DJ53" s="65">
        <f t="shared" si="76"/>
        <v>0</v>
      </c>
      <c r="DK53" s="65">
        <f t="shared" si="77"/>
        <v>0</v>
      </c>
      <c r="DL53" s="65">
        <f t="shared" si="78"/>
        <v>0</v>
      </c>
      <c r="DM53" s="65">
        <f t="shared" si="79"/>
        <v>0</v>
      </c>
      <c r="DO53" s="65">
        <f t="shared" si="80"/>
        <v>0</v>
      </c>
      <c r="DP53" s="65">
        <f t="shared" si="81"/>
        <v>0</v>
      </c>
      <c r="DQ53" s="65">
        <f t="shared" si="82"/>
        <v>0</v>
      </c>
      <c r="DR53" s="65">
        <f t="shared" si="83"/>
        <v>0</v>
      </c>
      <c r="DS53" s="65">
        <f t="shared" si="84"/>
        <v>0</v>
      </c>
      <c r="DT53" s="65">
        <f t="shared" si="85"/>
        <v>0</v>
      </c>
      <c r="DU53" s="65">
        <f t="shared" si="86"/>
        <v>0</v>
      </c>
      <c r="DV53" s="65">
        <f t="shared" si="87"/>
        <v>0</v>
      </c>
      <c r="DX53" s="65">
        <f t="shared" si="88"/>
        <v>0</v>
      </c>
      <c r="DY53" s="65">
        <f t="shared" si="89"/>
        <v>0</v>
      </c>
      <c r="DZ53" s="65">
        <f t="shared" si="90"/>
        <v>0</v>
      </c>
      <c r="EA53" s="65">
        <f t="shared" si="91"/>
        <v>0</v>
      </c>
      <c r="EB53" s="65">
        <f t="shared" si="92"/>
        <v>0</v>
      </c>
      <c r="EC53" s="65">
        <f t="shared" si="93"/>
        <v>0</v>
      </c>
      <c r="ED53" s="65">
        <f t="shared" si="94"/>
        <v>0</v>
      </c>
      <c r="EE53" s="65">
        <f t="shared" si="95"/>
        <v>0</v>
      </c>
      <c r="EG53" s="65">
        <f t="shared" si="96"/>
        <v>0</v>
      </c>
      <c r="EH53" s="65">
        <f t="shared" si="97"/>
        <v>0</v>
      </c>
      <c r="EI53" s="65">
        <f t="shared" si="98"/>
        <v>0</v>
      </c>
      <c r="EJ53" s="65">
        <f t="shared" si="99"/>
        <v>0</v>
      </c>
      <c r="EK53" s="65">
        <f t="shared" si="100"/>
        <v>0</v>
      </c>
      <c r="EL53" s="65">
        <f t="shared" si="101"/>
        <v>0</v>
      </c>
      <c r="EM53" s="65">
        <f t="shared" si="102"/>
        <v>0</v>
      </c>
      <c r="EN53" s="65">
        <f t="shared" si="103"/>
        <v>0</v>
      </c>
      <c r="ER53" s="65">
        <f t="shared" si="104"/>
        <v>0</v>
      </c>
      <c r="ES53" s="65">
        <f t="shared" si="105"/>
        <v>0</v>
      </c>
      <c r="ET53" s="65">
        <f t="shared" si="106"/>
        <v>0</v>
      </c>
      <c r="EU53" s="65">
        <f t="shared" si="107"/>
        <v>0</v>
      </c>
      <c r="EV53" s="65">
        <f t="shared" si="108"/>
        <v>0</v>
      </c>
      <c r="EW53" s="65">
        <f t="shared" si="109"/>
        <v>0</v>
      </c>
      <c r="EX53" s="65">
        <f t="shared" si="110"/>
        <v>0</v>
      </c>
      <c r="EY53" s="65">
        <f t="shared" si="111"/>
        <v>0</v>
      </c>
    </row>
    <row r="54" spans="1:14" ht="18.75" thickBot="1">
      <c r="A54" s="70"/>
      <c r="B54" s="297" t="s">
        <v>161</v>
      </c>
      <c r="C54" s="298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300"/>
    </row>
    <row r="55" spans="1:91" ht="18">
      <c r="A55" s="70"/>
      <c r="B55" s="120">
        <v>1</v>
      </c>
      <c r="C55" s="121" t="s">
        <v>94</v>
      </c>
      <c r="D55" s="118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1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</row>
    <row r="56" spans="1:91" ht="18">
      <c r="A56" s="70"/>
      <c r="B56" s="122">
        <v>2</v>
      </c>
      <c r="C56" s="123" t="s">
        <v>151</v>
      </c>
      <c r="D56" s="118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1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</row>
    <row r="57" spans="1:91" ht="18">
      <c r="A57" s="70"/>
      <c r="B57" s="122">
        <v>3</v>
      </c>
      <c r="C57" s="124" t="s">
        <v>88</v>
      </c>
      <c r="D57" s="118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1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</row>
    <row r="58" spans="1:91" ht="18">
      <c r="A58" s="70"/>
      <c r="B58" s="122">
        <v>4</v>
      </c>
      <c r="C58" s="125" t="s">
        <v>155</v>
      </c>
      <c r="D58" s="118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1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</row>
    <row r="59" spans="1:91" ht="18">
      <c r="A59" s="70"/>
      <c r="B59" s="122">
        <v>5</v>
      </c>
      <c r="C59" s="124" t="s">
        <v>90</v>
      </c>
      <c r="D59" s="118"/>
      <c r="E59" s="70"/>
      <c r="F59" s="70"/>
      <c r="G59" s="70"/>
      <c r="H59" s="70"/>
      <c r="I59" s="70"/>
      <c r="J59" s="70"/>
      <c r="K59" s="70"/>
      <c r="L59" s="70"/>
      <c r="M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</row>
    <row r="60" spans="1:91" ht="18">
      <c r="A60" s="70"/>
      <c r="B60" s="122">
        <v>6</v>
      </c>
      <c r="C60" s="123" t="s">
        <v>95</v>
      </c>
      <c r="D60" s="118"/>
      <c r="E60" s="70"/>
      <c r="F60" s="70"/>
      <c r="G60" s="70"/>
      <c r="H60" s="70"/>
      <c r="I60" s="70"/>
      <c r="J60" s="70"/>
      <c r="K60" s="70"/>
      <c r="L60" s="70"/>
      <c r="M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</row>
    <row r="61" spans="1:91" ht="18">
      <c r="A61" s="70"/>
      <c r="B61" s="122">
        <v>7</v>
      </c>
      <c r="C61" s="124" t="s">
        <v>152</v>
      </c>
      <c r="D61" s="118"/>
      <c r="E61" s="70"/>
      <c r="F61" s="70"/>
      <c r="G61" s="70"/>
      <c r="H61" s="70"/>
      <c r="I61" s="70"/>
      <c r="J61" s="70"/>
      <c r="K61" s="70"/>
      <c r="L61" s="70"/>
      <c r="M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</row>
    <row r="62" spans="1:91" ht="18">
      <c r="A62" s="70"/>
      <c r="B62" s="122">
        <v>8</v>
      </c>
      <c r="C62" s="123" t="s">
        <v>89</v>
      </c>
      <c r="D62" s="118"/>
      <c r="E62" s="70"/>
      <c r="F62" s="70"/>
      <c r="G62" s="70"/>
      <c r="H62" s="70"/>
      <c r="I62" s="70"/>
      <c r="J62" s="70"/>
      <c r="K62" s="70"/>
      <c r="L62" s="70"/>
      <c r="M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</row>
    <row r="63" spans="1:91" ht="18">
      <c r="A63" s="70"/>
      <c r="B63" s="122">
        <v>9</v>
      </c>
      <c r="C63" s="124" t="s">
        <v>83</v>
      </c>
      <c r="D63" s="118"/>
      <c r="E63" s="70"/>
      <c r="F63" s="70"/>
      <c r="G63" s="70"/>
      <c r="H63" s="70"/>
      <c r="I63" s="70"/>
      <c r="J63" s="70"/>
      <c r="K63" s="70"/>
      <c r="L63" s="70"/>
      <c r="M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</row>
    <row r="64" spans="1:91" ht="18">
      <c r="A64" s="70"/>
      <c r="B64" s="122">
        <v>10</v>
      </c>
      <c r="C64" s="123" t="s">
        <v>80</v>
      </c>
      <c r="D64" s="118"/>
      <c r="E64" s="70"/>
      <c r="F64" s="70"/>
      <c r="G64" s="70"/>
      <c r="H64" s="70"/>
      <c r="I64" s="70"/>
      <c r="J64" s="70"/>
      <c r="K64" s="70"/>
      <c r="L64" s="70"/>
      <c r="M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</row>
    <row r="65" spans="1:91" ht="18">
      <c r="A65" s="70"/>
      <c r="B65" s="122">
        <v>11</v>
      </c>
      <c r="C65" s="124" t="s">
        <v>85</v>
      </c>
      <c r="D65" s="119"/>
      <c r="E65" s="70"/>
      <c r="F65" s="70"/>
      <c r="G65" s="70"/>
      <c r="H65" s="70"/>
      <c r="I65" s="70"/>
      <c r="J65" s="70"/>
      <c r="K65" s="70"/>
      <c r="L65" s="70"/>
      <c r="M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</row>
    <row r="66" spans="1:91" ht="18">
      <c r="A66" s="70"/>
      <c r="B66" s="122">
        <v>12</v>
      </c>
      <c r="C66" s="123" t="s">
        <v>84</v>
      </c>
      <c r="D66" s="118"/>
      <c r="E66" s="70"/>
      <c r="F66" s="70"/>
      <c r="G66" s="70"/>
      <c r="H66" s="70"/>
      <c r="I66" s="70"/>
      <c r="J66" s="70"/>
      <c r="K66" s="70"/>
      <c r="L66" s="70"/>
      <c r="M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</row>
    <row r="67" spans="1:91" ht="18">
      <c r="A67" s="70"/>
      <c r="B67" s="122">
        <v>13</v>
      </c>
      <c r="C67" s="124" t="s">
        <v>108</v>
      </c>
      <c r="D67" s="118"/>
      <c r="E67" s="70"/>
      <c r="F67" s="70"/>
      <c r="G67" s="70"/>
      <c r="H67" s="70"/>
      <c r="I67" s="70"/>
      <c r="J67" s="70"/>
      <c r="K67" s="70"/>
      <c r="L67" s="70"/>
      <c r="M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</row>
    <row r="68" spans="1:91" ht="18">
      <c r="A68" s="70"/>
      <c r="B68" s="122">
        <v>14</v>
      </c>
      <c r="C68" s="123" t="s">
        <v>81</v>
      </c>
      <c r="D68" s="118"/>
      <c r="E68" s="70"/>
      <c r="F68" s="70"/>
      <c r="G68" s="70"/>
      <c r="H68" s="70"/>
      <c r="I68" s="70"/>
      <c r="J68" s="70"/>
      <c r="K68" s="70"/>
      <c r="L68" s="70"/>
      <c r="M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</row>
    <row r="69" spans="1:91" ht="18">
      <c r="A69" s="70"/>
      <c r="B69" s="122">
        <v>15</v>
      </c>
      <c r="C69" s="124" t="s">
        <v>111</v>
      </c>
      <c r="D69" s="118"/>
      <c r="E69" s="70"/>
      <c r="F69" s="70"/>
      <c r="G69" s="70"/>
      <c r="H69" s="70"/>
      <c r="I69" s="70"/>
      <c r="J69" s="70"/>
      <c r="K69" s="70"/>
      <c r="L69" s="70"/>
      <c r="M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</row>
    <row r="70" spans="1:91" ht="18">
      <c r="A70" s="70"/>
      <c r="B70" s="122">
        <v>16</v>
      </c>
      <c r="C70" s="123" t="s">
        <v>86</v>
      </c>
      <c r="D70" s="118"/>
      <c r="E70" s="70"/>
      <c r="F70" s="70"/>
      <c r="G70" s="70"/>
      <c r="H70" s="70"/>
      <c r="I70" s="70"/>
      <c r="J70" s="70"/>
      <c r="K70" s="70"/>
      <c r="L70" s="70"/>
      <c r="M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</row>
    <row r="71" spans="1:91" ht="18">
      <c r="A71" s="70"/>
      <c r="B71" s="122">
        <v>17</v>
      </c>
      <c r="C71" s="124" t="s">
        <v>98</v>
      </c>
      <c r="D71" s="118"/>
      <c r="E71" s="70"/>
      <c r="F71" s="70"/>
      <c r="G71" s="70"/>
      <c r="H71" s="70"/>
      <c r="I71" s="70"/>
      <c r="J71" s="70"/>
      <c r="K71" s="70"/>
      <c r="L71" s="70"/>
      <c r="M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</row>
    <row r="72" spans="1:91" ht="18">
      <c r="A72" s="70"/>
      <c r="B72" s="122">
        <v>18</v>
      </c>
      <c r="C72" s="123" t="s">
        <v>91</v>
      </c>
      <c r="D72" s="118"/>
      <c r="E72" s="70"/>
      <c r="F72" s="70"/>
      <c r="G72" s="70"/>
      <c r="H72" s="70"/>
      <c r="I72" s="70"/>
      <c r="J72" s="70"/>
      <c r="K72" s="70"/>
      <c r="L72" s="70"/>
      <c r="M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</row>
    <row r="73" spans="1:91" ht="18">
      <c r="A73" s="70"/>
      <c r="B73" s="122">
        <v>19</v>
      </c>
      <c r="C73" s="124" t="s">
        <v>87</v>
      </c>
      <c r="D73" s="118"/>
      <c r="E73" s="70"/>
      <c r="F73" s="70"/>
      <c r="G73" s="70"/>
      <c r="H73" s="70"/>
      <c r="I73" s="70"/>
      <c r="J73" s="70"/>
      <c r="K73" s="70"/>
      <c r="L73" s="70"/>
      <c r="M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</row>
    <row r="74" spans="1:91" ht="18">
      <c r="A74" s="70"/>
      <c r="B74" s="122">
        <v>20</v>
      </c>
      <c r="C74" s="123" t="s">
        <v>113</v>
      </c>
      <c r="D74" s="118"/>
      <c r="E74" s="70"/>
      <c r="F74" s="70"/>
      <c r="G74" s="70"/>
      <c r="H74" s="70"/>
      <c r="I74" s="70"/>
      <c r="J74" s="70"/>
      <c r="K74" s="70"/>
      <c r="L74" s="70"/>
      <c r="M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</row>
    <row r="75" spans="1:91" ht="18">
      <c r="A75" s="70"/>
      <c r="B75" s="122">
        <v>21</v>
      </c>
      <c r="C75" s="124" t="s">
        <v>112</v>
      </c>
      <c r="D75" s="118"/>
      <c r="E75" s="70"/>
      <c r="F75" s="70"/>
      <c r="G75" s="70"/>
      <c r="H75" s="70"/>
      <c r="I75" s="70"/>
      <c r="J75" s="70"/>
      <c r="K75" s="70"/>
      <c r="L75" s="70"/>
      <c r="M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</row>
    <row r="76" spans="1:91" ht="18">
      <c r="A76" s="70"/>
      <c r="B76" s="122">
        <v>22</v>
      </c>
      <c r="C76" s="123" t="s">
        <v>93</v>
      </c>
      <c r="D76" s="118"/>
      <c r="E76" s="70"/>
      <c r="F76" s="70"/>
      <c r="G76" s="70"/>
      <c r="H76" s="70"/>
      <c r="I76" s="70"/>
      <c r="J76" s="70"/>
      <c r="K76" s="70"/>
      <c r="L76" s="70"/>
      <c r="M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</row>
    <row r="77" spans="1:91" ht="18">
      <c r="A77" s="70"/>
      <c r="B77" s="122">
        <v>23</v>
      </c>
      <c r="C77" s="124" t="s">
        <v>97</v>
      </c>
      <c r="D77" s="118"/>
      <c r="E77" s="70"/>
      <c r="F77" s="70"/>
      <c r="G77" s="70"/>
      <c r="H77" s="70"/>
      <c r="I77" s="70"/>
      <c r="J77" s="70"/>
      <c r="K77" s="70"/>
      <c r="L77" s="70"/>
      <c r="M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</row>
    <row r="78" spans="1:91" ht="18">
      <c r="A78" s="70"/>
      <c r="B78" s="122">
        <v>24</v>
      </c>
      <c r="C78" s="125" t="s">
        <v>154</v>
      </c>
      <c r="D78" s="118"/>
      <c r="E78" s="70"/>
      <c r="F78" s="70"/>
      <c r="G78" s="70"/>
      <c r="H78" s="70"/>
      <c r="I78" s="70"/>
      <c r="J78" s="70"/>
      <c r="K78" s="70"/>
      <c r="L78" s="70"/>
      <c r="M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</row>
    <row r="79" spans="1:91" ht="18">
      <c r="A79" s="70"/>
      <c r="B79" s="122">
        <v>25</v>
      </c>
      <c r="C79" s="124" t="s">
        <v>96</v>
      </c>
      <c r="D79" s="118"/>
      <c r="E79" s="70"/>
      <c r="F79" s="70"/>
      <c r="G79" s="70"/>
      <c r="H79" s="70"/>
      <c r="I79" s="70"/>
      <c r="J79" s="70"/>
      <c r="K79" s="70"/>
      <c r="L79" s="70"/>
      <c r="M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</row>
    <row r="80" spans="1:91" ht="18">
      <c r="A80" s="70"/>
      <c r="B80" s="122">
        <v>26</v>
      </c>
      <c r="C80" s="123" t="s">
        <v>114</v>
      </c>
      <c r="D80" s="118"/>
      <c r="E80" s="70"/>
      <c r="F80" s="70"/>
      <c r="G80" s="70"/>
      <c r="H80" s="70"/>
      <c r="I80" s="70"/>
      <c r="J80" s="70"/>
      <c r="K80" s="70"/>
      <c r="L80" s="70"/>
      <c r="M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</row>
    <row r="81" spans="1:91" ht="18">
      <c r="A81" s="70"/>
      <c r="B81" s="122">
        <v>27</v>
      </c>
      <c r="C81" s="125" t="s">
        <v>157</v>
      </c>
      <c r="D81" s="118"/>
      <c r="E81" s="70"/>
      <c r="F81" s="70"/>
      <c r="G81" s="70"/>
      <c r="H81" s="70"/>
      <c r="I81" s="70"/>
      <c r="J81" s="70"/>
      <c r="K81" s="70"/>
      <c r="L81" s="70"/>
      <c r="M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</row>
    <row r="82" spans="1:91" ht="18">
      <c r="A82" s="70"/>
      <c r="B82" s="122">
        <v>28</v>
      </c>
      <c r="C82" s="124" t="s">
        <v>79</v>
      </c>
      <c r="D82" s="118"/>
      <c r="E82" s="70"/>
      <c r="F82" s="70"/>
      <c r="G82" s="70"/>
      <c r="H82" s="70"/>
      <c r="I82" s="70"/>
      <c r="J82" s="70"/>
      <c r="K82" s="70"/>
      <c r="L82" s="70"/>
      <c r="M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</row>
    <row r="83" spans="1:91" ht="18">
      <c r="A83" s="70"/>
      <c r="B83" s="122">
        <v>29</v>
      </c>
      <c r="C83" s="125" t="s">
        <v>153</v>
      </c>
      <c r="D83" s="118"/>
      <c r="E83" s="70"/>
      <c r="F83" s="70"/>
      <c r="G83" s="70"/>
      <c r="H83" s="70"/>
      <c r="I83" s="70"/>
      <c r="J83" s="70"/>
      <c r="K83" s="70"/>
      <c r="L83" s="70"/>
      <c r="M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</row>
    <row r="84" spans="1:91" ht="18">
      <c r="A84" s="70"/>
      <c r="B84" s="122">
        <v>30</v>
      </c>
      <c r="C84" s="124" t="s">
        <v>82</v>
      </c>
      <c r="D84" s="118"/>
      <c r="E84" s="70"/>
      <c r="F84" s="70"/>
      <c r="G84" s="70"/>
      <c r="H84" s="70"/>
      <c r="I84" s="70"/>
      <c r="J84" s="70"/>
      <c r="K84" s="70"/>
      <c r="L84" s="70"/>
      <c r="M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</row>
    <row r="85" spans="1:91" ht="18">
      <c r="A85" s="70"/>
      <c r="B85" s="122">
        <v>31</v>
      </c>
      <c r="C85" s="123" t="s">
        <v>77</v>
      </c>
      <c r="D85" s="118"/>
      <c r="E85" s="70"/>
      <c r="F85" s="70"/>
      <c r="G85" s="70"/>
      <c r="H85" s="70"/>
      <c r="I85" s="70"/>
      <c r="J85" s="70"/>
      <c r="K85" s="70"/>
      <c r="L85" s="70"/>
      <c r="M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</row>
    <row r="86" spans="1:91" ht="18">
      <c r="A86" s="70"/>
      <c r="B86" s="122">
        <v>32</v>
      </c>
      <c r="C86" s="124" t="s">
        <v>92</v>
      </c>
      <c r="D86" s="118"/>
      <c r="E86" s="70"/>
      <c r="F86" s="70"/>
      <c r="G86" s="70"/>
      <c r="H86" s="70"/>
      <c r="I86" s="70"/>
      <c r="J86" s="70"/>
      <c r="K86" s="70"/>
      <c r="L86" s="70"/>
      <c r="M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</row>
    <row r="87" spans="1:91" ht="18">
      <c r="A87" s="70"/>
      <c r="B87" s="122">
        <v>33</v>
      </c>
      <c r="C87" s="123" t="s">
        <v>76</v>
      </c>
      <c r="D87" s="118"/>
      <c r="E87" s="70"/>
      <c r="F87" s="70"/>
      <c r="G87" s="70"/>
      <c r="H87" s="70"/>
      <c r="I87" s="70"/>
      <c r="J87" s="70"/>
      <c r="K87" s="70"/>
      <c r="L87" s="70"/>
      <c r="M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</row>
    <row r="88" spans="1:91" ht="18">
      <c r="A88" s="70"/>
      <c r="B88" s="122">
        <v>34</v>
      </c>
      <c r="C88" s="124" t="s">
        <v>99</v>
      </c>
      <c r="D88" s="118"/>
      <c r="E88" s="70"/>
      <c r="F88" s="70"/>
      <c r="G88" s="70"/>
      <c r="H88" s="70"/>
      <c r="I88" s="70"/>
      <c r="J88" s="70"/>
      <c r="K88" s="70"/>
      <c r="L88" s="70"/>
      <c r="M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</row>
    <row r="89" spans="1:91" ht="18">
      <c r="A89" s="70"/>
      <c r="B89" s="122">
        <v>35</v>
      </c>
      <c r="C89" s="123" t="s">
        <v>73</v>
      </c>
      <c r="D89" s="118"/>
      <c r="E89" s="70"/>
      <c r="F89" s="70"/>
      <c r="G89" s="70"/>
      <c r="H89" s="70"/>
      <c r="I89" s="70"/>
      <c r="J89" s="70"/>
      <c r="K89" s="70"/>
      <c r="L89" s="70"/>
      <c r="M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</row>
    <row r="90" spans="1:91" ht="18">
      <c r="A90" s="70"/>
      <c r="B90" s="122">
        <v>36</v>
      </c>
      <c r="C90" s="124" t="s">
        <v>75</v>
      </c>
      <c r="D90" s="118"/>
      <c r="E90" s="70"/>
      <c r="F90" s="70"/>
      <c r="G90" s="70"/>
      <c r="H90" s="70"/>
      <c r="I90" s="70"/>
      <c r="J90" s="70"/>
      <c r="K90" s="70"/>
      <c r="L90" s="70"/>
      <c r="M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</row>
    <row r="91" spans="1:91" ht="18">
      <c r="A91" s="70"/>
      <c r="B91" s="122">
        <v>37</v>
      </c>
      <c r="C91" s="123" t="s">
        <v>74</v>
      </c>
      <c r="D91" s="118"/>
      <c r="E91" s="70"/>
      <c r="F91" s="70"/>
      <c r="G91" s="70"/>
      <c r="H91" s="70"/>
      <c r="I91" s="70"/>
      <c r="J91" s="70"/>
      <c r="K91" s="70"/>
      <c r="L91" s="70"/>
      <c r="M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</row>
    <row r="92" spans="1:91" ht="18">
      <c r="A92" s="70"/>
      <c r="B92" s="122">
        <v>38</v>
      </c>
      <c r="C92" s="124" t="s">
        <v>78</v>
      </c>
      <c r="D92" s="118"/>
      <c r="E92" s="70"/>
      <c r="F92" s="70"/>
      <c r="G92" s="70"/>
      <c r="H92" s="70"/>
      <c r="I92" s="70"/>
      <c r="J92" s="70"/>
      <c r="K92" s="70"/>
      <c r="L92" s="70"/>
      <c r="M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</row>
    <row r="93" spans="1:91" ht="18.75" thickBot="1">
      <c r="A93" s="70"/>
      <c r="B93" s="126">
        <v>39</v>
      </c>
      <c r="C93" s="127" t="s">
        <v>156</v>
      </c>
      <c r="D93" s="118"/>
      <c r="E93" s="70"/>
      <c r="F93" s="70"/>
      <c r="G93" s="70"/>
      <c r="H93" s="70"/>
      <c r="I93" s="70"/>
      <c r="J93" s="70"/>
      <c r="K93" s="70"/>
      <c r="L93" s="70"/>
      <c r="M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</row>
    <row r="94" spans="1:91" ht="18">
      <c r="A94" s="70"/>
      <c r="B94" s="70"/>
      <c r="D94" s="118"/>
      <c r="E94" s="70"/>
      <c r="F94" s="70"/>
      <c r="G94" s="70"/>
      <c r="H94" s="70"/>
      <c r="I94" s="70"/>
      <c r="J94" s="70"/>
      <c r="K94" s="70"/>
      <c r="L94" s="70"/>
      <c r="M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</row>
    <row r="95" spans="1:91" ht="18">
      <c r="A95" s="70"/>
      <c r="B95" s="70"/>
      <c r="D95" s="118"/>
      <c r="E95" s="70"/>
      <c r="F95" s="70"/>
      <c r="G95" s="70"/>
      <c r="H95" s="70"/>
      <c r="I95" s="70"/>
      <c r="J95" s="70"/>
      <c r="K95" s="70"/>
      <c r="L95" s="70"/>
      <c r="M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</row>
    <row r="96" spans="1:91" ht="18">
      <c r="A96" s="70"/>
      <c r="B96" s="70"/>
      <c r="D96" s="118"/>
      <c r="E96" s="70"/>
      <c r="F96" s="70"/>
      <c r="G96" s="70"/>
      <c r="H96" s="70"/>
      <c r="I96" s="70"/>
      <c r="J96" s="70"/>
      <c r="K96" s="70"/>
      <c r="L96" s="70"/>
      <c r="M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</row>
    <row r="97" spans="1:91" ht="18">
      <c r="A97" s="70"/>
      <c r="B97" s="70"/>
      <c r="D97" s="118"/>
      <c r="E97" s="70"/>
      <c r="F97" s="70"/>
      <c r="G97" s="70"/>
      <c r="H97" s="70"/>
      <c r="I97" s="70"/>
      <c r="J97" s="70"/>
      <c r="K97" s="70"/>
      <c r="L97" s="70"/>
      <c r="M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</row>
    <row r="98" spans="1:91" ht="18">
      <c r="A98" s="70"/>
      <c r="B98" s="70"/>
      <c r="D98" s="118"/>
      <c r="E98" s="70"/>
      <c r="F98" s="70"/>
      <c r="G98" s="70"/>
      <c r="H98" s="70"/>
      <c r="I98" s="70"/>
      <c r="J98" s="70"/>
      <c r="K98" s="70"/>
      <c r="L98" s="70"/>
      <c r="M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</row>
    <row r="99" spans="1:91" ht="18">
      <c r="A99" s="70"/>
      <c r="B99" s="70"/>
      <c r="D99" s="119"/>
      <c r="E99" s="70"/>
      <c r="F99" s="70"/>
      <c r="G99" s="70"/>
      <c r="H99" s="70"/>
      <c r="I99" s="70"/>
      <c r="J99" s="70"/>
      <c r="K99" s="70"/>
      <c r="L99" s="70"/>
      <c r="M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</row>
    <row r="100" spans="1:91" ht="18">
      <c r="A100" s="70"/>
      <c r="B100" s="70"/>
      <c r="D100" s="118"/>
      <c r="E100" s="70"/>
      <c r="F100" s="70"/>
      <c r="G100" s="70"/>
      <c r="H100" s="70"/>
      <c r="I100" s="70"/>
      <c r="J100" s="70"/>
      <c r="K100" s="70"/>
      <c r="L100" s="70"/>
      <c r="M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</row>
    <row r="101" spans="1:91" ht="18">
      <c r="A101" s="70"/>
      <c r="B101" s="70"/>
      <c r="D101" s="118"/>
      <c r="E101" s="70"/>
      <c r="F101" s="70"/>
      <c r="G101" s="70"/>
      <c r="H101" s="70"/>
      <c r="I101" s="70"/>
      <c r="J101" s="70"/>
      <c r="K101" s="70"/>
      <c r="L101" s="70"/>
      <c r="M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</row>
    <row r="102" spans="1:91" ht="18">
      <c r="A102" s="70"/>
      <c r="B102" s="70"/>
      <c r="D102" s="118"/>
      <c r="E102" s="70"/>
      <c r="F102" s="70"/>
      <c r="G102" s="70"/>
      <c r="H102" s="70"/>
      <c r="I102" s="70"/>
      <c r="J102" s="70"/>
      <c r="K102" s="70"/>
      <c r="L102" s="70"/>
      <c r="M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</row>
    <row r="103" spans="1:91" ht="18">
      <c r="A103" s="70"/>
      <c r="B103" s="70"/>
      <c r="D103" s="119"/>
      <c r="E103" s="70"/>
      <c r="F103" s="70"/>
      <c r="G103" s="70"/>
      <c r="H103" s="70"/>
      <c r="I103" s="70"/>
      <c r="J103" s="70"/>
      <c r="K103" s="70"/>
      <c r="L103" s="70"/>
      <c r="M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</row>
    <row r="104" spans="1:91" ht="18">
      <c r="A104" s="70"/>
      <c r="B104" s="70"/>
      <c r="D104" s="118"/>
      <c r="E104" s="70"/>
      <c r="F104" s="70"/>
      <c r="G104" s="70"/>
      <c r="H104" s="70"/>
      <c r="I104" s="70"/>
      <c r="J104" s="70"/>
      <c r="K104" s="70"/>
      <c r="L104" s="70"/>
      <c r="M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</row>
    <row r="105" spans="1:91" ht="18">
      <c r="A105" s="70"/>
      <c r="B105" s="70"/>
      <c r="D105" s="118"/>
      <c r="E105" s="70"/>
      <c r="F105" s="70"/>
      <c r="G105" s="70"/>
      <c r="H105" s="70"/>
      <c r="I105" s="70"/>
      <c r="J105" s="70"/>
      <c r="K105" s="70"/>
      <c r="L105" s="70"/>
      <c r="M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</row>
    <row r="106" spans="1:91" ht="18">
      <c r="A106" s="70"/>
      <c r="B106" s="70"/>
      <c r="D106" s="118"/>
      <c r="E106" s="70"/>
      <c r="F106" s="70"/>
      <c r="G106" s="70"/>
      <c r="H106" s="70"/>
      <c r="I106" s="70"/>
      <c r="J106" s="70"/>
      <c r="K106" s="70"/>
      <c r="L106" s="70"/>
      <c r="M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</row>
    <row r="107" spans="1:91" ht="18">
      <c r="A107" s="70"/>
      <c r="B107" s="70"/>
      <c r="D107" s="119"/>
      <c r="E107" s="70"/>
      <c r="F107" s="70"/>
      <c r="G107" s="70"/>
      <c r="H107" s="70"/>
      <c r="I107" s="70"/>
      <c r="J107" s="70"/>
      <c r="K107" s="70"/>
      <c r="L107" s="70"/>
      <c r="M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</row>
    <row r="108" spans="1:91" ht="18">
      <c r="A108" s="70"/>
      <c r="B108" s="70"/>
      <c r="D108" s="118"/>
      <c r="E108" s="70"/>
      <c r="F108" s="70"/>
      <c r="G108" s="70"/>
      <c r="H108" s="70"/>
      <c r="I108" s="70"/>
      <c r="J108" s="70"/>
      <c r="K108" s="70"/>
      <c r="L108" s="70"/>
      <c r="M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</row>
    <row r="109" spans="1:91" ht="18">
      <c r="A109" s="70"/>
      <c r="B109" s="70"/>
      <c r="D109" s="118"/>
      <c r="E109" s="70"/>
      <c r="F109" s="70"/>
      <c r="G109" s="70"/>
      <c r="H109" s="70"/>
      <c r="I109" s="70"/>
      <c r="J109" s="70"/>
      <c r="K109" s="70"/>
      <c r="L109" s="70"/>
      <c r="M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</row>
    <row r="110" spans="1:91" ht="18">
      <c r="A110" s="70"/>
      <c r="B110" s="70"/>
      <c r="D110" s="118"/>
      <c r="E110" s="70"/>
      <c r="F110" s="70"/>
      <c r="G110" s="70"/>
      <c r="H110" s="70"/>
      <c r="I110" s="70"/>
      <c r="J110" s="70"/>
      <c r="K110" s="70"/>
      <c r="L110" s="70"/>
      <c r="M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</row>
    <row r="111" spans="1:91" ht="18">
      <c r="A111" s="70"/>
      <c r="B111" s="70"/>
      <c r="D111" s="119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1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</row>
    <row r="112" spans="1:91" ht="18">
      <c r="A112" s="70"/>
      <c r="B112" s="70"/>
      <c r="D112" s="118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1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  <c r="CJ112" s="70"/>
      <c r="CK112" s="70"/>
      <c r="CL112" s="70"/>
      <c r="CM112" s="70"/>
    </row>
    <row r="113" spans="1:91" ht="18">
      <c r="A113" s="70"/>
      <c r="B113" s="70"/>
      <c r="D113" s="118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1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0"/>
      <c r="CM113" s="70"/>
    </row>
    <row r="114" spans="1:91" ht="18">
      <c r="A114" s="70"/>
      <c r="B114" s="70"/>
      <c r="D114" s="118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1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/>
      <c r="CE114" s="70"/>
      <c r="CF114" s="70"/>
      <c r="CG114" s="70"/>
      <c r="CH114" s="70"/>
      <c r="CI114" s="70"/>
      <c r="CJ114" s="70"/>
      <c r="CK114" s="70"/>
      <c r="CL114" s="70"/>
      <c r="CM114" s="70"/>
    </row>
    <row r="115" spans="1:91" ht="18">
      <c r="A115" s="70"/>
      <c r="B115" s="70"/>
      <c r="D115" s="119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1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</row>
    <row r="116" spans="1:91" ht="18">
      <c r="A116" s="70"/>
      <c r="B116" s="70"/>
      <c r="D116" s="118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1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</row>
    <row r="117" spans="1:91" ht="18">
      <c r="A117" s="70"/>
      <c r="B117" s="70"/>
      <c r="D117" s="118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1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</row>
    <row r="118" spans="1:91" ht="18">
      <c r="A118" s="70"/>
      <c r="B118" s="70"/>
      <c r="D118" s="118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1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70"/>
      <c r="CL118" s="70"/>
      <c r="CM118" s="70"/>
    </row>
    <row r="119" spans="1:91" ht="18">
      <c r="A119" s="70"/>
      <c r="B119" s="70"/>
      <c r="D119" s="119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1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70"/>
      <c r="CM119" s="70"/>
    </row>
    <row r="120" spans="1:91" ht="18">
      <c r="A120" s="70"/>
      <c r="B120" s="70"/>
      <c r="D120" s="118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1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</row>
    <row r="121" spans="1:91" ht="18">
      <c r="A121" s="70"/>
      <c r="B121" s="70"/>
      <c r="D121" s="118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1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</row>
    <row r="122" spans="1:91" ht="18">
      <c r="A122" s="70"/>
      <c r="B122" s="70"/>
      <c r="D122" s="118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1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</row>
    <row r="123" spans="1:91" ht="18">
      <c r="A123" s="70"/>
      <c r="B123" s="70"/>
      <c r="D123" s="119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1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</row>
    <row r="124" spans="1:91" ht="18">
      <c r="A124" s="70"/>
      <c r="B124" s="70"/>
      <c r="D124" s="118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1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0"/>
      <c r="CH124" s="70"/>
      <c r="CI124" s="70"/>
      <c r="CJ124" s="70"/>
      <c r="CK124" s="70"/>
      <c r="CL124" s="70"/>
      <c r="CM124" s="70"/>
    </row>
    <row r="125" spans="1:91" ht="18">
      <c r="A125" s="70"/>
      <c r="B125" s="70"/>
      <c r="D125" s="118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1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</row>
    <row r="126" spans="1:91" ht="18">
      <c r="A126" s="70"/>
      <c r="B126" s="70"/>
      <c r="D126" s="118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1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</row>
    <row r="127" spans="1:91" ht="18">
      <c r="A127" s="70"/>
      <c r="B127" s="70"/>
      <c r="D127" s="119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1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</row>
    <row r="128" spans="1:91" ht="18">
      <c r="A128" s="70"/>
      <c r="B128" s="70"/>
      <c r="D128" s="118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1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0"/>
      <c r="CH128" s="70"/>
      <c r="CI128" s="70"/>
      <c r="CJ128" s="70"/>
      <c r="CK128" s="70"/>
      <c r="CL128" s="70"/>
      <c r="CM128" s="70"/>
    </row>
    <row r="129" spans="1:91" ht="18">
      <c r="A129" s="70"/>
      <c r="B129" s="70"/>
      <c r="D129" s="118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1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0"/>
      <c r="CH129" s="70"/>
      <c r="CI129" s="70"/>
      <c r="CJ129" s="70"/>
      <c r="CK129" s="70"/>
      <c r="CL129" s="70"/>
      <c r="CM129" s="70"/>
    </row>
    <row r="130" spans="1:91" ht="18">
      <c r="A130" s="70"/>
      <c r="B130" s="70"/>
      <c r="D130" s="118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1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  <c r="CC130" s="70"/>
      <c r="CD130" s="70"/>
      <c r="CE130" s="70"/>
      <c r="CF130" s="70"/>
      <c r="CG130" s="70"/>
      <c r="CH130" s="70"/>
      <c r="CI130" s="70"/>
      <c r="CJ130" s="70"/>
      <c r="CK130" s="70"/>
      <c r="CL130" s="70"/>
      <c r="CM130" s="70"/>
    </row>
    <row r="131" spans="1:91" ht="18">
      <c r="A131" s="70"/>
      <c r="B131" s="70"/>
      <c r="D131" s="119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1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0"/>
      <c r="CH131" s="70"/>
      <c r="CI131" s="70"/>
      <c r="CJ131" s="70"/>
      <c r="CK131" s="70"/>
      <c r="CL131" s="70"/>
      <c r="CM131" s="70"/>
    </row>
    <row r="132" spans="1:91" ht="18">
      <c r="A132" s="70"/>
      <c r="B132" s="70"/>
      <c r="D132" s="118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1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0"/>
      <c r="CH132" s="70"/>
      <c r="CI132" s="70"/>
      <c r="CJ132" s="70"/>
      <c r="CK132" s="70"/>
      <c r="CL132" s="70"/>
      <c r="CM132" s="70"/>
    </row>
    <row r="133" spans="1:91" ht="18">
      <c r="A133" s="70"/>
      <c r="B133" s="70"/>
      <c r="D133" s="118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1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0"/>
      <c r="CH133" s="70"/>
      <c r="CI133" s="70"/>
      <c r="CJ133" s="70"/>
      <c r="CK133" s="70"/>
      <c r="CL133" s="70"/>
      <c r="CM133" s="70"/>
    </row>
    <row r="134" spans="1:91" ht="18">
      <c r="A134" s="70"/>
      <c r="B134" s="70"/>
      <c r="D134" s="118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1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70"/>
    </row>
    <row r="135" spans="1:91" ht="18">
      <c r="A135" s="70"/>
      <c r="B135" s="70"/>
      <c r="D135" s="119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1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  <c r="CC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70"/>
    </row>
    <row r="136" spans="1:91" ht="18">
      <c r="A136" s="70"/>
      <c r="B136" s="70"/>
      <c r="D136" s="118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1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  <c r="CC136" s="70"/>
      <c r="CD136" s="70"/>
      <c r="CE136" s="70"/>
      <c r="CF136" s="70"/>
      <c r="CG136" s="70"/>
      <c r="CH136" s="70"/>
      <c r="CI136" s="70"/>
      <c r="CJ136" s="70"/>
      <c r="CK136" s="70"/>
      <c r="CL136" s="70"/>
      <c r="CM136" s="70"/>
    </row>
    <row r="137" spans="1:91" ht="18">
      <c r="A137" s="70"/>
      <c r="B137" s="70"/>
      <c r="D137" s="118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1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  <c r="CL137" s="70"/>
      <c r="CM137" s="70"/>
    </row>
    <row r="138" spans="1:91" ht="18">
      <c r="A138" s="70"/>
      <c r="B138" s="70"/>
      <c r="D138" s="118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1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</row>
    <row r="139" spans="1:91" ht="18">
      <c r="A139" s="70"/>
      <c r="B139" s="70"/>
      <c r="D139" s="119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1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0"/>
      <c r="CH139" s="70"/>
      <c r="CI139" s="70"/>
      <c r="CJ139" s="70"/>
      <c r="CK139" s="70"/>
      <c r="CL139" s="70"/>
      <c r="CM139" s="70"/>
    </row>
    <row r="140" spans="1:91" ht="18">
      <c r="A140" s="70"/>
      <c r="B140" s="70"/>
      <c r="D140" s="118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1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</row>
    <row r="141" spans="1:91" ht="18">
      <c r="A141" s="70"/>
      <c r="B141" s="70"/>
      <c r="D141" s="119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1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0"/>
      <c r="CH141" s="70"/>
      <c r="CI141" s="70"/>
      <c r="CJ141" s="70"/>
      <c r="CK141" s="70"/>
      <c r="CL141" s="70"/>
      <c r="CM141" s="70"/>
    </row>
    <row r="142" spans="1:91" ht="18">
      <c r="A142" s="70"/>
      <c r="B142" s="70"/>
      <c r="D142" s="118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1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70"/>
      <c r="CD142" s="70"/>
      <c r="CE142" s="70"/>
      <c r="CF142" s="70"/>
      <c r="CG142" s="70"/>
      <c r="CH142" s="70"/>
      <c r="CI142" s="70"/>
      <c r="CJ142" s="70"/>
      <c r="CK142" s="70"/>
      <c r="CL142" s="70"/>
      <c r="CM142" s="70"/>
    </row>
    <row r="143" spans="1:91" ht="18">
      <c r="A143" s="70"/>
      <c r="B143" s="70"/>
      <c r="D143" s="118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1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0"/>
      <c r="CH143" s="70"/>
      <c r="CI143" s="70"/>
      <c r="CJ143" s="70"/>
      <c r="CK143" s="70"/>
      <c r="CL143" s="70"/>
      <c r="CM143" s="70"/>
    </row>
    <row r="144" spans="1:91" ht="18">
      <c r="A144" s="70"/>
      <c r="B144" s="70"/>
      <c r="D144" s="118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1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0"/>
      <c r="CH144" s="70"/>
      <c r="CI144" s="70"/>
      <c r="CJ144" s="70"/>
      <c r="CK144" s="70"/>
      <c r="CL144" s="70"/>
      <c r="CM144" s="70"/>
    </row>
    <row r="145" spans="1:91" ht="18">
      <c r="A145" s="70"/>
      <c r="B145" s="70"/>
      <c r="D145" s="119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1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  <c r="CC145" s="70"/>
      <c r="CD145" s="70"/>
      <c r="CE145" s="70"/>
      <c r="CF145" s="70"/>
      <c r="CG145" s="70"/>
      <c r="CH145" s="70"/>
      <c r="CI145" s="70"/>
      <c r="CJ145" s="70"/>
      <c r="CK145" s="70"/>
      <c r="CL145" s="70"/>
      <c r="CM145" s="70"/>
    </row>
    <row r="146" spans="1:91" ht="18">
      <c r="A146" s="70"/>
      <c r="B146" s="70"/>
      <c r="D146" s="118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1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0"/>
      <c r="CL146" s="70"/>
      <c r="CM146" s="70"/>
    </row>
    <row r="147" spans="1:91" ht="18">
      <c r="A147" s="70"/>
      <c r="B147" s="70"/>
      <c r="D147" s="118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1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0"/>
      <c r="CH147" s="70"/>
      <c r="CI147" s="70"/>
      <c r="CJ147" s="70"/>
      <c r="CK147" s="70"/>
      <c r="CL147" s="70"/>
      <c r="CM147" s="70"/>
    </row>
    <row r="148" spans="1:91" ht="18">
      <c r="A148" s="70"/>
      <c r="B148" s="70"/>
      <c r="D148" s="118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1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0"/>
      <c r="CH148" s="70"/>
      <c r="CI148" s="70"/>
      <c r="CJ148" s="70"/>
      <c r="CK148" s="70"/>
      <c r="CL148" s="70"/>
      <c r="CM148" s="70"/>
    </row>
    <row r="149" spans="1:91" ht="18">
      <c r="A149" s="70"/>
      <c r="B149" s="70"/>
      <c r="D149" s="119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1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  <c r="CC149" s="70"/>
      <c r="CD149" s="70"/>
      <c r="CE149" s="70"/>
      <c r="CF149" s="70"/>
      <c r="CG149" s="70"/>
      <c r="CH149" s="70"/>
      <c r="CI149" s="70"/>
      <c r="CJ149" s="70"/>
      <c r="CK149" s="70"/>
      <c r="CL149" s="70"/>
      <c r="CM149" s="70"/>
    </row>
    <row r="150" spans="1:91" ht="18">
      <c r="A150" s="70"/>
      <c r="B150" s="70"/>
      <c r="D150" s="119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1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0"/>
      <c r="CH150" s="70"/>
      <c r="CI150" s="70"/>
      <c r="CJ150" s="70"/>
      <c r="CK150" s="70"/>
      <c r="CL150" s="70"/>
      <c r="CM150" s="70"/>
    </row>
    <row r="151" spans="1:91" ht="18">
      <c r="A151" s="70"/>
      <c r="B151" s="70"/>
      <c r="D151" s="118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1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  <c r="CC151" s="70"/>
      <c r="CD151" s="70"/>
      <c r="CE151" s="70"/>
      <c r="CF151" s="70"/>
      <c r="CG151" s="70"/>
      <c r="CH151" s="70"/>
      <c r="CI151" s="70"/>
      <c r="CJ151" s="70"/>
      <c r="CK151" s="70"/>
      <c r="CL151" s="70"/>
      <c r="CM151" s="70"/>
    </row>
    <row r="152" spans="1:91" ht="18">
      <c r="A152" s="70"/>
      <c r="B152" s="70"/>
      <c r="D152" s="118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1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  <c r="CC152" s="70"/>
      <c r="CD152" s="70"/>
      <c r="CE152" s="70"/>
      <c r="CF152" s="70"/>
      <c r="CG152" s="70"/>
      <c r="CH152" s="70"/>
      <c r="CI152" s="70"/>
      <c r="CJ152" s="70"/>
      <c r="CK152" s="70"/>
      <c r="CL152" s="70"/>
      <c r="CM152" s="70"/>
    </row>
    <row r="153" spans="1:91" ht="18">
      <c r="A153" s="70"/>
      <c r="B153" s="70"/>
      <c r="D153" s="118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1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  <c r="CC153" s="70"/>
      <c r="CD153" s="70"/>
      <c r="CE153" s="70"/>
      <c r="CF153" s="70"/>
      <c r="CG153" s="70"/>
      <c r="CH153" s="70"/>
      <c r="CI153" s="70"/>
      <c r="CJ153" s="70"/>
      <c r="CK153" s="70"/>
      <c r="CL153" s="70"/>
      <c r="CM153" s="70"/>
    </row>
    <row r="154" spans="1:91" ht="18">
      <c r="A154" s="70"/>
      <c r="B154" s="70"/>
      <c r="D154" s="119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1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  <c r="CC154" s="70"/>
      <c r="CD154" s="70"/>
      <c r="CE154" s="70"/>
      <c r="CF154" s="70"/>
      <c r="CG154" s="70"/>
      <c r="CH154" s="70"/>
      <c r="CI154" s="70"/>
      <c r="CJ154" s="70"/>
      <c r="CK154" s="70"/>
      <c r="CL154" s="70"/>
      <c r="CM154" s="70"/>
    </row>
    <row r="155" spans="1:91" ht="18">
      <c r="A155" s="70"/>
      <c r="B155" s="70"/>
      <c r="D155" s="118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1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  <c r="CC155" s="70"/>
      <c r="CD155" s="70"/>
      <c r="CE155" s="70"/>
      <c r="CF155" s="70"/>
      <c r="CG155" s="70"/>
      <c r="CH155" s="70"/>
      <c r="CI155" s="70"/>
      <c r="CJ155" s="70"/>
      <c r="CK155" s="70"/>
      <c r="CL155" s="70"/>
      <c r="CM155" s="70"/>
    </row>
    <row r="156" spans="1:91" ht="18">
      <c r="A156" s="70"/>
      <c r="B156" s="70"/>
      <c r="D156" s="119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1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70"/>
      <c r="CB156" s="70"/>
      <c r="CC156" s="70"/>
      <c r="CD156" s="70"/>
      <c r="CE156" s="70"/>
      <c r="CF156" s="70"/>
      <c r="CG156" s="70"/>
      <c r="CH156" s="70"/>
      <c r="CI156" s="70"/>
      <c r="CJ156" s="70"/>
      <c r="CK156" s="70"/>
      <c r="CL156" s="70"/>
      <c r="CM156" s="70"/>
    </row>
    <row r="157" spans="1:91" ht="18">
      <c r="A157" s="70"/>
      <c r="B157" s="70"/>
      <c r="D157" s="118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1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  <c r="CC157" s="70"/>
      <c r="CD157" s="70"/>
      <c r="CE157" s="70"/>
      <c r="CF157" s="70"/>
      <c r="CG157" s="70"/>
      <c r="CH157" s="70"/>
      <c r="CI157" s="70"/>
      <c r="CJ157" s="70"/>
      <c r="CK157" s="70"/>
      <c r="CL157" s="70"/>
      <c r="CM157" s="70"/>
    </row>
    <row r="158" spans="1:91" ht="18">
      <c r="A158" s="70"/>
      <c r="B158" s="70"/>
      <c r="D158" s="118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1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  <c r="CC158" s="70"/>
      <c r="CD158" s="70"/>
      <c r="CE158" s="70"/>
      <c r="CF158" s="70"/>
      <c r="CG158" s="70"/>
      <c r="CH158" s="70"/>
      <c r="CI158" s="70"/>
      <c r="CJ158" s="70"/>
      <c r="CK158" s="70"/>
      <c r="CL158" s="70"/>
      <c r="CM158" s="70"/>
    </row>
    <row r="159" spans="1:91" ht="18">
      <c r="A159" s="70"/>
      <c r="B159" s="70"/>
      <c r="D159" s="118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1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0"/>
      <c r="CH159" s="70"/>
      <c r="CI159" s="70"/>
      <c r="CJ159" s="70"/>
      <c r="CK159" s="70"/>
      <c r="CL159" s="70"/>
      <c r="CM159" s="70"/>
    </row>
    <row r="160" spans="1:91" ht="18">
      <c r="A160" s="70"/>
      <c r="B160" s="70"/>
      <c r="D160" s="119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1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0"/>
      <c r="CH160" s="70"/>
      <c r="CI160" s="70"/>
      <c r="CJ160" s="70"/>
      <c r="CK160" s="70"/>
      <c r="CL160" s="70"/>
      <c r="CM160" s="70"/>
    </row>
    <row r="161" spans="1:91" ht="18">
      <c r="A161" s="70"/>
      <c r="B161" s="70"/>
      <c r="D161" s="118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1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0"/>
      <c r="CH161" s="70"/>
      <c r="CI161" s="70"/>
      <c r="CJ161" s="70"/>
      <c r="CK161" s="70"/>
      <c r="CL161" s="70"/>
      <c r="CM161" s="70"/>
    </row>
    <row r="162" spans="1:91" ht="18">
      <c r="A162" s="70"/>
      <c r="B162" s="70"/>
      <c r="D162" s="118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1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0"/>
      <c r="CH162" s="70"/>
      <c r="CI162" s="70"/>
      <c r="CJ162" s="70"/>
      <c r="CK162" s="70"/>
      <c r="CL162" s="70"/>
      <c r="CM162" s="70"/>
    </row>
    <row r="163" spans="1:91" ht="18">
      <c r="A163" s="70"/>
      <c r="B163" s="70"/>
      <c r="D163" s="118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1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0"/>
      <c r="CH163" s="70"/>
      <c r="CI163" s="70"/>
      <c r="CJ163" s="70"/>
      <c r="CK163" s="70"/>
      <c r="CL163" s="70"/>
      <c r="CM163" s="70"/>
    </row>
    <row r="164" spans="1:91" ht="18">
      <c r="A164" s="70"/>
      <c r="B164" s="70"/>
      <c r="D164" s="119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1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</row>
    <row r="165" spans="1:91" ht="18">
      <c r="A165" s="70"/>
      <c r="B165" s="70"/>
      <c r="D165" s="118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1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  <c r="CC165" s="70"/>
      <c r="CD165" s="70"/>
      <c r="CE165" s="70"/>
      <c r="CF165" s="70"/>
      <c r="CG165" s="70"/>
      <c r="CH165" s="70"/>
      <c r="CI165" s="70"/>
      <c r="CJ165" s="70"/>
      <c r="CK165" s="70"/>
      <c r="CL165" s="70"/>
      <c r="CM165" s="70"/>
    </row>
    <row r="166" ht="18">
      <c r="D166" s="118"/>
    </row>
    <row r="167" ht="18">
      <c r="D167" s="118"/>
    </row>
    <row r="168" ht="18">
      <c r="D168" s="119"/>
    </row>
    <row r="169" ht="18">
      <c r="D169" s="118"/>
    </row>
    <row r="170" ht="18">
      <c r="D170" s="118"/>
    </row>
    <row r="171" ht="18">
      <c r="D171" s="118"/>
    </row>
    <row r="172" ht="18">
      <c r="D172" s="119"/>
    </row>
    <row r="173" ht="18">
      <c r="D173" s="118"/>
    </row>
    <row r="174" ht="18">
      <c r="D174" s="118"/>
    </row>
    <row r="175" ht="18">
      <c r="D175" s="118"/>
    </row>
    <row r="176" ht="18">
      <c r="D176" s="119"/>
    </row>
    <row r="177" ht="18">
      <c r="D177" s="118"/>
    </row>
    <row r="178" ht="18">
      <c r="D178" s="118"/>
    </row>
    <row r="179" ht="18">
      <c r="D179" s="118"/>
    </row>
    <row r="180" ht="18">
      <c r="D180" s="119"/>
    </row>
    <row r="181" ht="18">
      <c r="D181" s="118"/>
    </row>
    <row r="182" ht="18">
      <c r="D182" s="118"/>
    </row>
    <row r="183" ht="18">
      <c r="D183" s="118"/>
    </row>
    <row r="184" ht="18">
      <c r="D184" s="119"/>
    </row>
    <row r="185" ht="18">
      <c r="D185" s="118"/>
    </row>
    <row r="186" ht="18">
      <c r="D186" s="118"/>
    </row>
    <row r="187" ht="18">
      <c r="D187" s="118"/>
    </row>
    <row r="188" ht="18">
      <c r="D188" s="119"/>
    </row>
    <row r="189" ht="18">
      <c r="D189" s="118"/>
    </row>
    <row r="190" ht="18">
      <c r="D190" s="118"/>
    </row>
    <row r="191" ht="18">
      <c r="D191" s="118"/>
    </row>
    <row r="192" ht="18">
      <c r="D192" s="119"/>
    </row>
    <row r="193" ht="18">
      <c r="D193" s="119"/>
    </row>
  </sheetData>
  <sheetProtection/>
  <mergeCells count="2">
    <mergeCell ref="B2:N2"/>
    <mergeCell ref="B54:N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2017-05-16T21:19:42Z</dcterms:modified>
  <cp:category/>
  <cp:version/>
  <cp:contentType/>
  <cp:contentStatus/>
</cp:coreProperties>
</file>