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PLP Tag &amp; Nacht" sheetId="1" r:id="rId1"/>
    <sheet name="Eingabe" sheetId="2" r:id="rId2"/>
  </sheets>
  <definedNames>
    <definedName name="_xlnm.Print_Area" localSheetId="1">'Eingabe'!$A$1:$L$56</definedName>
    <definedName name="_xlnm.Print_Area" localSheetId="0">'SA 2016 PLP Tag &amp; Nacht'!$A$1:$R$215</definedName>
    <definedName name="neu_1">'SA 2016 PLP Tag &amp; Nacht'!$L$34</definedName>
    <definedName name="pgle">'SA 2016 PLP Tag &amp; Nacht'!$K$33</definedName>
    <definedName name="pneg">'SA 2016 PLP Tag &amp; Nacht'!$J$34</definedName>
    <definedName name="pneu">'SA 2016 PLP Tag &amp; Nacht'!$K$34</definedName>
    <definedName name="ppos">'SA 2016 PLP Tag &amp; Nacht'!$J$33</definedName>
  </definedNames>
  <calcPr fullCalcOnLoad="1"/>
</workbook>
</file>

<file path=xl/sharedStrings.xml><?xml version="1.0" encoding="utf-8"?>
<sst xmlns="http://schemas.openxmlformats.org/spreadsheetml/2006/main" count="607" uniqueCount="156">
  <si>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</si>
  <si>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</si>
  <si>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</si>
  <si>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</si>
  <si>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</si>
  <si>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</si>
  <si>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</si>
  <si>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</si>
  <si>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</si>
  <si>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</si>
  <si>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</si>
  <si>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</si>
  <si>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</si>
  <si>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</si>
  <si>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</si>
  <si>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</si>
  <si>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</si>
  <si>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</si>
  <si>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</si>
  <si>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</si>
  <si>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</si>
  <si>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</si>
  <si>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</si>
  <si>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</si>
  <si>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</si>
  <si>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</si>
  <si>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</si>
  <si>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</si>
  <si>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</si>
  <si>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</si>
  <si>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</si>
  <si>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</si>
  <si>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</si>
  <si>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</si>
  <si>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</si>
  <si>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</si>
  <si>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</si>
  <si>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</si>
  <si>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</si>
  <si>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</si>
  <si>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</si>
  <si>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</si>
  <si>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</si>
  <si>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</si>
  <si>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</si>
  <si>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</si>
  <si>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</si>
  <si>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</si>
  <si>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</si>
  <si>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</si>
  <si>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</si>
  <si>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</si>
  <si>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</si>
  <si>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</si>
  <si>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</si>
  <si>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</si>
  <si>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</si>
  <si>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</si>
  <si>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</si>
  <si>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</si>
  <si>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</si>
  <si>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</si>
  <si>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</si>
  <si>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</si>
  <si>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</si>
  <si>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</si>
  <si>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</si>
  <si>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</si>
  <si>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</si>
  <si>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</si>
  <si>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</si>
  <si>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</si>
  <si>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</si>
  <si>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</si>
  <si>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</si>
  <si>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</si>
  <si>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</si>
  <si>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</si>
  <si>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</si>
  <si>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</si>
  <si>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</si>
  <si>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</si>
  <si>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</si>
  <si>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</si>
  <si>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</si>
  <si>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</si>
  <si>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</si>
  <si>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</si>
  <si>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</si>
  <si>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</si>
  <si>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</si>
  <si>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</si>
  <si>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</si>
  <si>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</si>
  <si>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</si>
  <si>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</si>
  <si>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</si>
  <si>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</si>
  <si>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</si>
  <si>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</si>
  <si>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</si>
  <si>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</si>
  <si>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</si>
  <si>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</si>
  <si>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</si>
  <si>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</si>
  <si>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</si>
  <si>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</si>
  <si>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</si>
  <si>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</si>
  <si>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</si>
  <si>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</si>
  <si>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</si>
  <si>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</si>
  <si>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</si>
  <si>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</si>
  <si>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</si>
  <si>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</si>
  <si>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</si>
  <si>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</si>
  <si>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</si>
  <si>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</si>
  <si>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</si>
  <si>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</si>
  <si>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</si>
  <si>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</si>
  <si>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</si>
  <si>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</si>
  <si>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</si>
  <si>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</si>
  <si>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</si>
  <si>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</si>
  <si>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</si>
  <si>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</si>
  <si>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</si>
  <si>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</si>
  <si>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</si>
  <si>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</si>
  <si>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</si>
  <si>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</si>
  <si>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</si>
  <si>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</si>
  <si>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SA 2016 PLP Tag &amp; Nacht</t>
  </si>
  <si>
    <t>24,2°</t>
  </si>
  <si>
    <t>23,8°</t>
  </si>
  <si>
    <t>Walter Lemböck</t>
  </si>
  <si>
    <t>Thomas Nowak</t>
  </si>
  <si>
    <t>Gerhard Fischer</t>
  </si>
  <si>
    <r>
      <t xml:space="preserve">Differenz </t>
    </r>
    <r>
      <rPr>
        <b/>
        <sz val="10"/>
        <color indexed="11"/>
        <rFont val="Verdana"/>
        <family val="2"/>
      </rPr>
      <t xml:space="preserve">TAG     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NACHT</t>
    </r>
  </si>
  <si>
    <t>Franz Lang</t>
  </si>
  <si>
    <t>24,1°</t>
  </si>
  <si>
    <t>Alfred Lippert</t>
  </si>
  <si>
    <t>25,0°</t>
  </si>
  <si>
    <t xml:space="preserve">Marko Neumayer </t>
  </si>
  <si>
    <t>26,8°</t>
  </si>
  <si>
    <t>27,1°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</si>
</sst>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0_ ;[Red]\-0\ "/>
    <numFmt numFmtId="180" formatCode="0.00_ ;[Red]\-0.00\ "/>
    <numFmt numFmtId="181" formatCode="[Blue]General;[Red]General;[Black]General"/>
    <numFmt numFmtId="182" formatCode="[Green]General;[Red]General;[Blue]General"/>
    <numFmt numFmtId="183" formatCode="[Green]General;[Red]\-;[Black]General"/>
    <numFmt numFmtId="184" formatCode="[$-407]dddd\,\ d\.\ mmmm\ yyyy"/>
    <numFmt numFmtId="185" formatCode="[Green]General;[Red]\-#;[Black]General"/>
    <numFmt numFmtId="186" formatCode="[Blue]General"/>
    <numFmt numFmtId="187" formatCode="[Red]General"/>
    <numFmt numFmtId="188" formatCode="[Black]General"/>
    <numFmt numFmtId="189" formatCode="[Green]#;[Red]\-#;[Black]General"/>
    <numFmt numFmtId="190" formatCode="[Green]* #;[Red]\-#;[Black]General"/>
    <numFmt numFmtId="191" formatCode="[Green]\ #;[Red]\-#;[Black]General"/>
    <numFmt numFmtId="192" formatCode="[Green]\ #;[Red]\ #;[Black]General"/>
    <numFmt numFmtId="193" formatCode="[Green]\ 0;[Red]\ 0;[Black]#"/>
    <numFmt numFmtId="194" formatCode="[Green]0;[Red]0;[Black]#"/>
    <numFmt numFmtId="195" formatCode="[Green]0.00;[Red]0.00;[Black]0.00"/>
    <numFmt numFmtId="196" formatCode="0.00;[Red]0.0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2"/>
      <name val="Arial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11"/>
      <name val="Verdana"/>
      <family val="2"/>
    </font>
    <font>
      <b/>
      <sz val="14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rgb="FF36EB1D"/>
      <name val="Verdana"/>
      <family val="2"/>
    </font>
    <font>
      <b/>
      <sz val="14"/>
      <color rgb="FFFF0000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7" fillId="41" borderId="10" xfId="45" applyNumberFormat="1" applyFont="1" applyFill="1" applyBorder="1" applyAlignment="1">
      <alignment horizontal="center" vertical="center"/>
      <protection/>
    </xf>
    <xf numFmtId="49" fontId="11" fillId="35" borderId="16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172" fontId="9" fillId="41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72" fontId="9" fillId="41" borderId="24" xfId="0" applyNumberFormat="1" applyFont="1" applyFill="1" applyBorder="1" applyAlignment="1">
      <alignment horizontal="center" vertical="center" wrapText="1"/>
    </xf>
    <xf numFmtId="0" fontId="76" fillId="38" borderId="2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6" fillId="38" borderId="2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4" fillId="43" borderId="27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left" vertical="center"/>
    </xf>
    <xf numFmtId="0" fontId="14" fillId="43" borderId="20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vertical="center"/>
    </xf>
    <xf numFmtId="0" fontId="11" fillId="36" borderId="10" xfId="0" applyFont="1" applyFill="1" applyBorder="1" applyAlignment="1">
      <alignment horizontal="left" vertical="center"/>
    </xf>
    <xf numFmtId="2" fontId="11" fillId="36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/>
    </xf>
    <xf numFmtId="2" fontId="11" fillId="37" borderId="10" xfId="0" applyNumberFormat="1" applyFont="1" applyFill="1" applyBorder="1" applyAlignment="1">
      <alignment vertical="center"/>
    </xf>
    <xf numFmtId="0" fontId="11" fillId="35" borderId="15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173" fontId="7" fillId="48" borderId="10" xfId="0" applyNumberFormat="1" applyFont="1" applyFill="1" applyBorder="1" applyAlignment="1">
      <alignment vertical="center"/>
    </xf>
    <xf numFmtId="173" fontId="7" fillId="44" borderId="10" xfId="0" applyNumberFormat="1" applyFont="1" applyFill="1" applyBorder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6" fillId="42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73" fontId="8" fillId="0" borderId="28" xfId="45" applyNumberFormat="1" applyFont="1" applyBorder="1" applyAlignment="1">
      <alignment horizontal="center" vertical="center" wrapText="1"/>
      <protection/>
    </xf>
    <xf numFmtId="173" fontId="8" fillId="0" borderId="29" xfId="45" applyNumberFormat="1" applyFont="1" applyBorder="1" applyAlignment="1">
      <alignment horizontal="center" vertical="center" wrapText="1"/>
      <protection/>
    </xf>
    <xf numFmtId="173" fontId="8" fillId="0" borderId="19" xfId="45" applyNumberFormat="1" applyFont="1" applyBorder="1" applyAlignment="1">
      <alignment horizontal="center" vertical="center" wrapText="1"/>
      <protection/>
    </xf>
    <xf numFmtId="173" fontId="8" fillId="0" borderId="30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11" fillId="38" borderId="32" xfId="0" applyFont="1" applyFill="1" applyBorder="1" applyAlignment="1">
      <alignment horizontal="center" vertical="center"/>
    </xf>
    <xf numFmtId="186" fontId="77" fillId="41" borderId="10" xfId="45" applyNumberFormat="1" applyFont="1" applyFill="1" applyBorder="1" applyAlignment="1">
      <alignment horizontal="center" vertical="center"/>
      <protection/>
    </xf>
    <xf numFmtId="187" fontId="16" fillId="41" borderId="10" xfId="45" applyNumberFormat="1" applyFont="1" applyFill="1" applyBorder="1" applyAlignment="1">
      <alignment horizontal="center" vertical="center"/>
      <protection/>
    </xf>
    <xf numFmtId="188" fontId="15" fillId="41" borderId="10" xfId="45" applyNumberFormat="1" applyFont="1" applyFill="1" applyBorder="1" applyAlignment="1">
      <alignment horizontal="center" vertical="center"/>
      <protection/>
    </xf>
    <xf numFmtId="188" fontId="14" fillId="41" borderId="10" xfId="0" applyNumberFormat="1" applyFont="1" applyFill="1" applyBorder="1" applyAlignment="1">
      <alignment horizontal="center" vertical="center"/>
    </xf>
    <xf numFmtId="2" fontId="78" fillId="33" borderId="10" xfId="45" applyNumberFormat="1" applyFont="1" applyFill="1" applyBorder="1" applyAlignment="1">
      <alignment horizontal="center" vertical="center"/>
      <protection/>
    </xf>
    <xf numFmtId="2" fontId="79" fillId="33" borderId="10" xfId="45" applyNumberFormat="1" applyFont="1" applyFill="1" applyBorder="1" applyAlignment="1">
      <alignment horizontal="center" vertical="center"/>
      <protection/>
    </xf>
    <xf numFmtId="0" fontId="79" fillId="33" borderId="33" xfId="45" applyNumberFormat="1" applyFont="1" applyFill="1" applyBorder="1" applyAlignment="1">
      <alignment horizontal="right" vertical="center"/>
      <protection/>
    </xf>
    <xf numFmtId="187" fontId="16" fillId="33" borderId="10" xfId="45" applyNumberFormat="1" applyFont="1" applyFill="1" applyBorder="1" applyAlignment="1">
      <alignment horizontal="center" vertical="center"/>
      <protection/>
    </xf>
    <xf numFmtId="188" fontId="15" fillId="33" borderId="10" xfId="45" applyNumberFormat="1" applyFont="1" applyFill="1" applyBorder="1" applyAlignment="1">
      <alignment horizontal="center" vertical="center"/>
      <protection/>
    </xf>
    <xf numFmtId="188" fontId="14" fillId="33" borderId="10" xfId="0" applyNumberFormat="1" applyFont="1" applyFill="1" applyBorder="1" applyAlignment="1">
      <alignment horizontal="center" vertical="center"/>
    </xf>
    <xf numFmtId="194" fontId="13" fillId="33" borderId="32" xfId="45" applyNumberFormat="1" applyFont="1" applyFill="1" applyBorder="1" applyAlignment="1">
      <alignment horizontal="left" vertical="center"/>
      <protection/>
    </xf>
    <xf numFmtId="0" fontId="11" fillId="35" borderId="33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31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31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0" fontId="80" fillId="38" borderId="20" xfId="0" applyFont="1" applyFill="1" applyBorder="1" applyAlignment="1">
      <alignment horizontal="center" vertical="center"/>
    </xf>
    <xf numFmtId="196" fontId="81" fillId="33" borderId="23" xfId="0" applyNumberFormat="1" applyFont="1" applyFill="1" applyBorder="1" applyAlignment="1">
      <alignment horizontal="center" vertical="center"/>
    </xf>
    <xf numFmtId="196" fontId="81" fillId="33" borderId="20" xfId="0" applyNumberFormat="1" applyFont="1" applyFill="1" applyBorder="1" applyAlignment="1">
      <alignment horizontal="center" vertical="center"/>
    </xf>
    <xf numFmtId="196" fontId="11" fillId="33" borderId="20" xfId="0" applyNumberFormat="1" applyFont="1" applyFill="1" applyBorder="1" applyAlignment="1">
      <alignment horizontal="center" vertical="center"/>
    </xf>
    <xf numFmtId="196" fontId="81" fillId="33" borderId="35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8" fillId="33" borderId="33" xfId="45" applyNumberFormat="1" applyFont="1" applyFill="1" applyBorder="1" applyAlignment="1">
      <alignment horizontal="right" vertical="center"/>
      <protection/>
    </xf>
    <xf numFmtId="0" fontId="82" fillId="33" borderId="33" xfId="45" applyNumberFormat="1" applyFont="1" applyFill="1" applyBorder="1" applyAlignment="1">
      <alignment horizontal="right" vertical="center"/>
      <protection/>
    </xf>
    <xf numFmtId="0" fontId="11" fillId="35" borderId="0" xfId="0" applyFont="1" applyFill="1" applyBorder="1" applyAlignment="1">
      <alignment horizontal="left" vertical="center"/>
    </xf>
    <xf numFmtId="0" fontId="11" fillId="36" borderId="1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horizontal="left" vertical="center"/>
    </xf>
    <xf numFmtId="173" fontId="7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4" borderId="31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0" fontId="29" fillId="36" borderId="38" xfId="0" applyFont="1" applyFill="1" applyBorder="1" applyAlignment="1">
      <alignment horizontal="center" vertical="center"/>
    </xf>
    <xf numFmtId="0" fontId="29" fillId="36" borderId="39" xfId="0" applyFont="1" applyFill="1" applyBorder="1" applyAlignment="1">
      <alignment horizontal="center" vertical="center"/>
    </xf>
    <xf numFmtId="0" fontId="29" fillId="36" borderId="40" xfId="0" applyFont="1" applyFill="1" applyBorder="1" applyAlignment="1">
      <alignment horizontal="center" vertical="center"/>
    </xf>
    <xf numFmtId="0" fontId="29" fillId="36" borderId="41" xfId="0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2" fillId="50" borderId="42" xfId="0" applyFont="1" applyFill="1" applyBorder="1" applyAlignment="1">
      <alignment horizontal="center" vertical="center"/>
    </xf>
    <xf numFmtId="0" fontId="22" fillId="50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/>
    </xf>
    <xf numFmtId="49" fontId="8" fillId="38" borderId="42" xfId="0" applyNumberFormat="1" applyFont="1" applyFill="1" applyBorder="1" applyAlignment="1">
      <alignment horizontal="center" vertical="center" wrapText="1"/>
    </xf>
    <xf numFmtId="49" fontId="8" fillId="38" borderId="43" xfId="0" applyNumberFormat="1" applyFont="1" applyFill="1" applyBorder="1" applyAlignment="1">
      <alignment horizontal="center" vertical="center" wrapText="1"/>
    </xf>
    <xf numFmtId="172" fontId="9" fillId="38" borderId="42" xfId="0" applyNumberFormat="1" applyFont="1" applyFill="1" applyBorder="1" applyAlignment="1">
      <alignment horizontal="center" vertical="center" wrapText="1"/>
    </xf>
    <xf numFmtId="172" fontId="9" fillId="38" borderId="43" xfId="0" applyNumberFormat="1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14" fontId="6" fillId="33" borderId="44" xfId="0" applyNumberFormat="1" applyFont="1" applyFill="1" applyBorder="1" applyAlignment="1">
      <alignment horizontal="center" vertical="center"/>
    </xf>
    <xf numFmtId="14" fontId="6" fillId="33" borderId="45" xfId="0" applyNumberFormat="1" applyFont="1" applyFill="1" applyBorder="1" applyAlignment="1">
      <alignment horizontal="center" vertical="center"/>
    </xf>
    <xf numFmtId="14" fontId="6" fillId="33" borderId="46" xfId="0" applyNumberFormat="1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vertical="center" wrapText="1"/>
    </xf>
    <xf numFmtId="0" fontId="8" fillId="40" borderId="43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8" fillId="38" borderId="42" xfId="0" applyFont="1" applyFill="1" applyBorder="1" applyAlignment="1">
      <alignment horizontal="center" vertical="center" wrapText="1"/>
    </xf>
    <xf numFmtId="0" fontId="8" fillId="38" borderId="43" xfId="0" applyFont="1" applyFill="1" applyBorder="1" applyAlignment="1">
      <alignment horizontal="center" vertical="center" wrapText="1"/>
    </xf>
    <xf numFmtId="0" fontId="22" fillId="38" borderId="42" xfId="0" applyFont="1" applyFill="1" applyBorder="1" applyAlignment="1">
      <alignment horizontal="center" vertical="center"/>
    </xf>
    <xf numFmtId="0" fontId="22" fillId="38" borderId="43" xfId="0" applyFont="1" applyFill="1" applyBorder="1" applyAlignment="1">
      <alignment horizontal="center" vertical="center"/>
    </xf>
    <xf numFmtId="0" fontId="23" fillId="38" borderId="44" xfId="0" applyFont="1" applyFill="1" applyBorder="1" applyAlignment="1">
      <alignment horizontal="center" vertical="center"/>
    </xf>
    <xf numFmtId="0" fontId="23" fillId="38" borderId="45" xfId="0" applyFont="1" applyFill="1" applyBorder="1" applyAlignment="1">
      <alignment horizontal="center" vertical="center"/>
    </xf>
    <xf numFmtId="0" fontId="23" fillId="38" borderId="46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30" fillId="37" borderId="54" xfId="0" applyFont="1" applyFill="1" applyBorder="1" applyAlignment="1">
      <alignment horizontal="center" vertical="center"/>
    </xf>
    <xf numFmtId="0" fontId="30" fillId="37" borderId="55" xfId="0" applyFont="1" applyFill="1" applyBorder="1" applyAlignment="1">
      <alignment horizontal="center" vertical="center"/>
    </xf>
    <xf numFmtId="0" fontId="30" fillId="37" borderId="40" xfId="0" applyFont="1" applyFill="1" applyBorder="1" applyAlignment="1">
      <alignment horizontal="center" vertical="center"/>
    </xf>
    <xf numFmtId="0" fontId="30" fillId="37" borderId="41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1" fillId="35" borderId="56" xfId="0" applyFont="1" applyFill="1" applyBorder="1" applyAlignment="1">
      <alignment horizontal="center" vertical="center"/>
    </xf>
    <xf numFmtId="0" fontId="21" fillId="35" borderId="57" xfId="0" applyFont="1" applyFill="1" applyBorder="1" applyAlignment="1">
      <alignment horizontal="center" vertical="center"/>
    </xf>
    <xf numFmtId="0" fontId="21" fillId="35" borderId="58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59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28" fillId="35" borderId="60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  <xf numFmtId="0" fontId="19" fillId="36" borderId="62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  <xf numFmtId="0" fontId="18" fillId="37" borderId="58" xfId="0" applyFont="1" applyFill="1" applyBorder="1" applyAlignment="1">
      <alignment horizontal="center" vertical="center"/>
    </xf>
    <xf numFmtId="0" fontId="11" fillId="41" borderId="38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49" xfId="0" applyFont="1" applyFill="1" applyBorder="1" applyAlignment="1">
      <alignment horizontal="center" vertical="center"/>
    </xf>
    <xf numFmtId="0" fontId="11" fillId="41" borderId="41" xfId="0" applyFont="1" applyFill="1" applyBorder="1" applyAlignment="1">
      <alignment horizontal="center" vertical="center"/>
    </xf>
    <xf numFmtId="0" fontId="24" fillId="41" borderId="56" xfId="0" applyFont="1" applyFill="1" applyBorder="1" applyAlignment="1">
      <alignment horizontal="center" vertical="center"/>
    </xf>
    <xf numFmtId="0" fontId="24" fillId="41" borderId="57" xfId="0" applyFont="1" applyFill="1" applyBorder="1" applyAlignment="1">
      <alignment horizontal="center" vertical="center"/>
    </xf>
    <xf numFmtId="0" fontId="24" fillId="41" borderId="58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2" fontId="11" fillId="46" borderId="15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0" fontId="13" fillId="44" borderId="10" xfId="0" applyFont="1" applyFill="1" applyBorder="1" applyAlignment="1">
      <alignment horizontal="left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55"/>
  <sheetViews>
    <sheetView tabSelected="1" zoomScale="95" zoomScaleNormal="95" zoomScalePageLayoutView="0" workbookViewId="0" topLeftCell="A1">
      <selection activeCell="P12" sqref="P12"/>
    </sheetView>
  </sheetViews>
  <sheetFormatPr defaultColWidth="11.421875" defaultRowHeight="26.25" customHeight="1"/>
  <cols>
    <col min="1" max="1" width="2.57421875" style="108" customWidth="1"/>
    <col min="2" max="2" width="10.28125" style="116" bestFit="1" customWidth="1"/>
    <col min="3" max="3" width="29.28125" style="116" bestFit="1" customWidth="1"/>
    <col min="4" max="4" width="13.421875" style="116" customWidth="1"/>
    <col min="5" max="5" width="13.421875" style="25" customWidth="1"/>
    <col min="6" max="8" width="13.421875" style="116" customWidth="1"/>
    <col min="9" max="14" width="14.00390625" style="116" customWidth="1"/>
    <col min="15" max="15" width="13.7109375" style="116" customWidth="1"/>
    <col min="16" max="16" width="14.421875" style="116" customWidth="1"/>
    <col min="17" max="17" width="13.140625" style="112" customWidth="1"/>
    <col min="18" max="18" width="2.57421875" style="112" customWidth="1"/>
    <col min="19" max="19" width="12.00390625" style="113" customWidth="1"/>
    <col min="20" max="20" width="9.57421875" style="126" customWidth="1"/>
    <col min="21" max="21" width="4.57421875" style="126" bestFit="1" customWidth="1"/>
    <col min="22" max="22" width="4.00390625" style="126" bestFit="1" customWidth="1"/>
    <col min="23" max="24" width="4.00390625" style="113" bestFit="1" customWidth="1"/>
    <col min="25" max="25" width="5.421875" style="126" bestFit="1" customWidth="1"/>
    <col min="26" max="26" width="13.421875" style="113" bestFit="1" customWidth="1"/>
    <col min="27" max="27" width="11.28125" style="123" customWidth="1"/>
    <col min="28" max="28" width="11.00390625" style="123" customWidth="1"/>
    <col min="29" max="29" width="1.1484375" style="112" customWidth="1"/>
    <col min="30" max="30" width="2.57421875" style="108" customWidth="1"/>
    <col min="31" max="31" width="10.00390625" style="124" bestFit="1" customWidth="1"/>
    <col min="32" max="16384" width="11.421875" style="116" customWidth="1"/>
  </cols>
  <sheetData>
    <row r="1" spans="5:31" s="108" customFormat="1" ht="26.25" customHeight="1" thickBot="1">
      <c r="E1" s="23"/>
      <c r="AE1" s="109"/>
    </row>
    <row r="2" spans="2:31" ht="27" customHeight="1">
      <c r="B2" s="110"/>
      <c r="C2" s="110"/>
      <c r="D2" s="111"/>
      <c r="E2" s="108"/>
      <c r="F2" s="234" t="str">
        <f>C14</f>
        <v>Walter Lemböck </v>
      </c>
      <c r="G2" s="235"/>
      <c r="H2" s="236"/>
      <c r="I2" s="108"/>
      <c r="J2" s="111"/>
      <c r="K2" s="108"/>
      <c r="L2" s="108"/>
      <c r="M2" s="108"/>
      <c r="N2" s="108"/>
      <c r="O2" s="108"/>
      <c r="P2" s="108"/>
      <c r="U2" s="114"/>
      <c r="V2" s="114"/>
      <c r="W2" s="115"/>
      <c r="X2" s="115"/>
      <c r="Y2" s="114"/>
      <c r="Z2" s="115"/>
      <c r="AA2" s="116"/>
      <c r="AB2" s="116"/>
      <c r="AC2" s="116"/>
      <c r="AD2" s="116"/>
      <c r="AE2" s="116"/>
    </row>
    <row r="3" spans="1:26" s="117" customFormat="1" ht="27" customHeight="1" thickBot="1">
      <c r="A3" s="110"/>
      <c r="B3" s="110"/>
      <c r="C3" s="110"/>
      <c r="D3" s="110"/>
      <c r="E3" s="110"/>
      <c r="F3" s="237">
        <f>L14</f>
        <v>82</v>
      </c>
      <c r="G3" s="238"/>
      <c r="H3" s="239"/>
      <c r="I3" s="110"/>
      <c r="J3" s="111"/>
      <c r="K3" s="110"/>
      <c r="L3" s="110"/>
      <c r="M3" s="110"/>
      <c r="N3" s="110"/>
      <c r="O3" s="110"/>
      <c r="P3" s="110"/>
      <c r="Q3" s="110"/>
      <c r="R3" s="110"/>
      <c r="U3" s="110"/>
      <c r="V3" s="110"/>
      <c r="W3" s="110"/>
      <c r="X3" s="110"/>
      <c r="Y3" s="110"/>
      <c r="Z3" s="110"/>
    </row>
    <row r="4" spans="1:26" s="117" customFormat="1" ht="27" customHeight="1">
      <c r="A4" s="110"/>
      <c r="B4" s="118"/>
      <c r="C4" s="118"/>
      <c r="D4" s="246" t="str">
        <f>C15</f>
        <v>Thomas Nowak </v>
      </c>
      <c r="E4" s="247"/>
      <c r="F4" s="240">
        <v>1</v>
      </c>
      <c r="G4" s="240"/>
      <c r="H4" s="241"/>
      <c r="I4" s="110"/>
      <c r="J4" s="110"/>
      <c r="K4" s="110"/>
      <c r="L4" s="110"/>
      <c r="M4" s="110"/>
      <c r="N4" s="110"/>
      <c r="O4" s="110"/>
      <c r="P4" s="110"/>
      <c r="Q4" s="110"/>
      <c r="R4" s="110"/>
      <c r="U4" s="110"/>
      <c r="V4" s="110"/>
      <c r="W4" s="110"/>
      <c r="X4" s="110"/>
      <c r="Y4" s="110"/>
      <c r="Z4" s="110"/>
    </row>
    <row r="5" spans="1:26" s="119" customFormat="1" ht="27" customHeight="1" thickBot="1">
      <c r="A5" s="118"/>
      <c r="B5" s="118"/>
      <c r="C5" s="118"/>
      <c r="D5" s="248">
        <f>L15</f>
        <v>74</v>
      </c>
      <c r="E5" s="249"/>
      <c r="F5" s="242"/>
      <c r="G5" s="242"/>
      <c r="H5" s="243"/>
      <c r="I5" s="118"/>
      <c r="J5" s="118"/>
      <c r="K5" s="118"/>
      <c r="L5" s="118"/>
      <c r="M5" s="118"/>
      <c r="N5" s="118"/>
      <c r="O5" s="118"/>
      <c r="P5" s="118"/>
      <c r="Q5" s="118"/>
      <c r="R5" s="118"/>
      <c r="U5" s="118"/>
      <c r="V5" s="118"/>
      <c r="W5" s="118"/>
      <c r="X5" s="118"/>
      <c r="Y5" s="118"/>
      <c r="Z5" s="118"/>
    </row>
    <row r="6" spans="1:26" s="119" customFormat="1" ht="27" customHeight="1">
      <c r="A6" s="118"/>
      <c r="B6" s="118"/>
      <c r="C6" s="118"/>
      <c r="D6" s="186">
        <v>2</v>
      </c>
      <c r="E6" s="187"/>
      <c r="F6" s="242"/>
      <c r="G6" s="242"/>
      <c r="H6" s="243"/>
      <c r="I6" s="250" t="str">
        <f>C16</f>
        <v>Gerhard Fischer </v>
      </c>
      <c r="J6" s="251"/>
      <c r="K6" s="118"/>
      <c r="L6" s="118"/>
      <c r="M6" s="118"/>
      <c r="N6" s="118"/>
      <c r="O6" s="118"/>
      <c r="P6" s="118"/>
      <c r="Q6" s="118"/>
      <c r="R6" s="118"/>
      <c r="U6" s="118"/>
      <c r="V6" s="118"/>
      <c r="W6" s="118"/>
      <c r="X6" s="118"/>
      <c r="Y6" s="118"/>
      <c r="Z6" s="118"/>
    </row>
    <row r="7" spans="1:26" s="119" customFormat="1" ht="27" customHeight="1">
      <c r="A7" s="118"/>
      <c r="B7" s="118"/>
      <c r="C7" s="118"/>
      <c r="D7" s="186"/>
      <c r="E7" s="187"/>
      <c r="F7" s="242"/>
      <c r="G7" s="242"/>
      <c r="H7" s="243"/>
      <c r="I7" s="225">
        <f>L16</f>
        <v>71</v>
      </c>
      <c r="J7" s="226"/>
      <c r="K7" s="118"/>
      <c r="L7" s="118"/>
      <c r="M7" s="118"/>
      <c r="N7" s="118"/>
      <c r="O7" s="118"/>
      <c r="P7" s="118"/>
      <c r="Q7" s="118"/>
      <c r="R7" s="118"/>
      <c r="U7" s="118"/>
      <c r="V7" s="118"/>
      <c r="W7" s="118"/>
      <c r="X7" s="118"/>
      <c r="Y7" s="118"/>
      <c r="Z7" s="118"/>
    </row>
    <row r="8" spans="1:26" s="119" customFormat="1" ht="27" customHeight="1">
      <c r="A8" s="118"/>
      <c r="B8" s="110"/>
      <c r="C8" s="110"/>
      <c r="D8" s="186"/>
      <c r="E8" s="187"/>
      <c r="F8" s="242"/>
      <c r="G8" s="242"/>
      <c r="H8" s="243"/>
      <c r="I8" s="227">
        <v>3</v>
      </c>
      <c r="J8" s="228"/>
      <c r="K8" s="118"/>
      <c r="L8" s="118"/>
      <c r="M8" s="118"/>
      <c r="N8" s="118"/>
      <c r="O8" s="118"/>
      <c r="P8" s="118"/>
      <c r="Q8" s="118"/>
      <c r="R8" s="118"/>
      <c r="U8" s="118"/>
      <c r="V8" s="118"/>
      <c r="W8" s="118"/>
      <c r="X8" s="118"/>
      <c r="Y8" s="118"/>
      <c r="Z8" s="118"/>
    </row>
    <row r="9" spans="1:26" s="117" customFormat="1" ht="27" customHeight="1" thickBot="1">
      <c r="A9" s="110"/>
      <c r="B9" s="110"/>
      <c r="C9" s="110"/>
      <c r="D9" s="188"/>
      <c r="E9" s="189"/>
      <c r="F9" s="244"/>
      <c r="G9" s="244"/>
      <c r="H9" s="245"/>
      <c r="I9" s="229"/>
      <c r="J9" s="230"/>
      <c r="K9" s="110"/>
      <c r="L9" s="110"/>
      <c r="M9" s="110"/>
      <c r="N9" s="110"/>
      <c r="O9" s="110"/>
      <c r="P9" s="110"/>
      <c r="Q9" s="110"/>
      <c r="R9" s="110"/>
      <c r="U9" s="110"/>
      <c r="V9" s="110"/>
      <c r="W9" s="110"/>
      <c r="X9" s="110"/>
      <c r="Y9" s="110"/>
      <c r="Z9" s="110"/>
    </row>
    <row r="10" spans="1:29" s="117" customFormat="1" ht="26.25" customHeight="1" thickBot="1">
      <c r="A10" s="110"/>
      <c r="B10" s="110"/>
      <c r="C10" s="110"/>
      <c r="D10" s="110"/>
      <c r="E10" s="23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20"/>
      <c r="R10" s="120"/>
      <c r="S10" s="110"/>
      <c r="T10" s="110"/>
      <c r="U10" s="110"/>
      <c r="V10" s="110"/>
      <c r="W10" s="110"/>
      <c r="X10" s="110"/>
      <c r="Y10" s="110"/>
      <c r="Z10" s="110"/>
      <c r="AC10" s="120"/>
    </row>
    <row r="11" spans="1:21" s="117" customFormat="1" ht="35.25" customHeight="1" thickBot="1">
      <c r="A11" s="110"/>
      <c r="B11" s="231" t="str">
        <f>Eingabe!$B$2</f>
        <v>SA 2016 PLP Tag &amp; Nacht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3"/>
      <c r="N11" s="120"/>
      <c r="O11" s="110"/>
      <c r="P11" s="110"/>
      <c r="Q11" s="110"/>
      <c r="R11" s="110"/>
      <c r="U11" s="120"/>
    </row>
    <row r="12" spans="1:17" s="119" customFormat="1" ht="26.25" customHeight="1">
      <c r="A12" s="118"/>
      <c r="B12" s="210" t="s">
        <v>0</v>
      </c>
      <c r="C12" s="220" t="s">
        <v>63</v>
      </c>
      <c r="D12" s="212" t="s">
        <v>2</v>
      </c>
      <c r="E12" s="203">
        <f>Eingabe!S3</f>
        <v>42419</v>
      </c>
      <c r="F12" s="203">
        <f>Eingabe!T3</f>
        <v>42468</v>
      </c>
      <c r="G12" s="203">
        <f>Eingabe!U3</f>
        <v>42643</v>
      </c>
      <c r="H12" s="203">
        <f>Eingabe!V3</f>
        <v>42692</v>
      </c>
      <c r="I12" s="197" t="s">
        <v>105</v>
      </c>
      <c r="J12" s="198"/>
      <c r="K12" s="218" t="s">
        <v>64</v>
      </c>
      <c r="L12" s="201" t="s">
        <v>65</v>
      </c>
      <c r="M12" s="216" t="s">
        <v>57</v>
      </c>
      <c r="N12" s="120"/>
      <c r="O12" s="121"/>
      <c r="P12" s="118"/>
      <c r="Q12" s="118"/>
    </row>
    <row r="13" spans="1:17" s="119" customFormat="1" ht="26.25" customHeight="1" thickBot="1">
      <c r="A13" s="118"/>
      <c r="B13" s="211"/>
      <c r="C13" s="221"/>
      <c r="D13" s="213"/>
      <c r="E13" s="204"/>
      <c r="F13" s="204"/>
      <c r="G13" s="204"/>
      <c r="H13" s="204"/>
      <c r="I13" s="199"/>
      <c r="J13" s="200"/>
      <c r="K13" s="219"/>
      <c r="L13" s="202"/>
      <c r="M13" s="217"/>
      <c r="N13" s="120"/>
      <c r="O13" s="177"/>
      <c r="P13" s="178"/>
      <c r="Q13" s="118"/>
    </row>
    <row r="14" spans="1:18" s="117" customFormat="1" ht="26.25" customHeight="1">
      <c r="A14" s="110"/>
      <c r="B14" s="73">
        <v>1</v>
      </c>
      <c r="C14" s="74" t="str">
        <f>Eingabe!C4</f>
        <v>Walter Lemböck </v>
      </c>
      <c r="D14" s="22">
        <f>Eingabe!Y4</f>
        <v>27.333333333333332</v>
      </c>
      <c r="E14" s="102">
        <f>Eingabe!AB4</f>
        <v>30</v>
      </c>
      <c r="F14" s="175">
        <f>Eingabe!AC4</f>
        <v>27</v>
      </c>
      <c r="G14" s="259">
        <f>Eingabe!AD4</f>
        <v>25</v>
      </c>
      <c r="H14" s="75" t="str">
        <f>Eingabe!AE4</f>
        <v> </v>
      </c>
      <c r="I14" s="152" t="str">
        <f>IF(O14=0,pneu,IF(J14&gt;0,ppos,IF(J14&lt;0,pneg,pgle)))</f>
        <v>◄</v>
      </c>
      <c r="J14" s="156">
        <f>IF(O14=0,neu_1,(O14-B14))</f>
        <v>0</v>
      </c>
      <c r="K14" s="145">
        <f>Eingabe!X4</f>
        <v>82</v>
      </c>
      <c r="L14" s="76">
        <f>SUM(K14-M14)</f>
        <v>82</v>
      </c>
      <c r="M14" s="77">
        <f>Eingabe!Z4</f>
        <v>0</v>
      </c>
      <c r="N14" s="110"/>
      <c r="O14" s="265">
        <v>1</v>
      </c>
      <c r="P14" s="264">
        <f>SUM(O14-B14)</f>
        <v>0</v>
      </c>
      <c r="Q14" s="110"/>
      <c r="R14" s="110"/>
    </row>
    <row r="15" spans="1:18" s="119" customFormat="1" ht="26.25" customHeight="1">
      <c r="A15" s="118"/>
      <c r="B15" s="16">
        <f aca="true" t="shared" si="0" ref="B15:B30">IF(L15=0,0,IF(L14=L15,B14,(B14+1)))</f>
        <v>2</v>
      </c>
      <c r="C15" s="24" t="str">
        <f>Eingabe!C7</f>
        <v>Thomas Nowak </v>
      </c>
      <c r="D15" s="22">
        <f>Eingabe!Y7</f>
        <v>24.666666666666668</v>
      </c>
      <c r="E15" s="103">
        <f>Eingabe!AB7</f>
        <v>27</v>
      </c>
      <c r="F15" s="9">
        <f>Eingabe!AC7</f>
        <v>24</v>
      </c>
      <c r="G15" s="9">
        <f>Eingabe!AD7</f>
        <v>23</v>
      </c>
      <c r="H15" s="9" t="str">
        <f>Eingabe!AE7</f>
        <v> </v>
      </c>
      <c r="I15" s="152" t="str">
        <f>IF(O15=0,pneu,IF(J15&gt;0,ppos,IF(J15&lt;0,pneg,pgle)))</f>
        <v>◄</v>
      </c>
      <c r="J15" s="156">
        <f>IF(O15=0,neu_1,(O15-B15))</f>
        <v>0</v>
      </c>
      <c r="K15" s="13">
        <f>Eingabe!X7</f>
        <v>74</v>
      </c>
      <c r="L15" s="13">
        <f>SUM(K15-M15)</f>
        <v>74</v>
      </c>
      <c r="M15" s="71">
        <f>Eingabe!Z7</f>
        <v>0</v>
      </c>
      <c r="N15" s="120"/>
      <c r="O15" s="265">
        <v>2</v>
      </c>
      <c r="P15" s="264">
        <f>SUM(O15-B15)</f>
        <v>0</v>
      </c>
      <c r="Q15" s="118"/>
      <c r="R15" s="118"/>
    </row>
    <row r="16" spans="1:22" s="117" customFormat="1" ht="26.25" customHeight="1">
      <c r="A16" s="110"/>
      <c r="B16" s="17">
        <f t="shared" si="0"/>
        <v>3</v>
      </c>
      <c r="C16" s="24" t="str">
        <f>Eingabe!C6</f>
        <v>Gerhard Fischer </v>
      </c>
      <c r="D16" s="22">
        <f>Eingabe!Y6</f>
        <v>23.666666666666668</v>
      </c>
      <c r="E16" s="104">
        <f>Eingabe!AB6</f>
        <v>25</v>
      </c>
      <c r="F16" s="9">
        <f>Eingabe!AC6</f>
        <v>22</v>
      </c>
      <c r="G16" s="9">
        <f>Eingabe!AD6</f>
        <v>24</v>
      </c>
      <c r="H16" s="9" t="str">
        <f>Eingabe!AE6</f>
        <v> </v>
      </c>
      <c r="I16" s="152" t="str">
        <f>IF(O16=0,pneu,IF(J16&gt;0,ppos,IF(J16&lt;0,pneg,pgle)))</f>
        <v>◄</v>
      </c>
      <c r="J16" s="156">
        <f>IF(O16=0,neu_1,(O16-B16))</f>
        <v>0</v>
      </c>
      <c r="K16" s="13">
        <f>Eingabe!X6</f>
        <v>71</v>
      </c>
      <c r="L16" s="13">
        <f>SUM(K16-M16)</f>
        <v>71</v>
      </c>
      <c r="M16" s="71">
        <f>Eingabe!Z6</f>
        <v>0</v>
      </c>
      <c r="N16" s="110"/>
      <c r="O16" s="265">
        <v>3</v>
      </c>
      <c r="P16" s="264">
        <f>SUM(O16-B16)</f>
        <v>0</v>
      </c>
      <c r="R16" s="110"/>
      <c r="S16" s="112"/>
      <c r="T16" s="110"/>
      <c r="U16" s="110"/>
      <c r="V16" s="110"/>
    </row>
    <row r="17" spans="1:22" s="117" customFormat="1" ht="26.25" customHeight="1">
      <c r="A17" s="110"/>
      <c r="B17" s="18">
        <f t="shared" si="0"/>
        <v>4</v>
      </c>
      <c r="C17" s="24" t="str">
        <f>Eingabe!C18</f>
        <v>Marko Neumayer</v>
      </c>
      <c r="D17" s="22">
        <f>Eingabe!Y18</f>
        <v>30</v>
      </c>
      <c r="E17" s="9" t="str">
        <f>Eingabe!AB18</f>
        <v> </v>
      </c>
      <c r="F17" s="176">
        <f>Eingabe!AC18</f>
        <v>30</v>
      </c>
      <c r="G17" s="176">
        <f>Eingabe!AD18</f>
        <v>30</v>
      </c>
      <c r="H17" s="9" t="str">
        <f>Eingabe!AE18</f>
        <v> </v>
      </c>
      <c r="I17" s="172" t="str">
        <f>IF(O17=0,pneu,IF(J17&gt;0,ppos,IF(J17&lt;0,pneg,pgle)))</f>
        <v>▲</v>
      </c>
      <c r="J17" s="156">
        <f>IF(O17=0,neu_1,(O17-B17))</f>
        <v>2</v>
      </c>
      <c r="K17" s="13">
        <f>Eingabe!X18</f>
        <v>60</v>
      </c>
      <c r="L17" s="13">
        <f>SUM(K17-M17)</f>
        <v>60</v>
      </c>
      <c r="M17" s="166">
        <v>0</v>
      </c>
      <c r="N17" s="120"/>
      <c r="O17" s="265">
        <v>6</v>
      </c>
      <c r="P17" s="264">
        <f>SUM(O17-B17)</f>
        <v>2</v>
      </c>
      <c r="R17" s="110"/>
      <c r="S17" s="112"/>
      <c r="T17" s="110"/>
      <c r="U17" s="110"/>
      <c r="V17" s="110"/>
    </row>
    <row r="18" spans="1:22" s="117" customFormat="1" ht="26.25" customHeight="1">
      <c r="A18" s="110"/>
      <c r="B18" s="18">
        <f t="shared" si="0"/>
        <v>5</v>
      </c>
      <c r="C18" s="24" t="str">
        <f>Eingabe!C8</f>
        <v>Gabi Krausler</v>
      </c>
      <c r="D18" s="22">
        <f>Eingabe!Y8</f>
        <v>19.333333333333332</v>
      </c>
      <c r="E18" s="9">
        <f>Eingabe!AB8</f>
        <v>20</v>
      </c>
      <c r="F18" s="9">
        <f>Eingabe!AC8</f>
        <v>18</v>
      </c>
      <c r="G18" s="9">
        <f>Eingabe!AD8</f>
        <v>20</v>
      </c>
      <c r="H18" s="9" t="str">
        <f>Eingabe!AE8</f>
        <v> </v>
      </c>
      <c r="I18" s="173" t="str">
        <f>IF(O18=0,pneu,IF(J18&gt;0,ppos,IF(J18&lt;0,pneg,pgle)))</f>
        <v>▼</v>
      </c>
      <c r="J18" s="156">
        <f>IF(O18=0,neu_1,(O18-B18))</f>
        <v>-1</v>
      </c>
      <c r="K18" s="13">
        <f>Eingabe!X8</f>
        <v>58</v>
      </c>
      <c r="L18" s="13">
        <f>SUM(K18-M18)</f>
        <v>58</v>
      </c>
      <c r="M18" s="71">
        <f>Eingabe!Z8</f>
        <v>0</v>
      </c>
      <c r="N18" s="120"/>
      <c r="O18" s="265">
        <v>4</v>
      </c>
      <c r="P18" s="264">
        <f>SUM(O18-B18)</f>
        <v>-1</v>
      </c>
      <c r="R18" s="120"/>
      <c r="S18" s="112"/>
      <c r="T18" s="110"/>
      <c r="U18" s="110"/>
      <c r="V18" s="110"/>
    </row>
    <row r="19" spans="1:22" s="117" customFormat="1" ht="26.25" customHeight="1">
      <c r="A19" s="110"/>
      <c r="B19" s="18">
        <f t="shared" si="0"/>
        <v>5</v>
      </c>
      <c r="C19" s="24" t="str">
        <f>Eingabe!C10</f>
        <v>Johann Lemböck</v>
      </c>
      <c r="D19" s="22">
        <f>Eingabe!Y10</f>
        <v>19.333333333333332</v>
      </c>
      <c r="E19" s="9">
        <f>Eingabe!AB10</f>
        <v>18</v>
      </c>
      <c r="F19" s="9">
        <f>Eingabe!AC10</f>
        <v>19</v>
      </c>
      <c r="G19" s="9">
        <f>Eingabe!AD10</f>
        <v>21</v>
      </c>
      <c r="H19" s="9" t="str">
        <f>Eingabe!AE10</f>
        <v> </v>
      </c>
      <c r="I19" s="152" t="str">
        <f>IF(O19=0,pneu,IF(J19&gt;0,ppos,IF(J19&lt;0,pneg,pgle)))</f>
        <v>◄</v>
      </c>
      <c r="J19" s="156">
        <f>IF(O19=0,neu_1,(O19-B19))</f>
        <v>0</v>
      </c>
      <c r="K19" s="13">
        <f>Eingabe!X10</f>
        <v>58</v>
      </c>
      <c r="L19" s="13">
        <f>SUM(K19-M19)</f>
        <v>58</v>
      </c>
      <c r="M19" s="71">
        <f>Eingabe!Z10</f>
        <v>0</v>
      </c>
      <c r="N19" s="120"/>
      <c r="O19" s="265">
        <v>5</v>
      </c>
      <c r="P19" s="264">
        <f>SUM(O19-B19)</f>
        <v>0</v>
      </c>
      <c r="R19" s="120"/>
      <c r="S19" s="112"/>
      <c r="T19" s="110"/>
      <c r="U19" s="110"/>
      <c r="V19" s="110"/>
    </row>
    <row r="20" spans="1:22" s="117" customFormat="1" ht="26.25" customHeight="1">
      <c r="A20" s="110"/>
      <c r="B20" s="18">
        <f t="shared" si="0"/>
        <v>6</v>
      </c>
      <c r="C20" s="24" t="str">
        <f>Eingabe!C19</f>
        <v>Roman Grunner</v>
      </c>
      <c r="D20" s="22">
        <f>Eingabe!Y19</f>
        <v>26</v>
      </c>
      <c r="E20" s="9" t="str">
        <f>Eingabe!AB19</f>
        <v> </v>
      </c>
      <c r="F20" s="104">
        <f>Eingabe!AC19</f>
        <v>25</v>
      </c>
      <c r="G20" s="103">
        <f>Eingabe!AD19</f>
        <v>27</v>
      </c>
      <c r="H20" s="9" t="str">
        <f>Eingabe!AE19</f>
        <v> </v>
      </c>
      <c r="I20" s="172" t="str">
        <f>IF(O20=0,pneu,IF(J20&gt;0,ppos,IF(J20&lt;0,pneg,pgle)))</f>
        <v>▲</v>
      </c>
      <c r="J20" s="156">
        <f>IF(O20=0,neu_1,(O20-B20))</f>
        <v>1</v>
      </c>
      <c r="K20" s="13">
        <f>Eingabe!X19</f>
        <v>52</v>
      </c>
      <c r="L20" s="13">
        <f>SUM(K20-M20)</f>
        <v>52</v>
      </c>
      <c r="M20" s="166">
        <v>0</v>
      </c>
      <c r="N20" s="120"/>
      <c r="O20" s="265">
        <v>7</v>
      </c>
      <c r="P20" s="264">
        <f>SUM(O20-B20)</f>
        <v>1</v>
      </c>
      <c r="R20" s="120"/>
      <c r="S20" s="112"/>
      <c r="T20" s="110"/>
      <c r="U20" s="110"/>
      <c r="V20" s="110"/>
    </row>
    <row r="21" spans="1:22" s="117" customFormat="1" ht="26.25" customHeight="1">
      <c r="A21" s="110"/>
      <c r="B21" s="18">
        <f t="shared" si="0"/>
        <v>7</v>
      </c>
      <c r="C21" s="24" t="str">
        <f>Eingabe!C5</f>
        <v>Peter Siding </v>
      </c>
      <c r="D21" s="22">
        <f>Eingabe!Y5</f>
        <v>22.5</v>
      </c>
      <c r="E21" s="9">
        <f>Eingabe!AB5</f>
        <v>23</v>
      </c>
      <c r="F21" s="9" t="str">
        <f>Eingabe!AC5</f>
        <v> </v>
      </c>
      <c r="G21" s="9">
        <f>Eingabe!AD5</f>
        <v>22</v>
      </c>
      <c r="H21" s="9" t="str">
        <f>Eingabe!AE5</f>
        <v> </v>
      </c>
      <c r="I21" s="172" t="str">
        <f>IF(O21=0,pneu,IF(J21&gt;0,ppos,IF(J21&lt;0,pneg,pgle)))</f>
        <v>▲</v>
      </c>
      <c r="J21" s="156">
        <f>IF(O21=0,neu_1,(O21-B21))</f>
        <v>2</v>
      </c>
      <c r="K21" s="13">
        <f>Eingabe!X5</f>
        <v>45</v>
      </c>
      <c r="L21" s="13">
        <f>SUM(K21-M21)</f>
        <v>45</v>
      </c>
      <c r="M21" s="166">
        <v>0</v>
      </c>
      <c r="N21" s="110"/>
      <c r="O21" s="265">
        <v>9</v>
      </c>
      <c r="P21" s="264">
        <f>SUM(O21-B21)</f>
        <v>2</v>
      </c>
      <c r="R21" s="120"/>
      <c r="S21" s="112"/>
      <c r="T21" s="110"/>
      <c r="U21" s="110"/>
      <c r="V21" s="110"/>
    </row>
    <row r="22" spans="1:22" s="117" customFormat="1" ht="26.25" customHeight="1">
      <c r="A22" s="110"/>
      <c r="B22" s="18">
        <f t="shared" si="0"/>
        <v>8</v>
      </c>
      <c r="C22" s="24" t="str">
        <f>Eingabe!C12</f>
        <v>Per Bosch</v>
      </c>
      <c r="D22" s="22">
        <f>Eingabe!Y12</f>
        <v>24</v>
      </c>
      <c r="E22" s="9">
        <f>Eingabe!AB12</f>
        <v>24</v>
      </c>
      <c r="F22" s="9" t="str">
        <f>Eingabe!AC12</f>
        <v> </v>
      </c>
      <c r="G22" s="9" t="str">
        <f>Eingabe!AD12</f>
        <v> </v>
      </c>
      <c r="H22" s="9" t="str">
        <f>Eingabe!AE12</f>
        <v> </v>
      </c>
      <c r="I22" s="152" t="str">
        <f>IF(O22=0,pneu,IF(J22&gt;0,ppos,IF(J22&lt;0,pneg,pgle)))</f>
        <v>◄</v>
      </c>
      <c r="J22" s="156">
        <f>IF(O22=0,neu_1,(O22-B22))</f>
        <v>0</v>
      </c>
      <c r="K22" s="13">
        <f>Eingabe!X12</f>
        <v>24</v>
      </c>
      <c r="L22" s="13">
        <f>SUM(K22-M22)</f>
        <v>24</v>
      </c>
      <c r="M22" s="166">
        <v>0</v>
      </c>
      <c r="N22" s="120"/>
      <c r="O22" s="265">
        <v>8</v>
      </c>
      <c r="P22" s="264">
        <f>SUM(O22-B22)</f>
        <v>0</v>
      </c>
      <c r="R22" s="120"/>
      <c r="S22" s="112"/>
      <c r="T22" s="110"/>
      <c r="U22" s="110"/>
      <c r="V22" s="110"/>
    </row>
    <row r="23" spans="1:22" s="117" customFormat="1" ht="26.25" customHeight="1">
      <c r="A23" s="110"/>
      <c r="B23" s="18">
        <f t="shared" si="0"/>
        <v>9</v>
      </c>
      <c r="C23" s="24" t="str">
        <f>Eingabe!C20</f>
        <v>Thomas Sanda</v>
      </c>
      <c r="D23" s="22">
        <f>Eingabe!Y20</f>
        <v>23</v>
      </c>
      <c r="E23" s="9" t="str">
        <f>Eingabe!AB20</f>
        <v> </v>
      </c>
      <c r="F23" s="9">
        <f>Eingabe!AC20</f>
        <v>23</v>
      </c>
      <c r="G23" s="9" t="str">
        <f>Eingabe!AD20</f>
        <v> </v>
      </c>
      <c r="H23" s="9" t="str">
        <f>Eingabe!AE20</f>
        <v> </v>
      </c>
      <c r="I23" s="152" t="str">
        <f>IF(O23=0,pneu,IF(J23&gt;0,ppos,IF(J23&lt;0,pneg,pgle)))</f>
        <v>◄</v>
      </c>
      <c r="J23" s="156">
        <f>IF(O23=0,neu_1,(O23-B23))</f>
        <v>0</v>
      </c>
      <c r="K23" s="13">
        <f>Eingabe!X20</f>
        <v>23</v>
      </c>
      <c r="L23" s="13">
        <f>SUM(K23-M23)</f>
        <v>23</v>
      </c>
      <c r="M23" s="166">
        <v>0</v>
      </c>
      <c r="N23" s="120"/>
      <c r="O23" s="265">
        <v>9</v>
      </c>
      <c r="P23" s="264">
        <f>SUM(O23-B23)</f>
        <v>0</v>
      </c>
      <c r="R23" s="120"/>
      <c r="S23" s="112"/>
      <c r="T23" s="110"/>
      <c r="U23" s="110"/>
      <c r="V23" s="110"/>
    </row>
    <row r="24" spans="1:22" s="117" customFormat="1" ht="26.25" customHeight="1">
      <c r="A24" s="110"/>
      <c r="B24" s="18">
        <v>11</v>
      </c>
      <c r="C24" s="24" t="str">
        <f>Eingabe!C11</f>
        <v>Christian Melbinger</v>
      </c>
      <c r="D24" s="22">
        <f>Eingabe!Y11</f>
        <v>22</v>
      </c>
      <c r="E24" s="9">
        <f>Eingabe!AB11</f>
        <v>22</v>
      </c>
      <c r="F24" s="9" t="str">
        <f>Eingabe!AC11</f>
        <v> </v>
      </c>
      <c r="G24" s="9" t="str">
        <f>Eingabe!AD11</f>
        <v> </v>
      </c>
      <c r="H24" s="9" t="str">
        <f>Eingabe!AE11</f>
        <v> </v>
      </c>
      <c r="I24" s="152" t="str">
        <f>IF(O24=0,pneu,IF(J24&gt;0,ppos,IF(J24&lt;0,pneg,pgle)))</f>
        <v>◄</v>
      </c>
      <c r="J24" s="156">
        <f>IF(O24=0,neu_1,(O24-B24))</f>
        <v>0</v>
      </c>
      <c r="K24" s="13">
        <f>Eingabe!X11</f>
        <v>22</v>
      </c>
      <c r="L24" s="13">
        <f>SUM(K24-M24)</f>
        <v>22</v>
      </c>
      <c r="M24" s="166">
        <v>0</v>
      </c>
      <c r="N24" s="120"/>
      <c r="O24" s="265">
        <v>11</v>
      </c>
      <c r="P24" s="264">
        <f>SUM(O24-B24)</f>
        <v>0</v>
      </c>
      <c r="R24" s="120"/>
      <c r="S24" s="112"/>
      <c r="T24" s="110"/>
      <c r="U24" s="110"/>
      <c r="V24" s="110"/>
    </row>
    <row r="25" spans="1:22" s="117" customFormat="1" ht="26.25" customHeight="1">
      <c r="A25" s="110"/>
      <c r="B25" s="18">
        <f t="shared" si="0"/>
        <v>12</v>
      </c>
      <c r="C25" s="24" t="str">
        <f>Eingabe!C14</f>
        <v>Martin Leo Gruber</v>
      </c>
      <c r="D25" s="22">
        <f>Eingabe!Y14</f>
        <v>21</v>
      </c>
      <c r="E25" s="9">
        <f>Eingabe!AB14</f>
        <v>21</v>
      </c>
      <c r="F25" s="9" t="str">
        <f>Eingabe!AC14</f>
        <v> </v>
      </c>
      <c r="G25" s="9" t="str">
        <f>Eingabe!AD14</f>
        <v> </v>
      </c>
      <c r="H25" s="9" t="str">
        <f>Eingabe!AE14</f>
        <v> </v>
      </c>
      <c r="I25" s="152" t="str">
        <f>IF(O25=0,pneu,IF(J25&gt;0,ppos,IF(J25&lt;0,pneg,pgle)))</f>
        <v>◄</v>
      </c>
      <c r="J25" s="156">
        <f>IF(O25=0,neu_1,(O25-B25))</f>
        <v>0</v>
      </c>
      <c r="K25" s="13">
        <f>Eingabe!X14</f>
        <v>21</v>
      </c>
      <c r="L25" s="13">
        <f>SUM(K25-M25)</f>
        <v>21</v>
      </c>
      <c r="M25" s="166">
        <v>0</v>
      </c>
      <c r="N25" s="120"/>
      <c r="O25" s="265">
        <v>12</v>
      </c>
      <c r="P25" s="264">
        <f>SUM(O25-B25)</f>
        <v>0</v>
      </c>
      <c r="R25" s="120"/>
      <c r="S25" s="112"/>
      <c r="T25" s="110"/>
      <c r="U25" s="110"/>
      <c r="V25" s="110"/>
    </row>
    <row r="26" spans="1:22" s="117" customFormat="1" ht="26.25" customHeight="1">
      <c r="A26" s="110"/>
      <c r="B26" s="18">
        <f t="shared" si="0"/>
        <v>12</v>
      </c>
      <c r="C26" s="24" t="str">
        <f>Eingabe!C17</f>
        <v>Franz Lang</v>
      </c>
      <c r="D26" s="22">
        <f>Eingabe!Y17</f>
        <v>21</v>
      </c>
      <c r="E26" s="9" t="str">
        <f>Eingabe!AB17</f>
        <v> </v>
      </c>
      <c r="F26" s="9">
        <f>Eingabe!AC17</f>
        <v>21</v>
      </c>
      <c r="G26" s="9" t="str">
        <f>Eingabe!AD17</f>
        <v> </v>
      </c>
      <c r="H26" s="9" t="str">
        <f>Eingabe!AE17</f>
        <v> </v>
      </c>
      <c r="I26" s="152" t="str">
        <f>IF(O26=0,pneu,IF(J26&gt;0,ppos,IF(J26&lt;0,pneg,pgle)))</f>
        <v>◄</v>
      </c>
      <c r="J26" s="156">
        <f>IF(O26=0,neu_1,(O26-B26))</f>
        <v>0</v>
      </c>
      <c r="K26" s="13">
        <f>Eingabe!X17</f>
        <v>21</v>
      </c>
      <c r="L26" s="13">
        <f>SUM(K26-M26)</f>
        <v>21</v>
      </c>
      <c r="M26" s="166">
        <v>0</v>
      </c>
      <c r="N26" s="120"/>
      <c r="O26" s="265">
        <v>12</v>
      </c>
      <c r="P26" s="264">
        <f>SUM(O26-B26)</f>
        <v>0</v>
      </c>
      <c r="Q26" s="119"/>
      <c r="R26" s="120"/>
      <c r="S26" s="112"/>
      <c r="T26" s="110"/>
      <c r="U26" s="110"/>
      <c r="V26" s="110"/>
    </row>
    <row r="27" spans="1:22" s="119" customFormat="1" ht="26.25" customHeight="1">
      <c r="A27" s="118"/>
      <c r="B27" s="18">
        <v>14</v>
      </c>
      <c r="C27" s="24" t="str">
        <f>Eingabe!C15</f>
        <v>Alfred Lippert</v>
      </c>
      <c r="D27" s="22">
        <f>Eingabe!Y15</f>
        <v>20</v>
      </c>
      <c r="E27" s="9" t="str">
        <f>Eingabe!AB15</f>
        <v> </v>
      </c>
      <c r="F27" s="9">
        <f>Eingabe!AC15</f>
        <v>20</v>
      </c>
      <c r="G27" s="9" t="str">
        <f>Eingabe!AD15</f>
        <v> </v>
      </c>
      <c r="H27" s="9" t="str">
        <f>Eingabe!AE15</f>
        <v> </v>
      </c>
      <c r="I27" s="152" t="str">
        <f>IF(O27=0,pneu,IF(J27&gt;0,ppos,IF(J27&lt;0,pneg,pgle)))</f>
        <v>◄</v>
      </c>
      <c r="J27" s="156">
        <f>IF(O27=0,neu_1,(O27-B27))</f>
        <v>0</v>
      </c>
      <c r="K27" s="13">
        <f>Eingabe!X15</f>
        <v>20</v>
      </c>
      <c r="L27" s="13">
        <f>SUM(K27-M27)</f>
        <v>20</v>
      </c>
      <c r="M27" s="166">
        <v>0</v>
      </c>
      <c r="N27" s="120"/>
      <c r="O27" s="265">
        <v>14</v>
      </c>
      <c r="P27" s="264">
        <f>SUM(O27-B27)</f>
        <v>0</v>
      </c>
      <c r="Q27" s="117"/>
      <c r="R27" s="120"/>
      <c r="S27" s="112"/>
      <c r="T27" s="118"/>
      <c r="U27" s="118"/>
      <c r="V27" s="118"/>
    </row>
    <row r="28" spans="1:22" s="117" customFormat="1" ht="26.25" customHeight="1">
      <c r="A28" s="110"/>
      <c r="B28" s="18">
        <f t="shared" si="0"/>
        <v>15</v>
      </c>
      <c r="C28" s="24" t="str">
        <f>Eingabe!C13</f>
        <v>Wolfgang Anecker</v>
      </c>
      <c r="D28" s="22">
        <f>Eingabe!Y13</f>
        <v>19</v>
      </c>
      <c r="E28" s="9">
        <f>Eingabe!AB13</f>
        <v>19</v>
      </c>
      <c r="F28" s="9" t="str">
        <f>Eingabe!AC13</f>
        <v> </v>
      </c>
      <c r="G28" s="9" t="str">
        <f>Eingabe!AD13</f>
        <v> </v>
      </c>
      <c r="H28" s="9" t="str">
        <f>Eingabe!AE13</f>
        <v> </v>
      </c>
      <c r="I28" s="152" t="str">
        <f>IF(O28=0,pneu,IF(J28&gt;0,ppos,IF(J28&lt;0,pneg,pgle)))</f>
        <v>◄</v>
      </c>
      <c r="J28" s="156">
        <f>IF(O28=0,neu_1,(O28-B28))</f>
        <v>0</v>
      </c>
      <c r="K28" s="13">
        <f>Eingabe!X13</f>
        <v>19</v>
      </c>
      <c r="L28" s="13">
        <f>SUM(K28-M28)</f>
        <v>19</v>
      </c>
      <c r="M28" s="166">
        <v>0</v>
      </c>
      <c r="N28" s="120"/>
      <c r="O28" s="265">
        <v>15</v>
      </c>
      <c r="P28" s="264">
        <f>SUM(O28-B28)</f>
        <v>0</v>
      </c>
      <c r="R28" s="120"/>
      <c r="S28" s="112"/>
      <c r="T28" s="110"/>
      <c r="U28" s="110"/>
      <c r="V28" s="110"/>
    </row>
    <row r="29" spans="1:22" s="117" customFormat="1" ht="26.25" customHeight="1">
      <c r="A29" s="110"/>
      <c r="B29" s="18">
        <f t="shared" si="0"/>
        <v>16</v>
      </c>
      <c r="C29" s="24" t="str">
        <f>Eingabe!C9</f>
        <v>Roland Dobritzhofer</v>
      </c>
      <c r="D29" s="22">
        <f>Eingabe!Y9</f>
        <v>17</v>
      </c>
      <c r="E29" s="9">
        <f>Eingabe!AB9</f>
        <v>17</v>
      </c>
      <c r="F29" s="9" t="str">
        <f>Eingabe!AC9</f>
        <v> </v>
      </c>
      <c r="G29" s="9" t="str">
        <f>Eingabe!AD9</f>
        <v> </v>
      </c>
      <c r="H29" s="9" t="str">
        <f>Eingabe!AE9</f>
        <v> </v>
      </c>
      <c r="I29" s="152" t="str">
        <f>IF(O29=0,pneu,IF(J29&gt;0,ppos,IF(J29&lt;0,pneg,pgle)))</f>
        <v>◄</v>
      </c>
      <c r="J29" s="156">
        <f>IF(O29=0,neu_1,(O29-B29))</f>
        <v>0</v>
      </c>
      <c r="K29" s="13">
        <f>Eingabe!X9</f>
        <v>17</v>
      </c>
      <c r="L29" s="13">
        <f>SUM(K29-M29)</f>
        <v>17</v>
      </c>
      <c r="M29" s="166">
        <v>0</v>
      </c>
      <c r="N29" s="110"/>
      <c r="O29" s="265">
        <v>16</v>
      </c>
      <c r="P29" s="264">
        <f>SUM(O29-B29)</f>
        <v>0</v>
      </c>
      <c r="R29" s="120"/>
      <c r="S29" s="112"/>
      <c r="T29" s="110"/>
      <c r="U29" s="110"/>
      <c r="V29" s="110"/>
    </row>
    <row r="30" spans="1:22" s="117" customFormat="1" ht="26.25" customHeight="1" thickBot="1">
      <c r="A30" s="110"/>
      <c r="B30" s="18">
        <f t="shared" si="0"/>
        <v>16</v>
      </c>
      <c r="C30" s="24" t="str">
        <f>Eingabe!C16</f>
        <v>Gerlinde Herzog</v>
      </c>
      <c r="D30" s="22">
        <f>Eingabe!Y16</f>
        <v>17</v>
      </c>
      <c r="E30" s="9" t="str">
        <f>Eingabe!AB16</f>
        <v> </v>
      </c>
      <c r="F30" s="9">
        <f>Eingabe!AC16</f>
        <v>17</v>
      </c>
      <c r="G30" s="9" t="str">
        <f>Eingabe!AD16</f>
        <v> </v>
      </c>
      <c r="H30" s="9" t="str">
        <f>Eingabe!AE16</f>
        <v> </v>
      </c>
      <c r="I30" s="152" t="str">
        <f>IF(O30=0,pneu,IF(J30&gt;0,ppos,IF(J30&lt;0,pneg,pgle)))</f>
        <v>◄</v>
      </c>
      <c r="J30" s="156">
        <f>IF(O30=0,neu_1,(O30-B30))</f>
        <v>0</v>
      </c>
      <c r="K30" s="13">
        <f>Eingabe!X16</f>
        <v>17</v>
      </c>
      <c r="L30" s="13">
        <f>SUM(K30-M30)</f>
        <v>17</v>
      </c>
      <c r="M30" s="166">
        <v>0</v>
      </c>
      <c r="N30" s="120"/>
      <c r="O30" s="265">
        <v>16</v>
      </c>
      <c r="P30" s="264">
        <f>SUM(O30-B30)</f>
        <v>0</v>
      </c>
      <c r="R30" s="120"/>
      <c r="S30" s="112"/>
      <c r="T30" s="110"/>
      <c r="U30" s="110"/>
      <c r="V30" s="110"/>
    </row>
    <row r="31" spans="2:31" ht="26.25" customHeight="1" thickBot="1">
      <c r="B31" s="222" t="str">
        <f>Eingabe!$B$54</f>
        <v>Punktevergabe: 30,27,25,24,23,22,21,20,19,18,17,16,15,14,13,12,11,10,9,8,7,6,5,4,3,2,1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4"/>
      <c r="N31" s="115"/>
      <c r="O31" s="114"/>
      <c r="P31" s="112"/>
      <c r="R31" s="115"/>
      <c r="S31" s="114"/>
      <c r="T31" s="114"/>
      <c r="U31" s="115"/>
      <c r="V31" s="112"/>
      <c r="W31" s="123"/>
      <c r="X31" s="112"/>
      <c r="Y31" s="113"/>
      <c r="Z31" s="123"/>
      <c r="AB31" s="112"/>
      <c r="AC31" s="108"/>
      <c r="AD31" s="124"/>
      <c r="AE31" s="116"/>
    </row>
    <row r="32" spans="2:25" ht="26.2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S32" s="114"/>
      <c r="T32" s="114"/>
      <c r="U32" s="114"/>
      <c r="V32" s="115"/>
      <c r="W32" s="114"/>
      <c r="X32" s="114"/>
      <c r="Y32" s="115"/>
    </row>
    <row r="33" spans="2:31" ht="26.25" customHeight="1">
      <c r="B33" s="43"/>
      <c r="C33" s="180" t="s">
        <v>153</v>
      </c>
      <c r="D33" s="179">
        <v>10.478</v>
      </c>
      <c r="E33" s="179" t="s">
        <v>66</v>
      </c>
      <c r="F33" s="140">
        <v>4</v>
      </c>
      <c r="G33" s="190">
        <v>42468</v>
      </c>
      <c r="H33" s="191"/>
      <c r="I33" s="20"/>
      <c r="J33" s="150" t="s">
        <v>67</v>
      </c>
      <c r="K33" s="151" t="s">
        <v>61</v>
      </c>
      <c r="L33" s="108"/>
      <c r="M33" s="108"/>
      <c r="N33" s="43"/>
      <c r="O33" s="43"/>
      <c r="P33" s="43"/>
      <c r="Q33" s="115"/>
      <c r="R33" s="114"/>
      <c r="S33" s="114"/>
      <c r="T33" s="114"/>
      <c r="U33" s="115"/>
      <c r="V33" s="114"/>
      <c r="W33" s="114"/>
      <c r="X33" s="115"/>
      <c r="Y33" s="112"/>
      <c r="Z33" s="123"/>
      <c r="AA33" s="112"/>
      <c r="AB33" s="108"/>
      <c r="AC33" s="108"/>
      <c r="AD33" s="124"/>
      <c r="AE33" s="116"/>
    </row>
    <row r="34" spans="2:26" ht="26.25" customHeight="1">
      <c r="B34" s="125"/>
      <c r="C34" s="125"/>
      <c r="D34" s="125"/>
      <c r="E34" s="23"/>
      <c r="F34" s="125"/>
      <c r="G34" s="125"/>
      <c r="H34" s="125"/>
      <c r="I34" s="125"/>
      <c r="J34" s="153" t="s">
        <v>68</v>
      </c>
      <c r="K34" s="154" t="s">
        <v>69</v>
      </c>
      <c r="L34" s="155" t="s">
        <v>70</v>
      </c>
      <c r="M34" s="125"/>
      <c r="N34" s="125"/>
      <c r="O34" s="125"/>
      <c r="P34" s="125"/>
      <c r="S34" s="115"/>
      <c r="T34" s="114"/>
      <c r="U34" s="114"/>
      <c r="V34" s="114"/>
      <c r="W34" s="115"/>
      <c r="X34" s="115"/>
      <c r="Y34" s="114"/>
      <c r="Z34" s="115"/>
    </row>
    <row r="35" spans="2:26" ht="26.25" customHeight="1" thickBot="1">
      <c r="B35" s="125"/>
      <c r="C35" s="108"/>
      <c r="D35" s="108"/>
      <c r="E35" s="23"/>
      <c r="F35" s="108"/>
      <c r="G35" s="108"/>
      <c r="H35" s="108"/>
      <c r="I35" s="108"/>
      <c r="J35" s="108"/>
      <c r="K35" s="108"/>
      <c r="L35" s="108"/>
      <c r="M35" s="108"/>
      <c r="N35" s="108"/>
      <c r="O35" s="125"/>
      <c r="P35" s="125"/>
      <c r="S35" s="115"/>
      <c r="T35" s="114"/>
      <c r="U35" s="114"/>
      <c r="V35" s="114"/>
      <c r="W35" s="115"/>
      <c r="X35" s="115"/>
      <c r="Y35" s="114"/>
      <c r="Z35" s="115"/>
    </row>
    <row r="36" spans="2:31" ht="34.5" customHeight="1" thickBot="1">
      <c r="B36" s="207">
        <f>Eingabe!$S$3</f>
        <v>42419</v>
      </c>
      <c r="C36" s="208"/>
      <c r="D36" s="208"/>
      <c r="E36" s="208"/>
      <c r="F36" s="208"/>
      <c r="G36" s="208"/>
      <c r="H36" s="208"/>
      <c r="I36" s="208"/>
      <c r="J36" s="208"/>
      <c r="K36" s="209"/>
      <c r="L36" s="108"/>
      <c r="M36" s="108"/>
      <c r="N36" s="112"/>
      <c r="O36" s="112"/>
      <c r="P36" s="113"/>
      <c r="Q36" s="126"/>
      <c r="R36" s="126"/>
      <c r="S36" s="126"/>
      <c r="T36" s="113"/>
      <c r="U36" s="113"/>
      <c r="X36" s="123"/>
      <c r="Y36" s="112"/>
      <c r="Z36" s="108"/>
      <c r="AA36" s="124"/>
      <c r="AB36" s="116"/>
      <c r="AC36" s="116"/>
      <c r="AD36" s="116"/>
      <c r="AE36" s="116"/>
    </row>
    <row r="37" spans="2:31" ht="31.5" customHeight="1">
      <c r="B37" s="214" t="s">
        <v>0</v>
      </c>
      <c r="C37" s="192" t="s">
        <v>63</v>
      </c>
      <c r="D37" s="192" t="s">
        <v>4</v>
      </c>
      <c r="E37" s="192" t="s">
        <v>5</v>
      </c>
      <c r="F37" s="192" t="s">
        <v>6</v>
      </c>
      <c r="G37" s="192" t="s">
        <v>62</v>
      </c>
      <c r="H37" s="205" t="s">
        <v>3</v>
      </c>
      <c r="I37" s="127" t="s">
        <v>60</v>
      </c>
      <c r="J37" s="128"/>
      <c r="K37" s="184" t="s">
        <v>148</v>
      </c>
      <c r="L37" s="108"/>
      <c r="M37" s="108"/>
      <c r="N37" s="112"/>
      <c r="O37" s="112"/>
      <c r="P37" s="113"/>
      <c r="Q37" s="126"/>
      <c r="R37" s="126"/>
      <c r="S37" s="126"/>
      <c r="T37" s="113"/>
      <c r="U37" s="113"/>
      <c r="X37" s="123"/>
      <c r="Y37" s="112"/>
      <c r="Z37" s="108"/>
      <c r="AA37" s="124"/>
      <c r="AB37" s="116"/>
      <c r="AC37" s="116"/>
      <c r="AD37" s="116"/>
      <c r="AE37" s="116"/>
    </row>
    <row r="38" spans="2:31" ht="25.5" thickBot="1">
      <c r="B38" s="215"/>
      <c r="C38" s="193"/>
      <c r="D38" s="193"/>
      <c r="E38" s="193"/>
      <c r="F38" s="193"/>
      <c r="G38" s="193"/>
      <c r="H38" s="206"/>
      <c r="I38" s="129" t="s">
        <v>58</v>
      </c>
      <c r="J38" s="130" t="s">
        <v>59</v>
      </c>
      <c r="K38" s="185"/>
      <c r="L38" s="110"/>
      <c r="M38" s="108"/>
      <c r="N38" s="112"/>
      <c r="O38" s="112"/>
      <c r="P38" s="113"/>
      <c r="Q38" s="126"/>
      <c r="R38" s="126"/>
      <c r="S38" s="126"/>
      <c r="T38" s="113"/>
      <c r="U38" s="113"/>
      <c r="X38" s="123"/>
      <c r="Y38" s="112"/>
      <c r="Z38" s="108"/>
      <c r="AA38" s="124"/>
      <c r="AB38" s="116"/>
      <c r="AC38" s="116"/>
      <c r="AD38" s="116"/>
      <c r="AE38" s="116"/>
    </row>
    <row r="39" spans="2:31" ht="26.25" customHeight="1">
      <c r="B39" s="30" t="s">
        <v>7</v>
      </c>
      <c r="C39" s="93" t="str">
        <f>Eingabe!C4</f>
        <v>Walter Lemböck </v>
      </c>
      <c r="D39" s="94">
        <v>107.97</v>
      </c>
      <c r="E39" s="94">
        <f aca="true" t="shared" si="1" ref="E39:E44">SUM(F39-D39)</f>
        <v>106.50999999999999</v>
      </c>
      <c r="F39" s="97">
        <v>214.48</v>
      </c>
      <c r="G39" s="94">
        <f aca="true" t="shared" si="2" ref="G39:G49">SUM(F39/10)</f>
        <v>21.448</v>
      </c>
      <c r="H39" s="131">
        <f>Eingabe!S4</f>
        <v>30</v>
      </c>
      <c r="I39" s="102"/>
      <c r="J39" s="157"/>
      <c r="K39" s="167">
        <f>SUM(D39-E39)</f>
        <v>1.460000000000008</v>
      </c>
      <c r="L39" s="110"/>
      <c r="M39" s="108"/>
      <c r="N39" s="112"/>
      <c r="O39" s="112"/>
      <c r="P39" s="113"/>
      <c r="Q39" s="126"/>
      <c r="R39" s="126"/>
      <c r="S39" s="126"/>
      <c r="T39" s="113"/>
      <c r="U39" s="113"/>
      <c r="X39" s="123"/>
      <c r="Y39" s="112"/>
      <c r="Z39" s="108"/>
      <c r="AA39" s="124"/>
      <c r="AB39" s="116"/>
      <c r="AC39" s="116"/>
      <c r="AD39" s="116"/>
      <c r="AE39" s="116"/>
    </row>
    <row r="40" spans="2:31" ht="26.25" customHeight="1">
      <c r="B40" s="7" t="s">
        <v>8</v>
      </c>
      <c r="C40" s="98" t="str">
        <f>Eingabe!C7</f>
        <v>Thomas Nowak </v>
      </c>
      <c r="D40" s="95">
        <v>105.74</v>
      </c>
      <c r="E40" s="95">
        <f t="shared" si="1"/>
        <v>103.12000000000002</v>
      </c>
      <c r="F40" s="99">
        <v>208.86</v>
      </c>
      <c r="G40" s="95">
        <f t="shared" si="2"/>
        <v>20.886000000000003</v>
      </c>
      <c r="H40" s="132">
        <f>Eingabe!S7</f>
        <v>27</v>
      </c>
      <c r="I40" s="158">
        <f aca="true" t="shared" si="3" ref="I40:I49">$F$39-F40</f>
        <v>5.619999999999976</v>
      </c>
      <c r="J40" s="159"/>
      <c r="K40" s="168">
        <f aca="true" t="shared" si="4" ref="K40:K49">SUM(D40-E40)</f>
        <v>2.619999999999976</v>
      </c>
      <c r="L40" s="118"/>
      <c r="M40" s="108"/>
      <c r="N40" s="112"/>
      <c r="O40" s="112"/>
      <c r="P40" s="113"/>
      <c r="Q40" s="126"/>
      <c r="R40" s="126"/>
      <c r="S40" s="126"/>
      <c r="T40" s="113"/>
      <c r="U40" s="113"/>
      <c r="X40" s="123"/>
      <c r="Y40" s="112"/>
      <c r="Z40" s="108"/>
      <c r="AA40" s="124"/>
      <c r="AB40" s="116"/>
      <c r="AC40" s="116"/>
      <c r="AD40" s="116"/>
      <c r="AE40" s="116"/>
    </row>
    <row r="41" spans="2:31" ht="26.25" customHeight="1">
      <c r="B41" s="8" t="s">
        <v>9</v>
      </c>
      <c r="C41" s="100" t="str">
        <f>Eingabe!C6</f>
        <v>Gerhard Fischer </v>
      </c>
      <c r="D41" s="96">
        <v>104.08</v>
      </c>
      <c r="E41" s="96">
        <f t="shared" si="1"/>
        <v>101.94000000000001</v>
      </c>
      <c r="F41" s="101">
        <v>206.02</v>
      </c>
      <c r="G41" s="96">
        <f t="shared" si="2"/>
        <v>20.602</v>
      </c>
      <c r="H41" s="133">
        <f>Eingabe!S6</f>
        <v>25</v>
      </c>
      <c r="I41" s="160">
        <f t="shared" si="3"/>
        <v>8.45999999999998</v>
      </c>
      <c r="J41" s="161">
        <f aca="true" t="shared" si="5" ref="J41:J49">SUM(F40-F41)</f>
        <v>2.8400000000000034</v>
      </c>
      <c r="K41" s="168">
        <f t="shared" si="4"/>
        <v>2.1399999999999864</v>
      </c>
      <c r="L41" s="118"/>
      <c r="M41" s="108"/>
      <c r="N41" s="112"/>
      <c r="O41" s="112"/>
      <c r="P41" s="113"/>
      <c r="Q41" s="126"/>
      <c r="R41" s="126"/>
      <c r="S41" s="126"/>
      <c r="T41" s="113"/>
      <c r="U41" s="113"/>
      <c r="X41" s="123"/>
      <c r="Y41" s="112"/>
      <c r="Z41" s="108"/>
      <c r="AA41" s="124"/>
      <c r="AB41" s="116"/>
      <c r="AC41" s="116"/>
      <c r="AD41" s="116"/>
      <c r="AE41" s="116"/>
    </row>
    <row r="42" spans="2:31" ht="26.25" customHeight="1">
      <c r="B42" s="5" t="s">
        <v>10</v>
      </c>
      <c r="C42" s="24" t="str">
        <f>Eingabe!C12</f>
        <v>Per Bosch</v>
      </c>
      <c r="D42" s="3">
        <v>102.36</v>
      </c>
      <c r="E42" s="3">
        <f t="shared" si="1"/>
        <v>100.46</v>
      </c>
      <c r="F42" s="4">
        <v>202.82</v>
      </c>
      <c r="G42" s="3">
        <f t="shared" si="2"/>
        <v>20.282</v>
      </c>
      <c r="H42" s="134">
        <f>Eingabe!S12</f>
        <v>24</v>
      </c>
      <c r="I42" s="162">
        <f t="shared" si="3"/>
        <v>11.659999999999997</v>
      </c>
      <c r="J42" s="163">
        <f t="shared" si="5"/>
        <v>3.200000000000017</v>
      </c>
      <c r="K42" s="168">
        <f t="shared" si="4"/>
        <v>1.9000000000000057</v>
      </c>
      <c r="L42" s="118"/>
      <c r="M42" s="108"/>
      <c r="N42" s="112"/>
      <c r="O42" s="112"/>
      <c r="P42" s="113"/>
      <c r="Q42" s="126"/>
      <c r="R42" s="126"/>
      <c r="S42" s="126"/>
      <c r="T42" s="113"/>
      <c r="U42" s="113"/>
      <c r="X42" s="123"/>
      <c r="Y42" s="112"/>
      <c r="Z42" s="108"/>
      <c r="AA42" s="124"/>
      <c r="AB42" s="116"/>
      <c r="AC42" s="116"/>
      <c r="AD42" s="116"/>
      <c r="AE42" s="116"/>
    </row>
    <row r="43" spans="2:31" ht="26.25" customHeight="1">
      <c r="B43" s="5" t="s">
        <v>11</v>
      </c>
      <c r="C43" s="24" t="str">
        <f>Eingabe!C5</f>
        <v>Peter Siding </v>
      </c>
      <c r="D43" s="3">
        <v>100.99</v>
      </c>
      <c r="E43" s="3">
        <f t="shared" si="1"/>
        <v>101.17999999999999</v>
      </c>
      <c r="F43" s="4">
        <v>202.17</v>
      </c>
      <c r="G43" s="3">
        <f t="shared" si="2"/>
        <v>20.217</v>
      </c>
      <c r="H43" s="134">
        <f>Eingabe!S5</f>
        <v>23</v>
      </c>
      <c r="I43" s="162">
        <f t="shared" si="3"/>
        <v>12.310000000000002</v>
      </c>
      <c r="J43" s="163">
        <f t="shared" si="5"/>
        <v>0.6500000000000057</v>
      </c>
      <c r="K43" s="169">
        <f t="shared" si="4"/>
        <v>-0.18999999999999773</v>
      </c>
      <c r="L43" s="118"/>
      <c r="M43" s="108"/>
      <c r="N43" s="112"/>
      <c r="O43" s="112"/>
      <c r="P43" s="113"/>
      <c r="Q43" s="126"/>
      <c r="R43" s="126"/>
      <c r="S43" s="126"/>
      <c r="T43" s="113"/>
      <c r="U43" s="113"/>
      <c r="X43" s="123"/>
      <c r="Y43" s="112"/>
      <c r="Z43" s="108"/>
      <c r="AA43" s="124"/>
      <c r="AB43" s="116"/>
      <c r="AC43" s="116"/>
      <c r="AD43" s="116"/>
      <c r="AE43" s="116"/>
    </row>
    <row r="44" spans="2:31" ht="26.25" customHeight="1">
      <c r="B44" s="5" t="s">
        <v>12</v>
      </c>
      <c r="C44" s="24" t="str">
        <f>Eingabe!C11</f>
        <v>Christian Melbinger</v>
      </c>
      <c r="D44" s="3">
        <v>101.31</v>
      </c>
      <c r="E44" s="3">
        <f t="shared" si="1"/>
        <v>100.84</v>
      </c>
      <c r="F44" s="4">
        <v>202.15</v>
      </c>
      <c r="G44" s="3">
        <f t="shared" si="2"/>
        <v>20.215</v>
      </c>
      <c r="H44" s="134">
        <f>Eingabe!S11</f>
        <v>22</v>
      </c>
      <c r="I44" s="162">
        <f t="shared" si="3"/>
        <v>12.329999999999984</v>
      </c>
      <c r="J44" s="163">
        <f t="shared" si="5"/>
        <v>0.01999999999998181</v>
      </c>
      <c r="K44" s="168">
        <f t="shared" si="4"/>
        <v>0.46999999999999886</v>
      </c>
      <c r="L44" s="110"/>
      <c r="M44" s="108"/>
      <c r="N44" s="112"/>
      <c r="O44" s="112"/>
      <c r="P44" s="113"/>
      <c r="Q44" s="126"/>
      <c r="R44" s="126"/>
      <c r="S44" s="126"/>
      <c r="T44" s="113"/>
      <c r="U44" s="113"/>
      <c r="X44" s="123"/>
      <c r="Y44" s="112"/>
      <c r="Z44" s="108"/>
      <c r="AA44" s="124"/>
      <c r="AB44" s="116"/>
      <c r="AC44" s="116"/>
      <c r="AD44" s="116"/>
      <c r="AE44" s="116"/>
    </row>
    <row r="45" spans="2:31" ht="26.25" customHeight="1">
      <c r="B45" s="5" t="s">
        <v>13</v>
      </c>
      <c r="C45" s="24" t="str">
        <f>Eingabe!C14</f>
        <v>Martin Leo Gruber</v>
      </c>
      <c r="D45" s="3">
        <v>98.68</v>
      </c>
      <c r="E45" s="3">
        <v>98.2</v>
      </c>
      <c r="F45" s="4">
        <f>SUM(D45:E45)</f>
        <v>196.88</v>
      </c>
      <c r="G45" s="3">
        <f t="shared" si="2"/>
        <v>19.688</v>
      </c>
      <c r="H45" s="134">
        <f>Eingabe!S14</f>
        <v>21</v>
      </c>
      <c r="I45" s="162">
        <f t="shared" si="3"/>
        <v>17.599999999999994</v>
      </c>
      <c r="J45" s="163">
        <f t="shared" si="5"/>
        <v>5.27000000000001</v>
      </c>
      <c r="K45" s="168">
        <f t="shared" si="4"/>
        <v>0.480000000000004</v>
      </c>
      <c r="L45" s="110"/>
      <c r="M45" s="108"/>
      <c r="N45" s="112"/>
      <c r="O45" s="112"/>
      <c r="P45" s="113"/>
      <c r="Q45" s="126"/>
      <c r="R45" s="126"/>
      <c r="S45" s="126"/>
      <c r="T45" s="113"/>
      <c r="U45" s="113"/>
      <c r="X45" s="123"/>
      <c r="Y45" s="112"/>
      <c r="Z45" s="108"/>
      <c r="AA45" s="124"/>
      <c r="AB45" s="116"/>
      <c r="AC45" s="116"/>
      <c r="AD45" s="116"/>
      <c r="AE45" s="116"/>
    </row>
    <row r="46" spans="2:31" ht="26.25" customHeight="1">
      <c r="B46" s="5" t="s">
        <v>14</v>
      </c>
      <c r="C46" s="24" t="str">
        <f>Eingabe!C8</f>
        <v>Gabi Krausler</v>
      </c>
      <c r="D46" s="3">
        <v>98.01</v>
      </c>
      <c r="E46" s="3">
        <v>96.74</v>
      </c>
      <c r="F46" s="4">
        <f>SUM(D46:E46)</f>
        <v>194.75</v>
      </c>
      <c r="G46" s="3">
        <f t="shared" si="2"/>
        <v>19.475</v>
      </c>
      <c r="H46" s="134">
        <f>Eingabe!S8</f>
        <v>20</v>
      </c>
      <c r="I46" s="162">
        <f t="shared" si="3"/>
        <v>19.72999999999999</v>
      </c>
      <c r="J46" s="163">
        <f t="shared" si="5"/>
        <v>2.1299999999999955</v>
      </c>
      <c r="K46" s="168">
        <f t="shared" si="4"/>
        <v>1.2700000000000102</v>
      </c>
      <c r="L46" s="108"/>
      <c r="M46" s="108"/>
      <c r="N46" s="112"/>
      <c r="O46" s="112"/>
      <c r="P46" s="113"/>
      <c r="Q46" s="126"/>
      <c r="R46" s="126"/>
      <c r="S46" s="126"/>
      <c r="T46" s="113"/>
      <c r="U46" s="113"/>
      <c r="X46" s="123"/>
      <c r="Y46" s="112"/>
      <c r="Z46" s="108"/>
      <c r="AA46" s="124"/>
      <c r="AB46" s="116"/>
      <c r="AC46" s="116"/>
      <c r="AD46" s="116"/>
      <c r="AE46" s="116"/>
    </row>
    <row r="47" spans="2:31" ht="26.25" customHeight="1">
      <c r="B47" s="5" t="s">
        <v>15</v>
      </c>
      <c r="C47" s="24" t="str">
        <f>Eingabe!C13</f>
        <v>Wolfgang Anecker</v>
      </c>
      <c r="D47" s="3">
        <v>97.38</v>
      </c>
      <c r="E47" s="3">
        <v>95.69</v>
      </c>
      <c r="F47" s="4">
        <f>SUM(D47:E47)</f>
        <v>193.07</v>
      </c>
      <c r="G47" s="3">
        <f t="shared" si="2"/>
        <v>19.307</v>
      </c>
      <c r="H47" s="134">
        <f>Eingabe!S13</f>
        <v>19</v>
      </c>
      <c r="I47" s="162">
        <f t="shared" si="3"/>
        <v>21.409999999999997</v>
      </c>
      <c r="J47" s="163">
        <f t="shared" si="5"/>
        <v>1.6800000000000068</v>
      </c>
      <c r="K47" s="168">
        <f t="shared" si="4"/>
        <v>1.6899999999999977</v>
      </c>
      <c r="L47" s="108"/>
      <c r="M47" s="108"/>
      <c r="N47" s="112"/>
      <c r="O47" s="112"/>
      <c r="P47" s="113"/>
      <c r="Q47" s="126"/>
      <c r="R47" s="126"/>
      <c r="S47" s="126"/>
      <c r="T47" s="113"/>
      <c r="U47" s="113"/>
      <c r="X47" s="123"/>
      <c r="Y47" s="112"/>
      <c r="Z47" s="108"/>
      <c r="AA47" s="124"/>
      <c r="AB47" s="116"/>
      <c r="AC47" s="116"/>
      <c r="AD47" s="116"/>
      <c r="AE47" s="116"/>
    </row>
    <row r="48" spans="2:31" ht="26.25" customHeight="1">
      <c r="B48" s="5" t="s">
        <v>16</v>
      </c>
      <c r="C48" s="24" t="str">
        <f>Eingabe!C10</f>
        <v>Johann Lemböck</v>
      </c>
      <c r="D48" s="3">
        <v>97.01</v>
      </c>
      <c r="E48" s="3">
        <v>95.57</v>
      </c>
      <c r="F48" s="4">
        <f>SUM(D48:E48)</f>
        <v>192.57999999999998</v>
      </c>
      <c r="G48" s="3">
        <f t="shared" si="2"/>
        <v>19.258</v>
      </c>
      <c r="H48" s="134">
        <f>Eingabe!S10</f>
        <v>18</v>
      </c>
      <c r="I48" s="162">
        <f t="shared" si="3"/>
        <v>21.900000000000006</v>
      </c>
      <c r="J48" s="163">
        <f t="shared" si="5"/>
        <v>0.4900000000000091</v>
      </c>
      <c r="K48" s="168">
        <f t="shared" si="4"/>
        <v>1.440000000000012</v>
      </c>
      <c r="L48" s="108"/>
      <c r="M48" s="108"/>
      <c r="N48" s="112"/>
      <c r="O48" s="112"/>
      <c r="P48" s="113"/>
      <c r="Q48" s="126"/>
      <c r="R48" s="126"/>
      <c r="S48" s="126"/>
      <c r="T48" s="113"/>
      <c r="U48" s="113"/>
      <c r="X48" s="123"/>
      <c r="Y48" s="112"/>
      <c r="Z48" s="108"/>
      <c r="AA48" s="124"/>
      <c r="AB48" s="116"/>
      <c r="AC48" s="116"/>
      <c r="AD48" s="116"/>
      <c r="AE48" s="116"/>
    </row>
    <row r="49" spans="2:31" ht="26.25" customHeight="1" thickBot="1">
      <c r="B49" s="5" t="s">
        <v>17</v>
      </c>
      <c r="C49" s="24" t="str">
        <f>Eingabe!C9</f>
        <v>Roland Dobritzhofer</v>
      </c>
      <c r="D49" s="3">
        <v>95.47</v>
      </c>
      <c r="E49" s="3">
        <v>93.23</v>
      </c>
      <c r="F49" s="4">
        <f>SUM(D49:E49)</f>
        <v>188.7</v>
      </c>
      <c r="G49" s="3">
        <f t="shared" si="2"/>
        <v>18.869999999999997</v>
      </c>
      <c r="H49" s="134">
        <f>Eingabe!S9</f>
        <v>17</v>
      </c>
      <c r="I49" s="162">
        <f t="shared" si="3"/>
        <v>25.78</v>
      </c>
      <c r="J49" s="163">
        <f t="shared" si="5"/>
        <v>3.8799999999999955</v>
      </c>
      <c r="K49" s="168">
        <f t="shared" si="4"/>
        <v>2.239999999999995</v>
      </c>
      <c r="L49" s="108"/>
      <c r="M49" s="108"/>
      <c r="N49" s="112"/>
      <c r="O49" s="112"/>
      <c r="P49" s="113"/>
      <c r="Q49" s="126"/>
      <c r="R49" s="126"/>
      <c r="S49" s="126"/>
      <c r="T49" s="113"/>
      <c r="U49" s="113"/>
      <c r="X49" s="123"/>
      <c r="Y49" s="112"/>
      <c r="Z49" s="108"/>
      <c r="AA49" s="124"/>
      <c r="AB49" s="116"/>
      <c r="AC49" s="116"/>
      <c r="AD49" s="116"/>
      <c r="AE49" s="116"/>
    </row>
    <row r="50" spans="2:31" ht="26.25" customHeight="1" thickBot="1">
      <c r="B50" s="194" t="str">
        <f>Eingabe!$B$54</f>
        <v>Punktevergabe: 30,27,25,24,23,22,21,20,19,18,17,16,15,14,13,12,11,10,9,8,7,6,5,4,3,2,1</v>
      </c>
      <c r="C50" s="195"/>
      <c r="D50" s="195"/>
      <c r="E50" s="195"/>
      <c r="F50" s="195"/>
      <c r="G50" s="195"/>
      <c r="H50" s="195"/>
      <c r="I50" s="195"/>
      <c r="J50" s="195"/>
      <c r="K50" s="196"/>
      <c r="L50" s="108"/>
      <c r="M50" s="108"/>
      <c r="N50" s="112"/>
      <c r="O50" s="112"/>
      <c r="P50" s="113"/>
      <c r="Q50" s="126"/>
      <c r="R50" s="126"/>
      <c r="S50" s="126"/>
      <c r="T50" s="113"/>
      <c r="U50" s="113"/>
      <c r="X50" s="123"/>
      <c r="Y50" s="112"/>
      <c r="Z50" s="108"/>
      <c r="AA50" s="124"/>
      <c r="AB50" s="116"/>
      <c r="AC50" s="116"/>
      <c r="AD50" s="116"/>
      <c r="AE50" s="116"/>
    </row>
    <row r="51" spans="2:31" ht="26.25" customHeight="1">
      <c r="B51" s="108"/>
      <c r="C51" s="23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12"/>
      <c r="O51" s="112"/>
      <c r="P51" s="113"/>
      <c r="Q51" s="126"/>
      <c r="R51" s="126"/>
      <c r="S51" s="126"/>
      <c r="T51" s="113"/>
      <c r="U51" s="113"/>
      <c r="X51" s="123"/>
      <c r="Y51" s="123"/>
      <c r="Z51" s="112"/>
      <c r="AA51" s="108"/>
      <c r="AB51" s="124"/>
      <c r="AC51" s="116"/>
      <c r="AD51" s="116"/>
      <c r="AE51" s="116"/>
    </row>
    <row r="52" spans="2:31" ht="26.25" customHeight="1">
      <c r="B52" s="108"/>
      <c r="C52" s="181" t="s">
        <v>145</v>
      </c>
      <c r="D52" s="105">
        <v>10.829</v>
      </c>
      <c r="E52" s="105" t="s">
        <v>66</v>
      </c>
      <c r="F52" s="107">
        <v>5</v>
      </c>
      <c r="G52" s="137" t="s">
        <v>131</v>
      </c>
      <c r="H52" s="138"/>
      <c r="I52" s="137" t="s">
        <v>132</v>
      </c>
      <c r="J52" s="135">
        <v>1</v>
      </c>
      <c r="K52" s="136">
        <v>2</v>
      </c>
      <c r="N52" s="112"/>
      <c r="O52" s="112"/>
      <c r="P52" s="113"/>
      <c r="Q52" s="126"/>
      <c r="R52" s="126"/>
      <c r="S52" s="126"/>
      <c r="T52" s="113"/>
      <c r="U52" s="113"/>
      <c r="X52" s="123"/>
      <c r="Y52" s="116"/>
      <c r="Z52" s="116"/>
      <c r="AA52" s="116"/>
      <c r="AB52" s="116"/>
      <c r="AC52" s="116"/>
      <c r="AD52" s="116"/>
      <c r="AE52" s="116"/>
    </row>
    <row r="53" spans="2:31" ht="26.25" customHeight="1">
      <c r="B53" s="108"/>
      <c r="C53" s="181" t="s">
        <v>146</v>
      </c>
      <c r="D53" s="105">
        <v>11.052</v>
      </c>
      <c r="E53" s="105" t="s">
        <v>66</v>
      </c>
      <c r="F53" s="107">
        <v>5</v>
      </c>
      <c r="G53" s="141" t="s">
        <v>143</v>
      </c>
      <c r="H53" s="137" t="s">
        <v>4</v>
      </c>
      <c r="I53" s="142">
        <v>0.31</v>
      </c>
      <c r="J53" s="139">
        <v>3</v>
      </c>
      <c r="K53" s="140">
        <v>4</v>
      </c>
      <c r="N53" s="112"/>
      <c r="O53" s="112"/>
      <c r="P53" s="113"/>
      <c r="Q53" s="126"/>
      <c r="R53" s="126"/>
      <c r="S53" s="126"/>
      <c r="T53" s="113"/>
      <c r="U53" s="113"/>
      <c r="X53" s="123"/>
      <c r="Y53" s="116"/>
      <c r="Z53" s="116"/>
      <c r="AA53" s="116"/>
      <c r="AB53" s="116"/>
      <c r="AC53" s="116"/>
      <c r="AD53" s="116"/>
      <c r="AE53" s="116"/>
    </row>
    <row r="54" spans="2:31" ht="26.25" customHeight="1">
      <c r="B54" s="108"/>
      <c r="C54" s="182" t="s">
        <v>147</v>
      </c>
      <c r="D54" s="106">
        <v>11.101</v>
      </c>
      <c r="E54" s="106" t="s">
        <v>66</v>
      </c>
      <c r="F54" s="139">
        <v>3</v>
      </c>
      <c r="G54" s="137" t="s">
        <v>144</v>
      </c>
      <c r="H54" s="137" t="s">
        <v>5</v>
      </c>
      <c r="I54" s="142">
        <v>0.3</v>
      </c>
      <c r="J54" s="107">
        <v>5</v>
      </c>
      <c r="K54" s="114"/>
      <c r="N54" s="112"/>
      <c r="O54" s="112"/>
      <c r="P54" s="113"/>
      <c r="Q54" s="126"/>
      <c r="R54" s="126"/>
      <c r="S54" s="126"/>
      <c r="T54" s="113"/>
      <c r="U54" s="113"/>
      <c r="X54" s="123"/>
      <c r="Y54" s="116"/>
      <c r="Z54" s="116"/>
      <c r="AA54" s="116"/>
      <c r="AB54" s="116"/>
      <c r="AC54" s="116"/>
      <c r="AD54" s="116"/>
      <c r="AE54" s="116"/>
    </row>
    <row r="55" spans="2:31" ht="26.25" customHeight="1">
      <c r="B55" s="108"/>
      <c r="C55" s="26"/>
      <c r="D55" s="20"/>
      <c r="E55" s="21"/>
      <c r="F55" s="114"/>
      <c r="G55" s="115"/>
      <c r="H55" s="112"/>
      <c r="I55" s="108"/>
      <c r="J55" s="108"/>
      <c r="K55" s="108"/>
      <c r="L55" s="108"/>
      <c r="M55" s="108"/>
      <c r="N55" s="112"/>
      <c r="O55" s="112"/>
      <c r="P55" s="113"/>
      <c r="Q55" s="126"/>
      <c r="R55" s="126"/>
      <c r="S55" s="126"/>
      <c r="T55" s="113"/>
      <c r="U55" s="113"/>
      <c r="X55" s="123"/>
      <c r="Y55" s="123"/>
      <c r="Z55" s="112"/>
      <c r="AA55" s="108"/>
      <c r="AB55" s="124"/>
      <c r="AC55" s="116"/>
      <c r="AD55" s="116"/>
      <c r="AE55" s="116"/>
    </row>
    <row r="56" spans="2:31" ht="26.25" customHeight="1" thickBot="1">
      <c r="B56" s="108"/>
      <c r="C56" s="23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12"/>
      <c r="O56" s="112"/>
      <c r="P56" s="113"/>
      <c r="Q56" s="126"/>
      <c r="R56" s="126"/>
      <c r="S56" s="126"/>
      <c r="T56" s="113"/>
      <c r="U56" s="113"/>
      <c r="X56" s="123"/>
      <c r="Y56" s="123"/>
      <c r="Z56" s="112"/>
      <c r="AA56" s="108"/>
      <c r="AB56" s="124"/>
      <c r="AC56" s="116"/>
      <c r="AD56" s="116"/>
      <c r="AE56" s="116"/>
    </row>
    <row r="57" spans="2:31" ht="34.5" customHeight="1" thickBot="1">
      <c r="B57" s="207">
        <f>Eingabe!$T$3</f>
        <v>42468</v>
      </c>
      <c r="C57" s="208"/>
      <c r="D57" s="208"/>
      <c r="E57" s="208"/>
      <c r="F57" s="208"/>
      <c r="G57" s="208"/>
      <c r="H57" s="208"/>
      <c r="I57" s="208"/>
      <c r="J57" s="208"/>
      <c r="K57" s="209"/>
      <c r="L57" s="108"/>
      <c r="M57" s="108"/>
      <c r="N57" s="112"/>
      <c r="O57" s="112"/>
      <c r="P57" s="113"/>
      <c r="Q57" s="126"/>
      <c r="R57" s="126"/>
      <c r="S57" s="126"/>
      <c r="T57" s="113"/>
      <c r="U57" s="113"/>
      <c r="X57" s="123"/>
      <c r="Y57" s="112"/>
      <c r="Z57" s="108"/>
      <c r="AA57" s="124"/>
      <c r="AB57" s="116"/>
      <c r="AC57" s="116"/>
      <c r="AD57" s="116"/>
      <c r="AE57" s="116"/>
    </row>
    <row r="58" spans="2:31" ht="30" customHeight="1">
      <c r="B58" s="214" t="s">
        <v>0</v>
      </c>
      <c r="C58" s="192" t="s">
        <v>63</v>
      </c>
      <c r="D58" s="192" t="s">
        <v>4</v>
      </c>
      <c r="E58" s="192" t="s">
        <v>5</v>
      </c>
      <c r="F58" s="192" t="s">
        <v>6</v>
      </c>
      <c r="G58" s="192" t="s">
        <v>62</v>
      </c>
      <c r="H58" s="205" t="s">
        <v>3</v>
      </c>
      <c r="I58" s="127" t="s">
        <v>60</v>
      </c>
      <c r="J58" s="128"/>
      <c r="K58" s="184" t="s">
        <v>148</v>
      </c>
      <c r="L58" s="108"/>
      <c r="M58" s="108"/>
      <c r="N58" s="112"/>
      <c r="O58" s="112"/>
      <c r="P58" s="113"/>
      <c r="Q58" s="126"/>
      <c r="R58" s="126"/>
      <c r="S58" s="126"/>
      <c r="T58" s="113"/>
      <c r="U58" s="113"/>
      <c r="X58" s="123"/>
      <c r="Y58" s="112"/>
      <c r="Z58" s="108"/>
      <c r="AA58" s="124"/>
      <c r="AB58" s="116"/>
      <c r="AC58" s="116"/>
      <c r="AD58" s="116"/>
      <c r="AE58" s="116"/>
    </row>
    <row r="59" spans="2:31" ht="30" customHeight="1" thickBot="1">
      <c r="B59" s="215"/>
      <c r="C59" s="193"/>
      <c r="D59" s="193"/>
      <c r="E59" s="193"/>
      <c r="F59" s="193"/>
      <c r="G59" s="193"/>
      <c r="H59" s="206"/>
      <c r="I59" s="129" t="s">
        <v>58</v>
      </c>
      <c r="J59" s="130" t="s">
        <v>59</v>
      </c>
      <c r="K59" s="185"/>
      <c r="L59" s="108"/>
      <c r="M59" s="108"/>
      <c r="N59" s="112"/>
      <c r="O59" s="112"/>
      <c r="P59" s="113"/>
      <c r="Q59" s="126"/>
      <c r="R59" s="126"/>
      <c r="S59" s="126"/>
      <c r="T59" s="113"/>
      <c r="U59" s="113"/>
      <c r="X59" s="123"/>
      <c r="Y59" s="112"/>
      <c r="Z59" s="108"/>
      <c r="AA59" s="124"/>
      <c r="AB59" s="116"/>
      <c r="AC59" s="116"/>
      <c r="AD59" s="116"/>
      <c r="AE59" s="116"/>
    </row>
    <row r="60" spans="2:31" ht="26.25" customHeight="1">
      <c r="B60" s="30" t="s">
        <v>7</v>
      </c>
      <c r="C60" s="174" t="str">
        <f>Eingabe!C18</f>
        <v>Marko Neumayer</v>
      </c>
      <c r="D60" s="94">
        <v>109.49</v>
      </c>
      <c r="E60" s="94">
        <f aca="true" t="shared" si="6" ref="E60:E70">F60-D60</f>
        <v>108.74</v>
      </c>
      <c r="F60" s="97">
        <v>218.23</v>
      </c>
      <c r="G60" s="94">
        <f aca="true" t="shared" si="7" ref="G60:G70">SUM(F60/10)</f>
        <v>21.823</v>
      </c>
      <c r="H60" s="131">
        <f>Eingabe!T18</f>
        <v>30</v>
      </c>
      <c r="I60" s="102"/>
      <c r="J60" s="157"/>
      <c r="K60" s="167">
        <f>SUM(D60-E60)</f>
        <v>0.75</v>
      </c>
      <c r="L60" s="108"/>
      <c r="M60" s="108"/>
      <c r="N60" s="112"/>
      <c r="O60" s="112"/>
      <c r="P60" s="113"/>
      <c r="Q60" s="126"/>
      <c r="R60" s="126"/>
      <c r="S60" s="126"/>
      <c r="T60" s="113"/>
      <c r="U60" s="113"/>
      <c r="X60" s="123"/>
      <c r="Y60" s="112"/>
      <c r="Z60" s="108"/>
      <c r="AA60" s="124"/>
      <c r="AB60" s="116"/>
      <c r="AC60" s="116"/>
      <c r="AD60" s="116"/>
      <c r="AE60" s="116"/>
    </row>
    <row r="61" spans="2:31" ht="26.25" customHeight="1">
      <c r="B61" s="7" t="s">
        <v>8</v>
      </c>
      <c r="C61" s="98" t="str">
        <f>Eingabe!C4</f>
        <v>Walter Lemböck </v>
      </c>
      <c r="D61" s="95">
        <v>108.3</v>
      </c>
      <c r="E61" s="96">
        <f t="shared" si="6"/>
        <v>107.17999999999999</v>
      </c>
      <c r="F61" s="99">
        <v>215.48</v>
      </c>
      <c r="G61" s="95">
        <f t="shared" si="7"/>
        <v>21.548</v>
      </c>
      <c r="H61" s="132">
        <f>Eingabe!T4</f>
        <v>27</v>
      </c>
      <c r="I61" s="158">
        <f aca="true" t="shared" si="8" ref="I61:I70">$F$60-F61</f>
        <v>2.75</v>
      </c>
      <c r="J61" s="159"/>
      <c r="K61" s="168">
        <f aca="true" t="shared" si="9" ref="K61:K70">SUM(D61-E61)</f>
        <v>1.1200000000000045</v>
      </c>
      <c r="L61" s="108"/>
      <c r="M61" s="108"/>
      <c r="N61" s="112"/>
      <c r="O61" s="112"/>
      <c r="P61" s="113"/>
      <c r="Q61" s="126"/>
      <c r="R61" s="126"/>
      <c r="S61" s="126"/>
      <c r="T61" s="113"/>
      <c r="U61" s="113"/>
      <c r="X61" s="123"/>
      <c r="Y61" s="112"/>
      <c r="Z61" s="108"/>
      <c r="AA61" s="124"/>
      <c r="AB61" s="116"/>
      <c r="AC61" s="116"/>
      <c r="AD61" s="116"/>
      <c r="AE61" s="116"/>
    </row>
    <row r="62" spans="2:31" ht="26.25" customHeight="1">
      <c r="B62" s="8" t="s">
        <v>9</v>
      </c>
      <c r="C62" s="100" t="str">
        <f>Eingabe!C19</f>
        <v>Roman Grunner</v>
      </c>
      <c r="D62" s="96">
        <v>107.88</v>
      </c>
      <c r="E62" s="95">
        <f t="shared" si="6"/>
        <v>107.50999999999999</v>
      </c>
      <c r="F62" s="101">
        <v>215.39</v>
      </c>
      <c r="G62" s="96">
        <f t="shared" si="7"/>
        <v>21.538999999999998</v>
      </c>
      <c r="H62" s="133">
        <f>Eingabe!T19</f>
        <v>25</v>
      </c>
      <c r="I62" s="160">
        <f t="shared" si="8"/>
        <v>2.8400000000000034</v>
      </c>
      <c r="J62" s="161">
        <f aca="true" t="shared" si="10" ref="J62:J70">SUM(F61-F62)</f>
        <v>0.09000000000000341</v>
      </c>
      <c r="K62" s="168">
        <f t="shared" si="9"/>
        <v>0.37000000000000455</v>
      </c>
      <c r="L62" s="108"/>
      <c r="M62" s="108"/>
      <c r="N62" s="112"/>
      <c r="O62" s="112"/>
      <c r="P62" s="113"/>
      <c r="Q62" s="126"/>
      <c r="R62" s="126"/>
      <c r="S62" s="126"/>
      <c r="T62" s="113"/>
      <c r="U62" s="113"/>
      <c r="X62" s="123"/>
      <c r="Y62" s="112"/>
      <c r="Z62" s="108"/>
      <c r="AA62" s="124"/>
      <c r="AB62" s="116"/>
      <c r="AC62" s="116"/>
      <c r="AD62" s="116"/>
      <c r="AE62" s="116"/>
    </row>
    <row r="63" spans="2:31" ht="26.25" customHeight="1">
      <c r="B63" s="5" t="s">
        <v>10</v>
      </c>
      <c r="C63" s="24" t="str">
        <f>Eingabe!C7</f>
        <v>Thomas Nowak </v>
      </c>
      <c r="D63" s="3">
        <v>106.44</v>
      </c>
      <c r="E63" s="3">
        <f t="shared" si="6"/>
        <v>105.74000000000001</v>
      </c>
      <c r="F63" s="4">
        <v>212.18</v>
      </c>
      <c r="G63" s="3">
        <f t="shared" si="7"/>
        <v>21.218</v>
      </c>
      <c r="H63" s="134">
        <f>Eingabe!T7</f>
        <v>24</v>
      </c>
      <c r="I63" s="162">
        <f t="shared" si="8"/>
        <v>6.049999999999983</v>
      </c>
      <c r="J63" s="163">
        <f t="shared" si="10"/>
        <v>3.2099999999999795</v>
      </c>
      <c r="K63" s="168">
        <f t="shared" si="9"/>
        <v>0.6999999999999886</v>
      </c>
      <c r="L63" s="108"/>
      <c r="M63" s="108"/>
      <c r="N63" s="112"/>
      <c r="O63" s="112"/>
      <c r="P63" s="113"/>
      <c r="Q63" s="126"/>
      <c r="R63" s="126"/>
      <c r="S63" s="126"/>
      <c r="T63" s="113"/>
      <c r="U63" s="113"/>
      <c r="X63" s="123"/>
      <c r="Y63" s="112"/>
      <c r="Z63" s="108"/>
      <c r="AA63" s="124"/>
      <c r="AB63" s="116"/>
      <c r="AC63" s="116"/>
      <c r="AD63" s="116"/>
      <c r="AE63" s="116"/>
    </row>
    <row r="64" spans="2:31" ht="26.25" customHeight="1">
      <c r="B64" s="5" t="s">
        <v>11</v>
      </c>
      <c r="C64" s="24" t="str">
        <f>Eingabe!C20</f>
        <v>Thomas Sanda</v>
      </c>
      <c r="D64" s="3">
        <v>105.66</v>
      </c>
      <c r="E64" s="3">
        <f t="shared" si="6"/>
        <v>104.31</v>
      </c>
      <c r="F64" s="4">
        <v>209.97</v>
      </c>
      <c r="G64" s="3">
        <f t="shared" si="7"/>
        <v>20.997</v>
      </c>
      <c r="H64" s="134">
        <f>Eingabe!T20</f>
        <v>23</v>
      </c>
      <c r="I64" s="162">
        <f t="shared" si="8"/>
        <v>8.259999999999991</v>
      </c>
      <c r="J64" s="163">
        <f t="shared" si="10"/>
        <v>2.210000000000008</v>
      </c>
      <c r="K64" s="168">
        <f t="shared" si="9"/>
        <v>1.3499999999999943</v>
      </c>
      <c r="L64" s="108"/>
      <c r="M64" s="108"/>
      <c r="N64" s="112"/>
      <c r="O64" s="112"/>
      <c r="P64" s="113"/>
      <c r="Q64" s="126"/>
      <c r="R64" s="126"/>
      <c r="S64" s="126"/>
      <c r="T64" s="113"/>
      <c r="U64" s="113"/>
      <c r="X64" s="123"/>
      <c r="Y64" s="112"/>
      <c r="Z64" s="108"/>
      <c r="AA64" s="124"/>
      <c r="AB64" s="116"/>
      <c r="AC64" s="116"/>
      <c r="AD64" s="116"/>
      <c r="AE64" s="116"/>
    </row>
    <row r="65" spans="2:31" ht="26.25" customHeight="1">
      <c r="B65" s="5" t="s">
        <v>12</v>
      </c>
      <c r="C65" s="24" t="str">
        <f>Eingabe!C6</f>
        <v>Gerhard Fischer </v>
      </c>
      <c r="D65" s="3">
        <v>104.97</v>
      </c>
      <c r="E65" s="3">
        <f t="shared" si="6"/>
        <v>104.58000000000001</v>
      </c>
      <c r="F65" s="4">
        <v>209.55</v>
      </c>
      <c r="G65" s="3">
        <f t="shared" si="7"/>
        <v>20.955000000000002</v>
      </c>
      <c r="H65" s="134">
        <f>Eingabe!T6</f>
        <v>22</v>
      </c>
      <c r="I65" s="162">
        <f t="shared" si="8"/>
        <v>8.679999999999978</v>
      </c>
      <c r="J65" s="163">
        <f t="shared" si="10"/>
        <v>0.4199999999999875</v>
      </c>
      <c r="K65" s="168">
        <f t="shared" si="9"/>
        <v>0.38999999999998636</v>
      </c>
      <c r="L65" s="108"/>
      <c r="M65" s="108"/>
      <c r="N65" s="112"/>
      <c r="O65" s="112"/>
      <c r="P65" s="113"/>
      <c r="Q65" s="126"/>
      <c r="R65" s="126"/>
      <c r="S65" s="126"/>
      <c r="T65" s="113"/>
      <c r="U65" s="113"/>
      <c r="X65" s="123"/>
      <c r="Y65" s="112"/>
      <c r="Z65" s="108"/>
      <c r="AA65" s="124"/>
      <c r="AB65" s="116"/>
      <c r="AC65" s="116"/>
      <c r="AD65" s="116"/>
      <c r="AE65" s="116"/>
    </row>
    <row r="66" spans="2:31" ht="26.25" customHeight="1">
      <c r="B66" s="5" t="s">
        <v>13</v>
      </c>
      <c r="C66" s="24" t="str">
        <f>Eingabe!C17</f>
        <v>Franz Lang</v>
      </c>
      <c r="D66" s="3">
        <v>102.41</v>
      </c>
      <c r="E66" s="3">
        <f t="shared" si="6"/>
        <v>100.78999999999999</v>
      </c>
      <c r="F66" s="4">
        <v>203.2</v>
      </c>
      <c r="G66" s="3">
        <f t="shared" si="7"/>
        <v>20.32</v>
      </c>
      <c r="H66" s="134">
        <f>Eingabe!T17</f>
        <v>21</v>
      </c>
      <c r="I66" s="162">
        <f t="shared" si="8"/>
        <v>15.030000000000001</v>
      </c>
      <c r="J66" s="163">
        <f t="shared" si="10"/>
        <v>6.350000000000023</v>
      </c>
      <c r="K66" s="168">
        <f t="shared" si="9"/>
        <v>1.6200000000000045</v>
      </c>
      <c r="L66" s="108"/>
      <c r="M66" s="108"/>
      <c r="N66" s="112"/>
      <c r="O66" s="112"/>
      <c r="P66" s="113"/>
      <c r="Q66" s="126"/>
      <c r="R66" s="126"/>
      <c r="S66" s="126"/>
      <c r="T66" s="113"/>
      <c r="U66" s="113"/>
      <c r="X66" s="123"/>
      <c r="Y66" s="112"/>
      <c r="Z66" s="108"/>
      <c r="AA66" s="124"/>
      <c r="AB66" s="116"/>
      <c r="AC66" s="116"/>
      <c r="AD66" s="116"/>
      <c r="AE66" s="116"/>
    </row>
    <row r="67" spans="2:31" ht="26.25" customHeight="1">
      <c r="B67" s="5" t="s">
        <v>14</v>
      </c>
      <c r="C67" s="24" t="str">
        <f>Eingabe!C15</f>
        <v>Alfred Lippert</v>
      </c>
      <c r="D67" s="3">
        <v>101.78</v>
      </c>
      <c r="E67" s="3">
        <f t="shared" si="6"/>
        <v>99.18</v>
      </c>
      <c r="F67" s="4">
        <v>200.96</v>
      </c>
      <c r="G67" s="3">
        <f t="shared" si="7"/>
        <v>20.096</v>
      </c>
      <c r="H67" s="134">
        <f>Eingabe!T15</f>
        <v>20</v>
      </c>
      <c r="I67" s="162">
        <f t="shared" si="8"/>
        <v>17.269999999999982</v>
      </c>
      <c r="J67" s="163">
        <f t="shared" si="10"/>
        <v>2.2399999999999807</v>
      </c>
      <c r="K67" s="168">
        <f t="shared" si="9"/>
        <v>2.5999999999999943</v>
      </c>
      <c r="L67" s="108"/>
      <c r="M67" s="108"/>
      <c r="N67" s="112"/>
      <c r="O67" s="112"/>
      <c r="P67" s="113"/>
      <c r="Q67" s="126"/>
      <c r="R67" s="126"/>
      <c r="S67" s="126"/>
      <c r="T67" s="113"/>
      <c r="U67" s="113"/>
      <c r="X67" s="123"/>
      <c r="Y67" s="112"/>
      <c r="Z67" s="108"/>
      <c r="AA67" s="124"/>
      <c r="AB67" s="116"/>
      <c r="AC67" s="116"/>
      <c r="AD67" s="116"/>
      <c r="AE67" s="116"/>
    </row>
    <row r="68" spans="2:31" ht="26.25" customHeight="1">
      <c r="B68" s="5" t="s">
        <v>15</v>
      </c>
      <c r="C68" s="24" t="str">
        <f>Eingabe!C10</f>
        <v>Johann Lemböck</v>
      </c>
      <c r="D68" s="3">
        <v>99.33</v>
      </c>
      <c r="E68" s="3">
        <f t="shared" si="6"/>
        <v>97.61</v>
      </c>
      <c r="F68" s="4">
        <v>196.94</v>
      </c>
      <c r="G68" s="3">
        <f t="shared" si="7"/>
        <v>19.694</v>
      </c>
      <c r="H68" s="134">
        <f>Eingabe!T10</f>
        <v>19</v>
      </c>
      <c r="I68" s="162">
        <f t="shared" si="8"/>
        <v>21.289999999999992</v>
      </c>
      <c r="J68" s="163">
        <f t="shared" si="10"/>
        <v>4.02000000000001</v>
      </c>
      <c r="K68" s="168">
        <f t="shared" si="9"/>
        <v>1.7199999999999989</v>
      </c>
      <c r="L68" s="108"/>
      <c r="M68" s="108"/>
      <c r="N68" s="112"/>
      <c r="O68" s="112"/>
      <c r="P68" s="113"/>
      <c r="Q68" s="126"/>
      <c r="R68" s="126"/>
      <c r="S68" s="126"/>
      <c r="T68" s="113"/>
      <c r="U68" s="113"/>
      <c r="X68" s="123"/>
      <c r="Y68" s="112"/>
      <c r="Z68" s="108"/>
      <c r="AA68" s="124"/>
      <c r="AB68" s="116"/>
      <c r="AC68" s="116"/>
      <c r="AD68" s="116"/>
      <c r="AE68" s="116"/>
    </row>
    <row r="69" spans="2:31" ht="26.25" customHeight="1">
      <c r="B69" s="5" t="s">
        <v>16</v>
      </c>
      <c r="C69" s="24" t="str">
        <f>Eingabe!C8</f>
        <v>Gabi Krausler</v>
      </c>
      <c r="D69" s="3">
        <v>98.22</v>
      </c>
      <c r="E69" s="3">
        <f t="shared" si="6"/>
        <v>96.94999999999999</v>
      </c>
      <c r="F69" s="4">
        <v>195.17</v>
      </c>
      <c r="G69" s="3">
        <f t="shared" si="7"/>
        <v>19.517</v>
      </c>
      <c r="H69" s="134">
        <f>Eingabe!T8</f>
        <v>18</v>
      </c>
      <c r="I69" s="162">
        <f t="shared" si="8"/>
        <v>23.060000000000002</v>
      </c>
      <c r="J69" s="163">
        <f t="shared" si="10"/>
        <v>1.7700000000000102</v>
      </c>
      <c r="K69" s="168">
        <f t="shared" si="9"/>
        <v>1.2700000000000102</v>
      </c>
      <c r="L69" s="108"/>
      <c r="M69" s="108"/>
      <c r="N69" s="112"/>
      <c r="O69" s="112"/>
      <c r="P69" s="113"/>
      <c r="Q69" s="126"/>
      <c r="R69" s="126"/>
      <c r="S69" s="126"/>
      <c r="T69" s="113"/>
      <c r="U69" s="113"/>
      <c r="X69" s="123"/>
      <c r="Y69" s="112"/>
      <c r="Z69" s="108"/>
      <c r="AA69" s="124"/>
      <c r="AB69" s="116"/>
      <c r="AC69" s="116"/>
      <c r="AD69" s="116"/>
      <c r="AE69" s="116"/>
    </row>
    <row r="70" spans="2:31" ht="26.25" customHeight="1" thickBot="1">
      <c r="B70" s="5" t="s">
        <v>17</v>
      </c>
      <c r="C70" s="24" t="str">
        <f>Eingabe!C16</f>
        <v>Gerlinde Herzog</v>
      </c>
      <c r="D70" s="3">
        <v>98.77</v>
      </c>
      <c r="E70" s="3">
        <f t="shared" si="6"/>
        <v>96.34000000000002</v>
      </c>
      <c r="F70" s="4">
        <v>195.11</v>
      </c>
      <c r="G70" s="3">
        <f t="shared" si="7"/>
        <v>19.511000000000003</v>
      </c>
      <c r="H70" s="134">
        <f>Eingabe!T16</f>
        <v>17</v>
      </c>
      <c r="I70" s="162">
        <f t="shared" si="8"/>
        <v>23.119999999999976</v>
      </c>
      <c r="J70" s="163">
        <f t="shared" si="10"/>
        <v>0.05999999999997385</v>
      </c>
      <c r="K70" s="168">
        <f t="shared" si="9"/>
        <v>2.4299999999999784</v>
      </c>
      <c r="L70" s="108"/>
      <c r="M70" s="108"/>
      <c r="N70" s="112"/>
      <c r="O70" s="112"/>
      <c r="P70" s="113"/>
      <c r="Q70" s="126"/>
      <c r="R70" s="126"/>
      <c r="S70" s="126"/>
      <c r="T70" s="113"/>
      <c r="U70" s="113"/>
      <c r="X70" s="123"/>
      <c r="Y70" s="112"/>
      <c r="Z70" s="108"/>
      <c r="AA70" s="124"/>
      <c r="AB70" s="116"/>
      <c r="AC70" s="116"/>
      <c r="AD70" s="116"/>
      <c r="AE70" s="116"/>
    </row>
    <row r="71" spans="2:31" ht="26.25" customHeight="1" thickBot="1">
      <c r="B71" s="194" t="str">
        <f>Eingabe!$B$54</f>
        <v>Punktevergabe: 30,27,25,24,23,22,21,20,19,18,17,16,15,14,13,12,11,10,9,8,7,6,5,4,3,2,1</v>
      </c>
      <c r="C71" s="195"/>
      <c r="D71" s="195"/>
      <c r="E71" s="195"/>
      <c r="F71" s="195"/>
      <c r="G71" s="195"/>
      <c r="H71" s="195"/>
      <c r="I71" s="195"/>
      <c r="J71" s="195"/>
      <c r="K71" s="196"/>
      <c r="L71" s="108"/>
      <c r="M71" s="108"/>
      <c r="N71" s="112"/>
      <c r="O71" s="112"/>
      <c r="P71" s="113"/>
      <c r="Q71" s="126"/>
      <c r="R71" s="126"/>
      <c r="S71" s="126"/>
      <c r="T71" s="113"/>
      <c r="U71" s="113"/>
      <c r="X71" s="123"/>
      <c r="Y71" s="112"/>
      <c r="Z71" s="108"/>
      <c r="AA71" s="124"/>
      <c r="AB71" s="116"/>
      <c r="AC71" s="116"/>
      <c r="AD71" s="116"/>
      <c r="AE71" s="116"/>
    </row>
    <row r="72" spans="2:31" ht="26.25" customHeight="1">
      <c r="B72" s="108"/>
      <c r="C72" s="23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12"/>
      <c r="O72" s="112"/>
      <c r="P72" s="113"/>
      <c r="Q72" s="126"/>
      <c r="R72" s="126"/>
      <c r="S72" s="126"/>
      <c r="T72" s="113"/>
      <c r="U72" s="113"/>
      <c r="X72" s="123"/>
      <c r="Y72" s="123"/>
      <c r="Z72" s="112"/>
      <c r="AA72" s="108"/>
      <c r="AB72" s="124"/>
      <c r="AC72" s="116"/>
      <c r="AD72" s="116"/>
      <c r="AE72" s="116"/>
    </row>
    <row r="73" spans="2:31" ht="26.25" customHeight="1">
      <c r="B73" s="108"/>
      <c r="C73" s="180" t="s">
        <v>153</v>
      </c>
      <c r="D73" s="179">
        <v>10.478</v>
      </c>
      <c r="E73" s="179" t="s">
        <v>66</v>
      </c>
      <c r="F73" s="140">
        <v>4</v>
      </c>
      <c r="G73" s="137" t="s">
        <v>131</v>
      </c>
      <c r="H73" s="138"/>
      <c r="I73" s="137" t="s">
        <v>132</v>
      </c>
      <c r="J73" s="135">
        <v>1</v>
      </c>
      <c r="K73" s="136">
        <v>2</v>
      </c>
      <c r="L73" s="114"/>
      <c r="M73" s="108"/>
      <c r="N73" s="112"/>
      <c r="O73" s="112"/>
      <c r="P73" s="113"/>
      <c r="Q73" s="126"/>
      <c r="R73" s="126"/>
      <c r="S73" s="126"/>
      <c r="T73" s="113"/>
      <c r="U73" s="113"/>
      <c r="X73" s="116"/>
      <c r="Y73" s="116"/>
      <c r="Z73" s="116"/>
      <c r="AA73" s="116"/>
      <c r="AB73" s="116"/>
      <c r="AC73" s="116"/>
      <c r="AD73" s="116"/>
      <c r="AE73" s="116"/>
    </row>
    <row r="74" spans="2:31" ht="26.25" customHeight="1">
      <c r="B74" s="108"/>
      <c r="C74" s="180" t="s">
        <v>72</v>
      </c>
      <c r="D74" s="179">
        <v>10.578</v>
      </c>
      <c r="E74" s="179" t="s">
        <v>66</v>
      </c>
      <c r="F74" s="140">
        <v>4</v>
      </c>
      <c r="G74" s="141" t="s">
        <v>150</v>
      </c>
      <c r="H74" s="137" t="s">
        <v>4</v>
      </c>
      <c r="I74" s="142">
        <v>0.34</v>
      </c>
      <c r="J74" s="139">
        <v>3</v>
      </c>
      <c r="K74" s="140">
        <v>4</v>
      </c>
      <c r="L74" s="114"/>
      <c r="M74" s="108"/>
      <c r="N74" s="112"/>
      <c r="O74" s="112"/>
      <c r="P74" s="113"/>
      <c r="Q74" s="126"/>
      <c r="R74" s="126"/>
      <c r="S74" s="126"/>
      <c r="T74" s="113"/>
      <c r="U74" s="113"/>
      <c r="X74" s="116"/>
      <c r="Y74" s="116"/>
      <c r="Z74" s="116"/>
      <c r="AA74" s="116"/>
      <c r="AB74" s="116"/>
      <c r="AC74" s="116"/>
      <c r="AD74" s="116"/>
      <c r="AE74" s="116"/>
    </row>
    <row r="75" spans="2:31" ht="26.25" customHeight="1">
      <c r="B75" s="108"/>
      <c r="C75" s="180" t="s">
        <v>71</v>
      </c>
      <c r="D75" s="179">
        <v>10.683</v>
      </c>
      <c r="E75" s="179" t="s">
        <v>66</v>
      </c>
      <c r="F75" s="140">
        <v>4</v>
      </c>
      <c r="G75" s="137" t="s">
        <v>152</v>
      </c>
      <c r="H75" s="137" t="s">
        <v>5</v>
      </c>
      <c r="I75" s="142">
        <v>0.35</v>
      </c>
      <c r="J75" s="107">
        <v>5</v>
      </c>
      <c r="K75" s="114"/>
      <c r="L75" s="114"/>
      <c r="M75" s="108"/>
      <c r="N75" s="112"/>
      <c r="O75" s="112"/>
      <c r="P75" s="113"/>
      <c r="Q75" s="126"/>
      <c r="R75" s="126"/>
      <c r="S75" s="126"/>
      <c r="T75" s="113"/>
      <c r="U75" s="113"/>
      <c r="X75" s="116"/>
      <c r="Y75" s="116"/>
      <c r="Z75" s="116"/>
      <c r="AA75" s="116"/>
      <c r="AB75" s="116"/>
      <c r="AC75" s="116"/>
      <c r="AD75" s="116"/>
      <c r="AE75" s="116"/>
    </row>
    <row r="76" spans="2:31" ht="26.25" customHeight="1">
      <c r="B76" s="108"/>
      <c r="C76" s="26"/>
      <c r="D76" s="20"/>
      <c r="E76" s="21"/>
      <c r="F76" s="108"/>
      <c r="G76" s="115"/>
      <c r="H76" s="112"/>
      <c r="I76" s="108"/>
      <c r="J76" s="108"/>
      <c r="K76" s="108"/>
      <c r="L76" s="108"/>
      <c r="M76" s="108"/>
      <c r="N76" s="112"/>
      <c r="O76" s="112"/>
      <c r="P76" s="113"/>
      <c r="Q76" s="126"/>
      <c r="R76" s="126"/>
      <c r="S76" s="126"/>
      <c r="T76" s="113"/>
      <c r="U76" s="113"/>
      <c r="X76" s="123"/>
      <c r="Y76" s="123"/>
      <c r="Z76" s="112"/>
      <c r="AA76" s="108"/>
      <c r="AB76" s="124"/>
      <c r="AC76" s="116"/>
      <c r="AD76" s="116"/>
      <c r="AE76" s="116"/>
    </row>
    <row r="77" spans="2:31" ht="26.25" customHeight="1" thickBot="1">
      <c r="B77" s="108"/>
      <c r="C77" s="23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12"/>
      <c r="O77" s="112"/>
      <c r="P77" s="113"/>
      <c r="Q77" s="126"/>
      <c r="R77" s="126"/>
      <c r="S77" s="126"/>
      <c r="T77" s="113"/>
      <c r="U77" s="113"/>
      <c r="X77" s="123"/>
      <c r="Y77" s="123"/>
      <c r="Z77" s="112"/>
      <c r="AA77" s="108"/>
      <c r="AB77" s="124"/>
      <c r="AC77" s="116"/>
      <c r="AD77" s="116"/>
      <c r="AE77" s="116"/>
    </row>
    <row r="78" spans="2:31" ht="34.5" customHeight="1" thickBot="1">
      <c r="B78" s="207">
        <f>Eingabe!$U$3</f>
        <v>42643</v>
      </c>
      <c r="C78" s="208"/>
      <c r="D78" s="208"/>
      <c r="E78" s="208"/>
      <c r="F78" s="208"/>
      <c r="G78" s="208"/>
      <c r="H78" s="208"/>
      <c r="I78" s="208"/>
      <c r="J78" s="208"/>
      <c r="K78" s="209"/>
      <c r="L78" s="108"/>
      <c r="M78" s="108"/>
      <c r="N78" s="112"/>
      <c r="O78" s="112"/>
      <c r="P78" s="113"/>
      <c r="Q78" s="126"/>
      <c r="R78" s="126"/>
      <c r="S78" s="126"/>
      <c r="T78" s="113"/>
      <c r="U78" s="113"/>
      <c r="X78" s="116"/>
      <c r="Y78" s="116"/>
      <c r="Z78" s="116"/>
      <c r="AA78" s="116"/>
      <c r="AB78" s="116"/>
      <c r="AC78" s="116"/>
      <c r="AD78" s="116"/>
      <c r="AE78" s="116"/>
    </row>
    <row r="79" spans="2:31" ht="30.75" customHeight="1">
      <c r="B79" s="214" t="s">
        <v>0</v>
      </c>
      <c r="C79" s="192" t="s">
        <v>63</v>
      </c>
      <c r="D79" s="192" t="s">
        <v>4</v>
      </c>
      <c r="E79" s="192" t="s">
        <v>5</v>
      </c>
      <c r="F79" s="192" t="s">
        <v>6</v>
      </c>
      <c r="G79" s="192" t="s">
        <v>62</v>
      </c>
      <c r="H79" s="205" t="s">
        <v>3</v>
      </c>
      <c r="I79" s="127" t="s">
        <v>60</v>
      </c>
      <c r="J79" s="128"/>
      <c r="K79" s="184" t="s">
        <v>148</v>
      </c>
      <c r="L79" s="108"/>
      <c r="M79" s="108"/>
      <c r="N79" s="112"/>
      <c r="O79" s="112"/>
      <c r="P79" s="113"/>
      <c r="Q79" s="126"/>
      <c r="R79" s="126"/>
      <c r="S79" s="126"/>
      <c r="T79" s="113"/>
      <c r="U79" s="113"/>
      <c r="X79" s="116"/>
      <c r="Y79" s="116"/>
      <c r="Z79" s="116"/>
      <c r="AA79" s="116"/>
      <c r="AB79" s="116"/>
      <c r="AC79" s="116"/>
      <c r="AD79" s="116"/>
      <c r="AE79" s="116"/>
    </row>
    <row r="80" spans="2:31" ht="30" customHeight="1" thickBot="1">
      <c r="B80" s="215"/>
      <c r="C80" s="193"/>
      <c r="D80" s="193"/>
      <c r="E80" s="193"/>
      <c r="F80" s="193"/>
      <c r="G80" s="193"/>
      <c r="H80" s="206"/>
      <c r="I80" s="129" t="s">
        <v>58</v>
      </c>
      <c r="J80" s="130" t="s">
        <v>59</v>
      </c>
      <c r="K80" s="185"/>
      <c r="L80" s="108"/>
      <c r="M80" s="108"/>
      <c r="N80" s="112"/>
      <c r="O80" s="112"/>
      <c r="P80" s="113"/>
      <c r="Q80" s="126"/>
      <c r="R80" s="126"/>
      <c r="S80" s="126"/>
      <c r="T80" s="113"/>
      <c r="U80" s="113"/>
      <c r="X80" s="116"/>
      <c r="Y80" s="116"/>
      <c r="Z80" s="116"/>
      <c r="AA80" s="116"/>
      <c r="AB80" s="116"/>
      <c r="AC80" s="116"/>
      <c r="AD80" s="116"/>
      <c r="AE80" s="116"/>
    </row>
    <row r="81" spans="2:31" ht="26.25" customHeight="1">
      <c r="B81" s="30" t="s">
        <v>7</v>
      </c>
      <c r="C81" s="174" t="str">
        <f>Eingabe!C18</f>
        <v>Marko Neumayer</v>
      </c>
      <c r="D81" s="260">
        <v>108.11</v>
      </c>
      <c r="E81" s="94">
        <f>F81-D81</f>
        <v>109.33</v>
      </c>
      <c r="F81" s="97">
        <v>217.44</v>
      </c>
      <c r="G81" s="94">
        <f>SUM(F81/10)</f>
        <v>21.744</v>
      </c>
      <c r="H81" s="131">
        <f>Eingabe!U18</f>
        <v>30</v>
      </c>
      <c r="I81" s="102"/>
      <c r="J81" s="157"/>
      <c r="K81" s="167">
        <f>SUM(D81-E81)</f>
        <v>-1.2199999999999989</v>
      </c>
      <c r="L81" s="108"/>
      <c r="M81" s="108"/>
      <c r="N81" s="112"/>
      <c r="O81" s="112"/>
      <c r="P81" s="113"/>
      <c r="Q81" s="126"/>
      <c r="R81" s="126"/>
      <c r="S81" s="126"/>
      <c r="T81" s="113"/>
      <c r="U81" s="113"/>
      <c r="X81" s="116"/>
      <c r="Y81" s="116"/>
      <c r="Z81" s="116"/>
      <c r="AA81" s="116"/>
      <c r="AB81" s="116"/>
      <c r="AC81" s="116"/>
      <c r="AD81" s="116"/>
      <c r="AE81" s="116"/>
    </row>
    <row r="82" spans="2:31" ht="26.25" customHeight="1">
      <c r="B82" s="7" t="s">
        <v>8</v>
      </c>
      <c r="C82" s="98" t="str">
        <f>Eingabe!C19</f>
        <v>Roman Grunner</v>
      </c>
      <c r="D82" s="261">
        <v>108.17</v>
      </c>
      <c r="E82" s="95">
        <f>F82-D82</f>
        <v>107.96999999999998</v>
      </c>
      <c r="F82" s="99">
        <v>216.14</v>
      </c>
      <c r="G82" s="95">
        <f>SUM(F82/10)</f>
        <v>21.613999999999997</v>
      </c>
      <c r="H82" s="132">
        <f>Eingabe!U19</f>
        <v>27</v>
      </c>
      <c r="I82" s="158">
        <f>$F$81-F82</f>
        <v>1.3000000000000114</v>
      </c>
      <c r="J82" s="159"/>
      <c r="K82" s="168">
        <f aca="true" t="shared" si="11" ref="K82:K88">SUM(D82-E82)</f>
        <v>0.20000000000001705</v>
      </c>
      <c r="L82" s="108"/>
      <c r="M82" s="108"/>
      <c r="N82" s="112"/>
      <c r="O82" s="112"/>
      <c r="P82" s="113"/>
      <c r="Q82" s="126"/>
      <c r="R82" s="126"/>
      <c r="S82" s="126"/>
      <c r="T82" s="113"/>
      <c r="U82" s="113"/>
      <c r="X82" s="116"/>
      <c r="Y82" s="116"/>
      <c r="Z82" s="116"/>
      <c r="AA82" s="116"/>
      <c r="AB82" s="116"/>
      <c r="AC82" s="116"/>
      <c r="AD82" s="116"/>
      <c r="AE82" s="116"/>
    </row>
    <row r="83" spans="2:31" ht="26.25" customHeight="1">
      <c r="B83" s="8" t="s">
        <v>9</v>
      </c>
      <c r="C83" s="100" t="str">
        <f>Eingabe!C4</f>
        <v>Walter Lemböck </v>
      </c>
      <c r="D83" s="96">
        <v>107.65</v>
      </c>
      <c r="E83" s="96">
        <f>F83-D83</f>
        <v>106.41999999999999</v>
      </c>
      <c r="F83" s="101">
        <v>214.07</v>
      </c>
      <c r="G83" s="96">
        <f>SUM(F83/10)</f>
        <v>21.407</v>
      </c>
      <c r="H83" s="133">
        <f>Eingabe!U4</f>
        <v>25</v>
      </c>
      <c r="I83" s="160">
        <f>$F$81-F83</f>
        <v>3.3700000000000045</v>
      </c>
      <c r="J83" s="161">
        <f aca="true" t="shared" si="12" ref="J83:J88">SUM(F82-F83)</f>
        <v>2.069999999999993</v>
      </c>
      <c r="K83" s="168">
        <f t="shared" si="11"/>
        <v>1.2300000000000182</v>
      </c>
      <c r="L83" s="108"/>
      <c r="M83" s="108"/>
      <c r="N83" s="112"/>
      <c r="O83" s="112"/>
      <c r="P83" s="113"/>
      <c r="Q83" s="126"/>
      <c r="R83" s="126"/>
      <c r="S83" s="126"/>
      <c r="T83" s="113"/>
      <c r="U83" s="113"/>
      <c r="X83" s="116"/>
      <c r="Y83" s="116"/>
      <c r="Z83" s="116"/>
      <c r="AA83" s="116"/>
      <c r="AB83" s="116"/>
      <c r="AC83" s="116"/>
      <c r="AD83" s="116"/>
      <c r="AE83" s="116"/>
    </row>
    <row r="84" spans="2:31" ht="26.25" customHeight="1">
      <c r="B84" s="5" t="s">
        <v>10</v>
      </c>
      <c r="C84" s="24" t="str">
        <f>Eingabe!C6</f>
        <v>Gerhard Fischer </v>
      </c>
      <c r="D84" s="3">
        <v>104.79</v>
      </c>
      <c r="E84" s="3">
        <f>F84-D84</f>
        <v>104.89999999999999</v>
      </c>
      <c r="F84" s="4">
        <v>209.69</v>
      </c>
      <c r="G84" s="3">
        <f>SUM(F84/10)</f>
        <v>20.969</v>
      </c>
      <c r="H84" s="134">
        <f>Eingabe!U6</f>
        <v>24</v>
      </c>
      <c r="I84" s="162">
        <f>$F$81-F84</f>
        <v>7.75</v>
      </c>
      <c r="J84" s="163">
        <f t="shared" si="12"/>
        <v>4.3799999999999955</v>
      </c>
      <c r="K84" s="168">
        <f t="shared" si="11"/>
        <v>-0.10999999999998522</v>
      </c>
      <c r="L84" s="108"/>
      <c r="M84" s="108"/>
      <c r="N84" s="112"/>
      <c r="O84" s="112"/>
      <c r="P84" s="113"/>
      <c r="Q84" s="126"/>
      <c r="R84" s="126"/>
      <c r="S84" s="126"/>
      <c r="T84" s="113"/>
      <c r="U84" s="113"/>
      <c r="X84" s="116"/>
      <c r="Y84" s="116"/>
      <c r="Z84" s="116"/>
      <c r="AA84" s="116"/>
      <c r="AB84" s="116"/>
      <c r="AC84" s="116"/>
      <c r="AD84" s="116"/>
      <c r="AE84" s="116"/>
    </row>
    <row r="85" spans="2:31" ht="26.25" customHeight="1">
      <c r="B85" s="5" t="s">
        <v>11</v>
      </c>
      <c r="C85" s="24" t="str">
        <f>Eingabe!C7</f>
        <v>Thomas Nowak </v>
      </c>
      <c r="D85" s="3">
        <v>104.01</v>
      </c>
      <c r="E85" s="3">
        <f>F85-D85</f>
        <v>104.54</v>
      </c>
      <c r="F85" s="4">
        <v>208.55</v>
      </c>
      <c r="G85" s="3">
        <f>SUM(F85/10)</f>
        <v>20.855</v>
      </c>
      <c r="H85" s="134">
        <f>Eingabe!U7</f>
        <v>23</v>
      </c>
      <c r="I85" s="162">
        <f>$F$81-F85</f>
        <v>8.889999999999986</v>
      </c>
      <c r="J85" s="163">
        <f t="shared" si="12"/>
        <v>1.1399999999999864</v>
      </c>
      <c r="K85" s="168">
        <f t="shared" si="11"/>
        <v>-0.5300000000000011</v>
      </c>
      <c r="L85" s="108"/>
      <c r="M85" s="108"/>
      <c r="N85" s="112"/>
      <c r="O85" s="112"/>
      <c r="P85" s="113"/>
      <c r="Q85" s="126"/>
      <c r="R85" s="126"/>
      <c r="S85" s="126"/>
      <c r="T85" s="113"/>
      <c r="U85" s="113"/>
      <c r="X85" s="116"/>
      <c r="Y85" s="116"/>
      <c r="Z85" s="116"/>
      <c r="AA85" s="116"/>
      <c r="AB85" s="116"/>
      <c r="AC85" s="116"/>
      <c r="AD85" s="116"/>
      <c r="AE85" s="116"/>
    </row>
    <row r="86" spans="2:31" ht="26.25" customHeight="1">
      <c r="B86" s="5" t="s">
        <v>12</v>
      </c>
      <c r="C86" s="24" t="str">
        <f>Eingabe!C5</f>
        <v>Peter Siding </v>
      </c>
      <c r="D86" s="3">
        <v>101.74</v>
      </c>
      <c r="E86" s="3">
        <f>F86-D86</f>
        <v>103.59000000000002</v>
      </c>
      <c r="F86" s="4">
        <v>205.33</v>
      </c>
      <c r="G86" s="3">
        <f>SUM(F86/10)</f>
        <v>20.533</v>
      </c>
      <c r="H86" s="134">
        <f>Eingabe!U5</f>
        <v>22</v>
      </c>
      <c r="I86" s="162">
        <f>$F$81-F86</f>
        <v>12.109999999999985</v>
      </c>
      <c r="J86" s="163">
        <f t="shared" si="12"/>
        <v>3.219999999999999</v>
      </c>
      <c r="K86" s="168">
        <f t="shared" si="11"/>
        <v>-1.8500000000000227</v>
      </c>
      <c r="L86" s="108"/>
      <c r="M86" s="108"/>
      <c r="N86" s="112"/>
      <c r="O86" s="112"/>
      <c r="P86" s="113"/>
      <c r="Q86" s="126"/>
      <c r="R86" s="126"/>
      <c r="S86" s="126"/>
      <c r="T86" s="113"/>
      <c r="U86" s="113"/>
      <c r="X86" s="116"/>
      <c r="Y86" s="116"/>
      <c r="Z86" s="116"/>
      <c r="AA86" s="116"/>
      <c r="AB86" s="116"/>
      <c r="AC86" s="116"/>
      <c r="AD86" s="116"/>
      <c r="AE86" s="116"/>
    </row>
    <row r="87" spans="2:31" ht="26.25" customHeight="1">
      <c r="B87" s="5" t="s">
        <v>13</v>
      </c>
      <c r="C87" s="24" t="str">
        <f>Eingabe!C10</f>
        <v>Johann Lemböck</v>
      </c>
      <c r="D87" s="3">
        <v>96.28</v>
      </c>
      <c r="E87" s="3">
        <f>F87-D87</f>
        <v>94.41</v>
      </c>
      <c r="F87" s="4">
        <v>190.69</v>
      </c>
      <c r="G87" s="3">
        <f>SUM(F87/10)</f>
        <v>19.069</v>
      </c>
      <c r="H87" s="134">
        <f>Eingabe!U10</f>
        <v>21</v>
      </c>
      <c r="I87" s="162">
        <f>$F$81-F87</f>
        <v>26.75</v>
      </c>
      <c r="J87" s="163">
        <f t="shared" si="12"/>
        <v>14.640000000000015</v>
      </c>
      <c r="K87" s="168">
        <f t="shared" si="11"/>
        <v>1.8700000000000045</v>
      </c>
      <c r="L87" s="108"/>
      <c r="M87" s="108"/>
      <c r="N87" s="112"/>
      <c r="O87" s="112"/>
      <c r="P87" s="113"/>
      <c r="Q87" s="126"/>
      <c r="R87" s="126"/>
      <c r="S87" s="126"/>
      <c r="T87" s="113"/>
      <c r="U87" s="113"/>
      <c r="X87" s="116"/>
      <c r="Y87" s="116"/>
      <c r="Z87" s="116"/>
      <c r="AA87" s="116"/>
      <c r="AB87" s="116"/>
      <c r="AC87" s="116"/>
      <c r="AD87" s="116"/>
      <c r="AE87" s="116"/>
    </row>
    <row r="88" spans="2:31" ht="26.25" customHeight="1" thickBot="1">
      <c r="B88" s="5" t="s">
        <v>14</v>
      </c>
      <c r="C88" s="24" t="str">
        <f>Eingabe!C8</f>
        <v>Gabi Krausler</v>
      </c>
      <c r="D88" s="3">
        <v>93.9</v>
      </c>
      <c r="E88" s="3">
        <f>F88-D88</f>
        <v>94.6</v>
      </c>
      <c r="F88" s="4">
        <v>188.5</v>
      </c>
      <c r="G88" s="3">
        <f>SUM(F88/10)</f>
        <v>18.85</v>
      </c>
      <c r="H88" s="134">
        <f>Eingabe!U8</f>
        <v>20</v>
      </c>
      <c r="I88" s="162">
        <f>$F$81-F88</f>
        <v>28.939999999999998</v>
      </c>
      <c r="J88" s="163">
        <f t="shared" si="12"/>
        <v>2.1899999999999977</v>
      </c>
      <c r="K88" s="168">
        <f t="shared" si="11"/>
        <v>-0.6999999999999886</v>
      </c>
      <c r="L88" s="108"/>
      <c r="M88" s="108"/>
      <c r="N88" s="112"/>
      <c r="O88" s="112"/>
      <c r="P88" s="113"/>
      <c r="Q88" s="126"/>
      <c r="R88" s="126"/>
      <c r="S88" s="126"/>
      <c r="T88" s="113"/>
      <c r="U88" s="113"/>
      <c r="X88" s="116"/>
      <c r="Y88" s="116"/>
      <c r="Z88" s="116"/>
      <c r="AA88" s="116"/>
      <c r="AB88" s="116"/>
      <c r="AC88" s="116"/>
      <c r="AD88" s="116"/>
      <c r="AE88" s="116"/>
    </row>
    <row r="89" spans="2:31" ht="26.25" customHeight="1" thickBot="1">
      <c r="B89" s="194" t="str">
        <f>Eingabe!$B$54</f>
        <v>Punktevergabe: 30,27,25,24,23,22,21,20,19,18,17,16,15,14,13,12,11,10,9,8,7,6,5,4,3,2,1</v>
      </c>
      <c r="C89" s="195"/>
      <c r="D89" s="195"/>
      <c r="E89" s="195"/>
      <c r="F89" s="195"/>
      <c r="G89" s="195"/>
      <c r="H89" s="195"/>
      <c r="I89" s="195"/>
      <c r="J89" s="195"/>
      <c r="K89" s="196"/>
      <c r="L89" s="108"/>
      <c r="M89" s="108"/>
      <c r="N89" s="112"/>
      <c r="O89" s="112"/>
      <c r="P89" s="113"/>
      <c r="Q89" s="126"/>
      <c r="R89" s="126"/>
      <c r="S89" s="126"/>
      <c r="T89" s="113"/>
      <c r="U89" s="113"/>
      <c r="X89" s="116"/>
      <c r="Y89" s="116"/>
      <c r="Z89" s="116"/>
      <c r="AA89" s="116"/>
      <c r="AB89" s="116"/>
      <c r="AC89" s="116"/>
      <c r="AD89" s="116"/>
      <c r="AE89" s="116"/>
    </row>
    <row r="90" spans="2:31" ht="26.25" customHeight="1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12"/>
      <c r="O90" s="112"/>
      <c r="P90" s="113"/>
      <c r="Q90" s="126"/>
      <c r="R90" s="126"/>
      <c r="S90" s="126"/>
      <c r="T90" s="113"/>
      <c r="U90" s="113"/>
      <c r="X90" s="116"/>
      <c r="Y90" s="116"/>
      <c r="Z90" s="116"/>
      <c r="AA90" s="116"/>
      <c r="AB90" s="116"/>
      <c r="AC90" s="116"/>
      <c r="AD90" s="116"/>
      <c r="AE90" s="116"/>
    </row>
    <row r="91" spans="2:31" ht="26.25" customHeight="1">
      <c r="B91" s="114"/>
      <c r="C91" s="262" t="s">
        <v>153</v>
      </c>
      <c r="D91" s="263">
        <v>10.639</v>
      </c>
      <c r="E91" s="263" t="s">
        <v>66</v>
      </c>
      <c r="F91" s="139">
        <v>3</v>
      </c>
      <c r="G91" s="137" t="s">
        <v>131</v>
      </c>
      <c r="H91" s="138"/>
      <c r="I91" s="137" t="s">
        <v>132</v>
      </c>
      <c r="J91" s="135">
        <v>1</v>
      </c>
      <c r="K91" s="136">
        <v>2</v>
      </c>
      <c r="L91" s="114"/>
      <c r="M91" s="108"/>
      <c r="N91" s="112"/>
      <c r="O91" s="112"/>
      <c r="P91" s="113"/>
      <c r="Q91" s="126"/>
      <c r="R91" s="126"/>
      <c r="S91" s="126"/>
      <c r="T91" s="113"/>
      <c r="U91" s="113"/>
      <c r="X91" s="116"/>
      <c r="Y91" s="116"/>
      <c r="Z91" s="116"/>
      <c r="AA91" s="116"/>
      <c r="AB91" s="116"/>
      <c r="AC91" s="116"/>
      <c r="AD91" s="116"/>
      <c r="AE91" s="116"/>
    </row>
    <row r="92" spans="2:31" ht="26.25" customHeight="1">
      <c r="B92" s="122"/>
      <c r="C92" s="180" t="s">
        <v>75</v>
      </c>
      <c r="D92" s="179">
        <v>10.691</v>
      </c>
      <c r="E92" s="179" t="s">
        <v>66</v>
      </c>
      <c r="F92" s="183">
        <v>4</v>
      </c>
      <c r="G92" s="141" t="s">
        <v>154</v>
      </c>
      <c r="H92" s="137" t="s">
        <v>4</v>
      </c>
      <c r="I92" s="142">
        <v>0.41</v>
      </c>
      <c r="J92" s="139">
        <v>3</v>
      </c>
      <c r="K92" s="140">
        <v>4</v>
      </c>
      <c r="L92" s="114"/>
      <c r="M92" s="108"/>
      <c r="N92" s="112"/>
      <c r="O92" s="112"/>
      <c r="P92" s="113"/>
      <c r="Q92" s="126"/>
      <c r="R92" s="126"/>
      <c r="S92" s="126"/>
      <c r="T92" s="113"/>
      <c r="U92" s="113"/>
      <c r="X92" s="116"/>
      <c r="Y92" s="116"/>
      <c r="Z92" s="116"/>
      <c r="AA92" s="116"/>
      <c r="AB92" s="116"/>
      <c r="AC92" s="116"/>
      <c r="AD92" s="116"/>
      <c r="AE92" s="116"/>
    </row>
    <row r="93" spans="2:31" ht="26.25" customHeight="1">
      <c r="B93" s="122"/>
      <c r="C93" s="262" t="s">
        <v>145</v>
      </c>
      <c r="D93" s="263">
        <v>10.74</v>
      </c>
      <c r="E93" s="263" t="s">
        <v>66</v>
      </c>
      <c r="F93" s="139">
        <v>3</v>
      </c>
      <c r="G93" s="137" t="s">
        <v>155</v>
      </c>
      <c r="H93" s="137" t="s">
        <v>5</v>
      </c>
      <c r="I93" s="142">
        <v>0.41</v>
      </c>
      <c r="J93" s="107">
        <v>5</v>
      </c>
      <c r="K93" s="114"/>
      <c r="L93" s="114"/>
      <c r="M93" s="108"/>
      <c r="N93" s="112"/>
      <c r="O93" s="112"/>
      <c r="P93" s="113"/>
      <c r="Q93" s="126"/>
      <c r="R93" s="126"/>
      <c r="S93" s="126"/>
      <c r="T93" s="113"/>
      <c r="U93" s="113"/>
      <c r="X93" s="116"/>
      <c r="Y93" s="116"/>
      <c r="Z93" s="116"/>
      <c r="AA93" s="116"/>
      <c r="AB93" s="116"/>
      <c r="AC93" s="116"/>
      <c r="AD93" s="116"/>
      <c r="AE93" s="116"/>
    </row>
    <row r="94" spans="2:31" ht="26.25" customHeight="1">
      <c r="B94" s="122"/>
      <c r="C94" s="26"/>
      <c r="D94" s="20"/>
      <c r="E94" s="21"/>
      <c r="F94" s="108"/>
      <c r="G94" s="108"/>
      <c r="H94" s="108"/>
      <c r="I94" s="108"/>
      <c r="J94" s="108"/>
      <c r="K94" s="108"/>
      <c r="L94" s="108"/>
      <c r="M94" s="108"/>
      <c r="N94" s="112"/>
      <c r="O94" s="112"/>
      <c r="P94" s="113"/>
      <c r="Q94" s="126"/>
      <c r="R94" s="126"/>
      <c r="S94" s="126"/>
      <c r="T94" s="113"/>
      <c r="U94" s="113"/>
      <c r="X94" s="123"/>
      <c r="Y94" s="123"/>
      <c r="Z94" s="112"/>
      <c r="AA94" s="108"/>
      <c r="AB94" s="124"/>
      <c r="AC94" s="116"/>
      <c r="AD94" s="116"/>
      <c r="AE94" s="116"/>
    </row>
    <row r="95" spans="2:31" ht="26.25" customHeight="1" thickBot="1">
      <c r="B95" s="108"/>
      <c r="C95" s="23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12"/>
      <c r="O95" s="112"/>
      <c r="P95" s="113"/>
      <c r="Q95" s="126"/>
      <c r="R95" s="126"/>
      <c r="S95" s="126"/>
      <c r="T95" s="113"/>
      <c r="U95" s="113"/>
      <c r="X95" s="123"/>
      <c r="Y95" s="123"/>
      <c r="Z95" s="112"/>
      <c r="AA95" s="108"/>
      <c r="AB95" s="124"/>
      <c r="AC95" s="116"/>
      <c r="AD95" s="116"/>
      <c r="AE95" s="116"/>
    </row>
    <row r="96" spans="2:31" ht="34.5" customHeight="1" thickBot="1">
      <c r="B96" s="207">
        <f>Eingabe!$V$3</f>
        <v>42692</v>
      </c>
      <c r="C96" s="208"/>
      <c r="D96" s="208"/>
      <c r="E96" s="208"/>
      <c r="F96" s="208"/>
      <c r="G96" s="208"/>
      <c r="H96" s="208"/>
      <c r="I96" s="208"/>
      <c r="J96" s="208"/>
      <c r="K96" s="209"/>
      <c r="L96" s="108"/>
      <c r="M96" s="108"/>
      <c r="N96" s="112"/>
      <c r="O96" s="112"/>
      <c r="P96" s="113"/>
      <c r="Q96" s="126"/>
      <c r="R96" s="126"/>
      <c r="S96" s="126"/>
      <c r="T96" s="113"/>
      <c r="U96" s="113"/>
      <c r="X96" s="116"/>
      <c r="Y96" s="116"/>
      <c r="Z96" s="116"/>
      <c r="AA96" s="116"/>
      <c r="AB96" s="116"/>
      <c r="AC96" s="116"/>
      <c r="AD96" s="116"/>
      <c r="AE96" s="116"/>
    </row>
    <row r="97" spans="2:31" ht="30" customHeight="1">
      <c r="B97" s="214" t="s">
        <v>0</v>
      </c>
      <c r="C97" s="192" t="s">
        <v>63</v>
      </c>
      <c r="D97" s="192" t="s">
        <v>4</v>
      </c>
      <c r="E97" s="192" t="s">
        <v>5</v>
      </c>
      <c r="F97" s="192" t="s">
        <v>6</v>
      </c>
      <c r="G97" s="192" t="s">
        <v>62</v>
      </c>
      <c r="H97" s="205" t="s">
        <v>3</v>
      </c>
      <c r="I97" s="127" t="s">
        <v>60</v>
      </c>
      <c r="J97" s="128"/>
      <c r="K97" s="184" t="s">
        <v>148</v>
      </c>
      <c r="L97" s="108"/>
      <c r="M97" s="108"/>
      <c r="N97" s="112"/>
      <c r="O97" s="112"/>
      <c r="P97" s="113"/>
      <c r="Q97" s="126"/>
      <c r="R97" s="126"/>
      <c r="S97" s="126"/>
      <c r="T97" s="113"/>
      <c r="U97" s="113"/>
      <c r="X97" s="116"/>
      <c r="Y97" s="116"/>
      <c r="Z97" s="116"/>
      <c r="AA97" s="116"/>
      <c r="AB97" s="116"/>
      <c r="AC97" s="116"/>
      <c r="AD97" s="116"/>
      <c r="AE97" s="116"/>
    </row>
    <row r="98" spans="2:31" ht="30" customHeight="1" thickBot="1">
      <c r="B98" s="215"/>
      <c r="C98" s="193"/>
      <c r="D98" s="193"/>
      <c r="E98" s="193"/>
      <c r="F98" s="193"/>
      <c r="G98" s="193"/>
      <c r="H98" s="206"/>
      <c r="I98" s="129" t="s">
        <v>58</v>
      </c>
      <c r="J98" s="130" t="s">
        <v>59</v>
      </c>
      <c r="K98" s="185"/>
      <c r="L98" s="108"/>
      <c r="M98" s="108"/>
      <c r="N98" s="112"/>
      <c r="O98" s="112"/>
      <c r="P98" s="113"/>
      <c r="Q98" s="126"/>
      <c r="R98" s="126"/>
      <c r="S98" s="126"/>
      <c r="T98" s="113"/>
      <c r="U98" s="113"/>
      <c r="X98" s="116"/>
      <c r="Y98" s="116"/>
      <c r="Z98" s="116"/>
      <c r="AA98" s="116"/>
      <c r="AB98" s="116"/>
      <c r="AC98" s="116"/>
      <c r="AD98" s="116"/>
      <c r="AE98" s="116"/>
    </row>
    <row r="99" spans="2:31" ht="26.25" customHeight="1">
      <c r="B99" s="6" t="s">
        <v>7</v>
      </c>
      <c r="C99" s="25" t="str">
        <f>Eingabe!C4</f>
        <v>Walter Lemböck </v>
      </c>
      <c r="D99" s="3"/>
      <c r="E99" s="3">
        <f aca="true" t="shared" si="13" ref="E99:E130">F99-D99</f>
        <v>0</v>
      </c>
      <c r="F99" s="4"/>
      <c r="G99" s="31">
        <f>SUM(F99/10)</f>
        <v>0</v>
      </c>
      <c r="H99" s="134">
        <f>Eingabe!V4</f>
        <v>0</v>
      </c>
      <c r="I99" s="102"/>
      <c r="J99" s="157"/>
      <c r="K99" s="167">
        <f>SUM(D99-E99)</f>
        <v>0</v>
      </c>
      <c r="L99" s="108"/>
      <c r="M99" s="108"/>
      <c r="N99" s="112"/>
      <c r="O99" s="112"/>
      <c r="P99" s="113"/>
      <c r="Q99" s="126"/>
      <c r="R99" s="126"/>
      <c r="S99" s="126"/>
      <c r="T99" s="113"/>
      <c r="U99" s="113"/>
      <c r="X99" s="116"/>
      <c r="Y99" s="116"/>
      <c r="Z99" s="116"/>
      <c r="AA99" s="116"/>
      <c r="AB99" s="116"/>
      <c r="AC99" s="116"/>
      <c r="AD99" s="116"/>
      <c r="AE99" s="116"/>
    </row>
    <row r="100" spans="2:31" ht="26.25" customHeight="1">
      <c r="B100" s="7" t="s">
        <v>8</v>
      </c>
      <c r="C100" s="24" t="str">
        <f>Eingabe!C5</f>
        <v>Peter Siding </v>
      </c>
      <c r="D100" s="3"/>
      <c r="E100" s="3">
        <f t="shared" si="13"/>
        <v>0</v>
      </c>
      <c r="F100" s="4"/>
      <c r="G100" s="3">
        <f>SUM(F100/10)</f>
        <v>0</v>
      </c>
      <c r="H100" s="134">
        <f>Eingabe!V5</f>
        <v>0</v>
      </c>
      <c r="I100" s="158">
        <f aca="true" t="shared" si="14" ref="I100:I148">$F$60-F100</f>
        <v>218.23</v>
      </c>
      <c r="J100" s="159"/>
      <c r="K100" s="168">
        <f aca="true" t="shared" si="15" ref="K100:K148">SUM(D100-E100)</f>
        <v>0</v>
      </c>
      <c r="L100" s="108"/>
      <c r="M100" s="108"/>
      <c r="N100" s="112"/>
      <c r="O100" s="112"/>
      <c r="P100" s="113"/>
      <c r="Q100" s="126"/>
      <c r="R100" s="126"/>
      <c r="S100" s="126"/>
      <c r="T100" s="113"/>
      <c r="U100" s="113"/>
      <c r="X100" s="116"/>
      <c r="Y100" s="116"/>
      <c r="Z100" s="116"/>
      <c r="AA100" s="116"/>
      <c r="AB100" s="116"/>
      <c r="AC100" s="116"/>
      <c r="AD100" s="116"/>
      <c r="AE100" s="116"/>
    </row>
    <row r="101" spans="2:31" ht="26.25" customHeight="1">
      <c r="B101" s="8" t="s">
        <v>9</v>
      </c>
      <c r="C101" s="24" t="str">
        <f>Eingabe!C6</f>
        <v>Gerhard Fischer </v>
      </c>
      <c r="D101" s="3"/>
      <c r="E101" s="3">
        <f t="shared" si="13"/>
        <v>0</v>
      </c>
      <c r="F101" s="4"/>
      <c r="G101" s="3">
        <f aca="true" t="shared" si="16" ref="G101:G147">SUM(F101/10)</f>
        <v>0</v>
      </c>
      <c r="H101" s="134">
        <f>Eingabe!V6</f>
        <v>0</v>
      </c>
      <c r="I101" s="160">
        <f t="shared" si="14"/>
        <v>218.23</v>
      </c>
      <c r="J101" s="161">
        <f aca="true" t="shared" si="17" ref="J101:J148">SUM(F100-F101)</f>
        <v>0</v>
      </c>
      <c r="K101" s="168">
        <f t="shared" si="15"/>
        <v>0</v>
      </c>
      <c r="L101" s="108"/>
      <c r="M101" s="108"/>
      <c r="N101" s="112"/>
      <c r="O101" s="112"/>
      <c r="P101" s="113"/>
      <c r="Q101" s="126"/>
      <c r="R101" s="126"/>
      <c r="S101" s="126"/>
      <c r="T101" s="113"/>
      <c r="U101" s="113"/>
      <c r="X101" s="116"/>
      <c r="Y101" s="116"/>
      <c r="Z101" s="116"/>
      <c r="AA101" s="116"/>
      <c r="AB101" s="116"/>
      <c r="AC101" s="116"/>
      <c r="AD101" s="116"/>
      <c r="AE101" s="116"/>
    </row>
    <row r="102" spans="2:31" ht="26.25" customHeight="1">
      <c r="B102" s="5" t="s">
        <v>10</v>
      </c>
      <c r="C102" s="24" t="str">
        <f>Eingabe!C7</f>
        <v>Thomas Nowak </v>
      </c>
      <c r="D102" s="3"/>
      <c r="E102" s="3">
        <f t="shared" si="13"/>
        <v>0</v>
      </c>
      <c r="F102" s="4"/>
      <c r="G102" s="3">
        <f t="shared" si="16"/>
        <v>0</v>
      </c>
      <c r="H102" s="134">
        <f>Eingabe!V7</f>
        <v>0</v>
      </c>
      <c r="I102" s="162">
        <f t="shared" si="14"/>
        <v>218.23</v>
      </c>
      <c r="J102" s="163">
        <f t="shared" si="17"/>
        <v>0</v>
      </c>
      <c r="K102" s="168">
        <f t="shared" si="15"/>
        <v>0</v>
      </c>
      <c r="L102" s="108"/>
      <c r="M102" s="108"/>
      <c r="N102" s="112"/>
      <c r="O102" s="112"/>
      <c r="P102" s="113"/>
      <c r="Q102" s="126"/>
      <c r="R102" s="126"/>
      <c r="S102" s="126"/>
      <c r="T102" s="113"/>
      <c r="U102" s="113"/>
      <c r="X102" s="116"/>
      <c r="Y102" s="116"/>
      <c r="Z102" s="116"/>
      <c r="AA102" s="116"/>
      <c r="AB102" s="116"/>
      <c r="AC102" s="116"/>
      <c r="AD102" s="116"/>
      <c r="AE102" s="116"/>
    </row>
    <row r="103" spans="2:31" ht="26.25" customHeight="1">
      <c r="B103" s="5" t="s">
        <v>11</v>
      </c>
      <c r="C103" s="24" t="str">
        <f>Eingabe!C8</f>
        <v>Gabi Krausler</v>
      </c>
      <c r="D103" s="3"/>
      <c r="E103" s="3">
        <f t="shared" si="13"/>
        <v>0</v>
      </c>
      <c r="F103" s="4"/>
      <c r="G103" s="3">
        <f t="shared" si="16"/>
        <v>0</v>
      </c>
      <c r="H103" s="134">
        <f>Eingabe!V8</f>
        <v>0</v>
      </c>
      <c r="I103" s="162">
        <f t="shared" si="14"/>
        <v>218.23</v>
      </c>
      <c r="J103" s="163">
        <f t="shared" si="17"/>
        <v>0</v>
      </c>
      <c r="K103" s="168">
        <f t="shared" si="15"/>
        <v>0</v>
      </c>
      <c r="L103" s="108"/>
      <c r="M103" s="108"/>
      <c r="N103" s="112"/>
      <c r="O103" s="112"/>
      <c r="P103" s="113"/>
      <c r="Q103" s="126"/>
      <c r="R103" s="126"/>
      <c r="S103" s="126"/>
      <c r="T103" s="113"/>
      <c r="U103" s="113"/>
      <c r="X103" s="116"/>
      <c r="Y103" s="116"/>
      <c r="Z103" s="116"/>
      <c r="AA103" s="116"/>
      <c r="AB103" s="116"/>
      <c r="AC103" s="116"/>
      <c r="AD103" s="116"/>
      <c r="AE103" s="116"/>
    </row>
    <row r="104" spans="2:31" ht="26.25" customHeight="1">
      <c r="B104" s="5" t="s">
        <v>12</v>
      </c>
      <c r="C104" s="24" t="str">
        <f>Eingabe!C9</f>
        <v>Roland Dobritzhofer</v>
      </c>
      <c r="D104" s="3"/>
      <c r="E104" s="3">
        <f t="shared" si="13"/>
        <v>0</v>
      </c>
      <c r="F104" s="4"/>
      <c r="G104" s="3">
        <f t="shared" si="16"/>
        <v>0</v>
      </c>
      <c r="H104" s="134">
        <f>Eingabe!V9</f>
        <v>0</v>
      </c>
      <c r="I104" s="162">
        <f t="shared" si="14"/>
        <v>218.23</v>
      </c>
      <c r="J104" s="163">
        <f t="shared" si="17"/>
        <v>0</v>
      </c>
      <c r="K104" s="168">
        <f t="shared" si="15"/>
        <v>0</v>
      </c>
      <c r="L104" s="108"/>
      <c r="M104" s="108"/>
      <c r="N104" s="112"/>
      <c r="O104" s="112"/>
      <c r="P104" s="113"/>
      <c r="Q104" s="126"/>
      <c r="R104" s="126"/>
      <c r="S104" s="126"/>
      <c r="T104" s="113"/>
      <c r="U104" s="113"/>
      <c r="X104" s="116"/>
      <c r="Y104" s="116"/>
      <c r="Z104" s="116"/>
      <c r="AA104" s="116"/>
      <c r="AB104" s="116"/>
      <c r="AC104" s="116"/>
      <c r="AD104" s="116"/>
      <c r="AE104" s="116"/>
    </row>
    <row r="105" spans="2:31" ht="26.25" customHeight="1">
      <c r="B105" s="5" t="s">
        <v>13</v>
      </c>
      <c r="C105" s="24" t="str">
        <f>Eingabe!C10</f>
        <v>Johann Lemböck</v>
      </c>
      <c r="D105" s="3"/>
      <c r="E105" s="3">
        <f t="shared" si="13"/>
        <v>0</v>
      </c>
      <c r="F105" s="4"/>
      <c r="G105" s="3">
        <f t="shared" si="16"/>
        <v>0</v>
      </c>
      <c r="H105" s="134">
        <f>Eingabe!V10</f>
        <v>0</v>
      </c>
      <c r="I105" s="162">
        <f t="shared" si="14"/>
        <v>218.23</v>
      </c>
      <c r="J105" s="163">
        <f t="shared" si="17"/>
        <v>0</v>
      </c>
      <c r="K105" s="168">
        <f t="shared" si="15"/>
        <v>0</v>
      </c>
      <c r="L105" s="108"/>
      <c r="M105" s="108"/>
      <c r="N105" s="112"/>
      <c r="O105" s="112"/>
      <c r="P105" s="113"/>
      <c r="Q105" s="126"/>
      <c r="R105" s="126"/>
      <c r="S105" s="126"/>
      <c r="T105" s="113"/>
      <c r="U105" s="113"/>
      <c r="X105" s="116"/>
      <c r="Y105" s="116"/>
      <c r="Z105" s="116"/>
      <c r="AA105" s="116"/>
      <c r="AB105" s="116"/>
      <c r="AC105" s="116"/>
      <c r="AD105" s="116"/>
      <c r="AE105" s="116"/>
    </row>
    <row r="106" spans="2:31" ht="26.25" customHeight="1">
      <c r="B106" s="5" t="s">
        <v>14</v>
      </c>
      <c r="C106" s="24" t="str">
        <f>Eingabe!C11</f>
        <v>Christian Melbinger</v>
      </c>
      <c r="D106" s="3"/>
      <c r="E106" s="3">
        <f t="shared" si="13"/>
        <v>0</v>
      </c>
      <c r="F106" s="4"/>
      <c r="G106" s="3">
        <f t="shared" si="16"/>
        <v>0</v>
      </c>
      <c r="H106" s="134">
        <f>Eingabe!V11</f>
        <v>0</v>
      </c>
      <c r="I106" s="162">
        <f t="shared" si="14"/>
        <v>218.23</v>
      </c>
      <c r="J106" s="163">
        <f t="shared" si="17"/>
        <v>0</v>
      </c>
      <c r="K106" s="168">
        <f t="shared" si="15"/>
        <v>0</v>
      </c>
      <c r="L106" s="108"/>
      <c r="M106" s="108"/>
      <c r="N106" s="112"/>
      <c r="O106" s="112"/>
      <c r="P106" s="113"/>
      <c r="Q106" s="126"/>
      <c r="R106" s="126"/>
      <c r="S106" s="126"/>
      <c r="T106" s="113"/>
      <c r="U106" s="113"/>
      <c r="X106" s="116"/>
      <c r="Y106" s="116"/>
      <c r="Z106" s="116"/>
      <c r="AA106" s="116"/>
      <c r="AB106" s="116"/>
      <c r="AC106" s="116"/>
      <c r="AD106" s="116"/>
      <c r="AE106" s="116"/>
    </row>
    <row r="107" spans="2:31" ht="26.25" customHeight="1">
      <c r="B107" s="5" t="s">
        <v>15</v>
      </c>
      <c r="C107" s="24" t="str">
        <f>Eingabe!C12</f>
        <v>Per Bosch</v>
      </c>
      <c r="D107" s="3"/>
      <c r="E107" s="3">
        <f t="shared" si="13"/>
        <v>0</v>
      </c>
      <c r="F107" s="4"/>
      <c r="G107" s="3">
        <f t="shared" si="16"/>
        <v>0</v>
      </c>
      <c r="H107" s="134">
        <f>Eingabe!V12</f>
        <v>0</v>
      </c>
      <c r="I107" s="162">
        <f t="shared" si="14"/>
        <v>218.23</v>
      </c>
      <c r="J107" s="163">
        <f t="shared" si="17"/>
        <v>0</v>
      </c>
      <c r="K107" s="168">
        <f t="shared" si="15"/>
        <v>0</v>
      </c>
      <c r="L107" s="108"/>
      <c r="M107" s="108"/>
      <c r="N107" s="112"/>
      <c r="O107" s="112"/>
      <c r="P107" s="113"/>
      <c r="Q107" s="126"/>
      <c r="R107" s="126"/>
      <c r="S107" s="126"/>
      <c r="T107" s="113"/>
      <c r="U107" s="113"/>
      <c r="X107" s="116"/>
      <c r="Y107" s="116"/>
      <c r="Z107" s="116"/>
      <c r="AA107" s="116"/>
      <c r="AB107" s="116"/>
      <c r="AC107" s="116"/>
      <c r="AD107" s="116"/>
      <c r="AE107" s="116"/>
    </row>
    <row r="108" spans="2:31" ht="26.25" customHeight="1">
      <c r="B108" s="5" t="s">
        <v>16</v>
      </c>
      <c r="C108" s="24" t="str">
        <f>Eingabe!C13</f>
        <v>Wolfgang Anecker</v>
      </c>
      <c r="D108" s="3"/>
      <c r="E108" s="3">
        <f t="shared" si="13"/>
        <v>0</v>
      </c>
      <c r="F108" s="4"/>
      <c r="G108" s="3">
        <f t="shared" si="16"/>
        <v>0</v>
      </c>
      <c r="H108" s="134">
        <f>Eingabe!V13</f>
        <v>0</v>
      </c>
      <c r="I108" s="162">
        <f t="shared" si="14"/>
        <v>218.23</v>
      </c>
      <c r="J108" s="163">
        <f t="shared" si="17"/>
        <v>0</v>
      </c>
      <c r="K108" s="168">
        <f t="shared" si="15"/>
        <v>0</v>
      </c>
      <c r="L108" s="108"/>
      <c r="M108" s="108"/>
      <c r="N108" s="112"/>
      <c r="O108" s="112"/>
      <c r="P108" s="113"/>
      <c r="Q108" s="126"/>
      <c r="R108" s="126"/>
      <c r="S108" s="126"/>
      <c r="T108" s="113"/>
      <c r="U108" s="113"/>
      <c r="X108" s="116"/>
      <c r="Y108" s="116"/>
      <c r="Z108" s="116"/>
      <c r="AA108" s="116"/>
      <c r="AB108" s="116"/>
      <c r="AC108" s="116"/>
      <c r="AD108" s="116"/>
      <c r="AE108" s="116"/>
    </row>
    <row r="109" spans="2:31" ht="26.25" customHeight="1">
      <c r="B109" s="5" t="s">
        <v>17</v>
      </c>
      <c r="C109" s="24" t="str">
        <f>Eingabe!C14</f>
        <v>Martin Leo Gruber</v>
      </c>
      <c r="D109" s="3"/>
      <c r="E109" s="3">
        <f t="shared" si="13"/>
        <v>0</v>
      </c>
      <c r="F109" s="4"/>
      <c r="G109" s="3">
        <f t="shared" si="16"/>
        <v>0</v>
      </c>
      <c r="H109" s="134">
        <f>Eingabe!V14</f>
        <v>0</v>
      </c>
      <c r="I109" s="162">
        <f t="shared" si="14"/>
        <v>218.23</v>
      </c>
      <c r="J109" s="163">
        <f t="shared" si="17"/>
        <v>0</v>
      </c>
      <c r="K109" s="168">
        <f t="shared" si="15"/>
        <v>0</v>
      </c>
      <c r="L109" s="108"/>
      <c r="M109" s="108"/>
      <c r="N109" s="112"/>
      <c r="O109" s="112"/>
      <c r="P109" s="113"/>
      <c r="Q109" s="126"/>
      <c r="R109" s="126"/>
      <c r="S109" s="126"/>
      <c r="T109" s="113"/>
      <c r="U109" s="113"/>
      <c r="X109" s="116"/>
      <c r="Y109" s="116"/>
      <c r="Z109" s="116"/>
      <c r="AA109" s="116"/>
      <c r="AB109" s="116"/>
      <c r="AC109" s="116"/>
      <c r="AD109" s="116"/>
      <c r="AE109" s="116"/>
    </row>
    <row r="110" spans="2:31" ht="26.25" customHeight="1">
      <c r="B110" s="5" t="s">
        <v>18</v>
      </c>
      <c r="C110" s="24" t="str">
        <f>Eingabe!C15</f>
        <v>Alfred Lippert</v>
      </c>
      <c r="D110" s="3"/>
      <c r="E110" s="3">
        <f t="shared" si="13"/>
        <v>0</v>
      </c>
      <c r="F110" s="4"/>
      <c r="G110" s="3">
        <f t="shared" si="16"/>
        <v>0</v>
      </c>
      <c r="H110" s="134">
        <f>Eingabe!V15</f>
        <v>0</v>
      </c>
      <c r="I110" s="162">
        <f t="shared" si="14"/>
        <v>218.23</v>
      </c>
      <c r="J110" s="163">
        <f t="shared" si="17"/>
        <v>0</v>
      </c>
      <c r="K110" s="168">
        <f t="shared" si="15"/>
        <v>0</v>
      </c>
      <c r="L110" s="108"/>
      <c r="M110" s="108"/>
      <c r="N110" s="112"/>
      <c r="O110" s="112"/>
      <c r="P110" s="113"/>
      <c r="Q110" s="126"/>
      <c r="R110" s="126"/>
      <c r="S110" s="126"/>
      <c r="T110" s="113"/>
      <c r="U110" s="113"/>
      <c r="X110" s="116"/>
      <c r="Y110" s="116"/>
      <c r="Z110" s="116"/>
      <c r="AA110" s="116"/>
      <c r="AB110" s="116"/>
      <c r="AC110" s="116"/>
      <c r="AD110" s="116"/>
      <c r="AE110" s="116"/>
    </row>
    <row r="111" spans="2:31" ht="26.25" customHeight="1">
      <c r="B111" s="5" t="s">
        <v>19</v>
      </c>
      <c r="C111" s="24" t="str">
        <f>Eingabe!C16</f>
        <v>Gerlinde Herzog</v>
      </c>
      <c r="D111" s="3"/>
      <c r="E111" s="3">
        <f t="shared" si="13"/>
        <v>0</v>
      </c>
      <c r="F111" s="4"/>
      <c r="G111" s="3">
        <f t="shared" si="16"/>
        <v>0</v>
      </c>
      <c r="H111" s="134">
        <f>Eingabe!V16</f>
        <v>0</v>
      </c>
      <c r="I111" s="162">
        <f t="shared" si="14"/>
        <v>218.23</v>
      </c>
      <c r="J111" s="163">
        <f t="shared" si="17"/>
        <v>0</v>
      </c>
      <c r="K111" s="168">
        <f t="shared" si="15"/>
        <v>0</v>
      </c>
      <c r="L111" s="108"/>
      <c r="M111" s="108"/>
      <c r="N111" s="112"/>
      <c r="O111" s="112"/>
      <c r="P111" s="113"/>
      <c r="Q111" s="126"/>
      <c r="R111" s="126"/>
      <c r="S111" s="126"/>
      <c r="T111" s="113"/>
      <c r="U111" s="113"/>
      <c r="X111" s="116"/>
      <c r="Y111" s="116"/>
      <c r="Z111" s="116"/>
      <c r="AA111" s="116"/>
      <c r="AB111" s="116"/>
      <c r="AC111" s="116"/>
      <c r="AD111" s="116"/>
      <c r="AE111" s="116"/>
    </row>
    <row r="112" spans="2:31" ht="26.25" customHeight="1">
      <c r="B112" s="5" t="s">
        <v>20</v>
      </c>
      <c r="C112" s="24" t="str">
        <f>Eingabe!C17</f>
        <v>Franz Lang</v>
      </c>
      <c r="D112" s="3"/>
      <c r="E112" s="3">
        <f t="shared" si="13"/>
        <v>0</v>
      </c>
      <c r="F112" s="4"/>
      <c r="G112" s="3">
        <f t="shared" si="16"/>
        <v>0</v>
      </c>
      <c r="H112" s="134">
        <f>Eingabe!V17</f>
        <v>0</v>
      </c>
      <c r="I112" s="162">
        <f t="shared" si="14"/>
        <v>218.23</v>
      </c>
      <c r="J112" s="163">
        <f t="shared" si="17"/>
        <v>0</v>
      </c>
      <c r="K112" s="168">
        <f t="shared" si="15"/>
        <v>0</v>
      </c>
      <c r="L112" s="108"/>
      <c r="M112" s="108"/>
      <c r="N112" s="112"/>
      <c r="O112" s="112"/>
      <c r="P112" s="113"/>
      <c r="Q112" s="126"/>
      <c r="R112" s="126"/>
      <c r="S112" s="126"/>
      <c r="T112" s="113"/>
      <c r="U112" s="113"/>
      <c r="X112" s="116"/>
      <c r="Y112" s="116"/>
      <c r="Z112" s="116"/>
      <c r="AA112" s="116"/>
      <c r="AB112" s="116"/>
      <c r="AC112" s="116"/>
      <c r="AD112" s="116"/>
      <c r="AE112" s="116"/>
    </row>
    <row r="113" spans="2:31" ht="26.25" customHeight="1">
      <c r="B113" s="5" t="s">
        <v>21</v>
      </c>
      <c r="C113" s="24" t="str">
        <f>Eingabe!C18</f>
        <v>Marko Neumayer</v>
      </c>
      <c r="D113" s="3"/>
      <c r="E113" s="3">
        <f t="shared" si="13"/>
        <v>0</v>
      </c>
      <c r="F113" s="4"/>
      <c r="G113" s="3">
        <f t="shared" si="16"/>
        <v>0</v>
      </c>
      <c r="H113" s="134">
        <f>Eingabe!V18</f>
        <v>0</v>
      </c>
      <c r="I113" s="162">
        <f t="shared" si="14"/>
        <v>218.23</v>
      </c>
      <c r="J113" s="163">
        <f t="shared" si="17"/>
        <v>0</v>
      </c>
      <c r="K113" s="168">
        <f t="shared" si="15"/>
        <v>0</v>
      </c>
      <c r="L113" s="108"/>
      <c r="M113" s="108"/>
      <c r="N113" s="112"/>
      <c r="O113" s="112"/>
      <c r="P113" s="113"/>
      <c r="Q113" s="126"/>
      <c r="R113" s="126"/>
      <c r="S113" s="126"/>
      <c r="T113" s="113"/>
      <c r="U113" s="113"/>
      <c r="X113" s="116"/>
      <c r="Y113" s="116"/>
      <c r="Z113" s="116"/>
      <c r="AA113" s="116"/>
      <c r="AB113" s="116"/>
      <c r="AC113" s="116"/>
      <c r="AD113" s="116"/>
      <c r="AE113" s="116"/>
    </row>
    <row r="114" spans="2:31" ht="26.25" customHeight="1">
      <c r="B114" s="5" t="s">
        <v>22</v>
      </c>
      <c r="C114" s="24" t="str">
        <f>Eingabe!C19</f>
        <v>Roman Grunner</v>
      </c>
      <c r="D114" s="3"/>
      <c r="E114" s="3">
        <f t="shared" si="13"/>
        <v>0</v>
      </c>
      <c r="F114" s="4"/>
      <c r="G114" s="3">
        <f t="shared" si="16"/>
        <v>0</v>
      </c>
      <c r="H114" s="134">
        <f>Eingabe!V19</f>
        <v>0</v>
      </c>
      <c r="I114" s="162">
        <f t="shared" si="14"/>
        <v>218.23</v>
      </c>
      <c r="J114" s="163">
        <f t="shared" si="17"/>
        <v>0</v>
      </c>
      <c r="K114" s="168">
        <f t="shared" si="15"/>
        <v>0</v>
      </c>
      <c r="L114" s="108"/>
      <c r="M114" s="108"/>
      <c r="N114" s="112"/>
      <c r="O114" s="112"/>
      <c r="P114" s="113"/>
      <c r="Q114" s="126"/>
      <c r="R114" s="126"/>
      <c r="S114" s="126"/>
      <c r="T114" s="113"/>
      <c r="U114" s="113"/>
      <c r="X114" s="116"/>
      <c r="Y114" s="116"/>
      <c r="Z114" s="116"/>
      <c r="AA114" s="116"/>
      <c r="AB114" s="116"/>
      <c r="AC114" s="116"/>
      <c r="AD114" s="116"/>
      <c r="AE114" s="116"/>
    </row>
    <row r="115" spans="2:31" ht="26.25" customHeight="1">
      <c r="B115" s="5" t="s">
        <v>23</v>
      </c>
      <c r="C115" s="24" t="str">
        <f>Eingabe!C20</f>
        <v>Thomas Sanda</v>
      </c>
      <c r="D115" s="3"/>
      <c r="E115" s="3">
        <f t="shared" si="13"/>
        <v>0</v>
      </c>
      <c r="F115" s="4"/>
      <c r="G115" s="3">
        <f t="shared" si="16"/>
        <v>0</v>
      </c>
      <c r="H115" s="134">
        <f>Eingabe!V20</f>
        <v>0</v>
      </c>
      <c r="I115" s="162">
        <f t="shared" si="14"/>
        <v>218.23</v>
      </c>
      <c r="J115" s="163">
        <f t="shared" si="17"/>
        <v>0</v>
      </c>
      <c r="K115" s="168">
        <f t="shared" si="15"/>
        <v>0</v>
      </c>
      <c r="L115" s="108"/>
      <c r="M115" s="108"/>
      <c r="N115" s="112"/>
      <c r="O115" s="112"/>
      <c r="P115" s="113"/>
      <c r="Q115" s="126"/>
      <c r="R115" s="126"/>
      <c r="S115" s="126"/>
      <c r="T115" s="113"/>
      <c r="U115" s="113"/>
      <c r="X115" s="116"/>
      <c r="Y115" s="116"/>
      <c r="Z115" s="116"/>
      <c r="AA115" s="116"/>
      <c r="AB115" s="116"/>
      <c r="AC115" s="116"/>
      <c r="AD115" s="116"/>
      <c r="AE115" s="116"/>
    </row>
    <row r="116" spans="2:31" ht="26.25" customHeight="1">
      <c r="B116" s="5" t="s">
        <v>24</v>
      </c>
      <c r="C116" s="24">
        <f>Eingabe!C21</f>
        <v>0</v>
      </c>
      <c r="D116" s="3"/>
      <c r="E116" s="3">
        <f t="shared" si="13"/>
        <v>0</v>
      </c>
      <c r="F116" s="4"/>
      <c r="G116" s="3">
        <f t="shared" si="16"/>
        <v>0</v>
      </c>
      <c r="H116" s="134">
        <f>Eingabe!V21</f>
        <v>0</v>
      </c>
      <c r="I116" s="162">
        <f t="shared" si="14"/>
        <v>218.23</v>
      </c>
      <c r="J116" s="163">
        <f t="shared" si="17"/>
        <v>0</v>
      </c>
      <c r="K116" s="168">
        <f t="shared" si="15"/>
        <v>0</v>
      </c>
      <c r="L116" s="108"/>
      <c r="M116" s="108"/>
      <c r="N116" s="112"/>
      <c r="O116" s="112"/>
      <c r="P116" s="113"/>
      <c r="Q116" s="126"/>
      <c r="R116" s="126"/>
      <c r="S116" s="126"/>
      <c r="T116" s="113"/>
      <c r="U116" s="113"/>
      <c r="X116" s="116"/>
      <c r="Y116" s="116"/>
      <c r="Z116" s="116"/>
      <c r="AA116" s="116"/>
      <c r="AB116" s="116"/>
      <c r="AC116" s="116"/>
      <c r="AD116" s="116"/>
      <c r="AE116" s="116"/>
    </row>
    <row r="117" spans="2:31" ht="26.25" customHeight="1">
      <c r="B117" s="5" t="s">
        <v>25</v>
      </c>
      <c r="C117" s="24">
        <f>Eingabe!C22</f>
        <v>19</v>
      </c>
      <c r="D117" s="3"/>
      <c r="E117" s="3">
        <f t="shared" si="13"/>
        <v>0</v>
      </c>
      <c r="F117" s="4"/>
      <c r="G117" s="3">
        <f t="shared" si="16"/>
        <v>0</v>
      </c>
      <c r="H117" s="134">
        <f>Eingabe!V22</f>
        <v>0</v>
      </c>
      <c r="I117" s="162">
        <f t="shared" si="14"/>
        <v>218.23</v>
      </c>
      <c r="J117" s="163">
        <f t="shared" si="17"/>
        <v>0</v>
      </c>
      <c r="K117" s="168">
        <f t="shared" si="15"/>
        <v>0</v>
      </c>
      <c r="L117" s="108"/>
      <c r="M117" s="108"/>
      <c r="N117" s="112"/>
      <c r="O117" s="112"/>
      <c r="P117" s="113"/>
      <c r="Q117" s="126"/>
      <c r="R117" s="126"/>
      <c r="S117" s="126"/>
      <c r="T117" s="113"/>
      <c r="U117" s="113"/>
      <c r="X117" s="116"/>
      <c r="Y117" s="116"/>
      <c r="Z117" s="116"/>
      <c r="AA117" s="116"/>
      <c r="AB117" s="116"/>
      <c r="AC117" s="116"/>
      <c r="AD117" s="116"/>
      <c r="AE117" s="116"/>
    </row>
    <row r="118" spans="2:31" ht="26.25" customHeight="1">
      <c r="B118" s="5" t="s">
        <v>26</v>
      </c>
      <c r="C118" s="24">
        <f>Eingabe!C23</f>
        <v>20</v>
      </c>
      <c r="D118" s="3"/>
      <c r="E118" s="3">
        <f t="shared" si="13"/>
        <v>0</v>
      </c>
      <c r="F118" s="4"/>
      <c r="G118" s="3">
        <f t="shared" si="16"/>
        <v>0</v>
      </c>
      <c r="H118" s="134">
        <f>Eingabe!V23</f>
        <v>0</v>
      </c>
      <c r="I118" s="162">
        <f t="shared" si="14"/>
        <v>218.23</v>
      </c>
      <c r="J118" s="163">
        <f t="shared" si="17"/>
        <v>0</v>
      </c>
      <c r="K118" s="168">
        <f t="shared" si="15"/>
        <v>0</v>
      </c>
      <c r="L118" s="108"/>
      <c r="M118" s="108"/>
      <c r="N118" s="112"/>
      <c r="O118" s="112"/>
      <c r="P118" s="113"/>
      <c r="Q118" s="126"/>
      <c r="R118" s="126"/>
      <c r="S118" s="126"/>
      <c r="T118" s="113"/>
      <c r="U118" s="113"/>
      <c r="X118" s="116"/>
      <c r="Y118" s="116"/>
      <c r="Z118" s="116"/>
      <c r="AA118" s="116"/>
      <c r="AB118" s="116"/>
      <c r="AC118" s="116"/>
      <c r="AD118" s="116"/>
      <c r="AE118" s="116"/>
    </row>
    <row r="119" spans="2:31" ht="26.25" customHeight="1">
      <c r="B119" s="5" t="s">
        <v>27</v>
      </c>
      <c r="C119" s="24">
        <f>Eingabe!C24</f>
        <v>21</v>
      </c>
      <c r="D119" s="3"/>
      <c r="E119" s="3">
        <f t="shared" si="13"/>
        <v>0</v>
      </c>
      <c r="F119" s="4"/>
      <c r="G119" s="3">
        <f t="shared" si="16"/>
        <v>0</v>
      </c>
      <c r="H119" s="134">
        <f>Eingabe!V24</f>
        <v>0</v>
      </c>
      <c r="I119" s="162">
        <f t="shared" si="14"/>
        <v>218.23</v>
      </c>
      <c r="J119" s="163">
        <f t="shared" si="17"/>
        <v>0</v>
      </c>
      <c r="K119" s="168">
        <f t="shared" si="15"/>
        <v>0</v>
      </c>
      <c r="L119" s="108"/>
      <c r="M119" s="108"/>
      <c r="N119" s="112"/>
      <c r="O119" s="112"/>
      <c r="P119" s="113"/>
      <c r="Q119" s="126"/>
      <c r="R119" s="126"/>
      <c r="S119" s="126"/>
      <c r="T119" s="113"/>
      <c r="U119" s="113"/>
      <c r="X119" s="116"/>
      <c r="Y119" s="116"/>
      <c r="Z119" s="116"/>
      <c r="AA119" s="116"/>
      <c r="AB119" s="116"/>
      <c r="AC119" s="116"/>
      <c r="AD119" s="116"/>
      <c r="AE119" s="116"/>
    </row>
    <row r="120" spans="2:31" ht="26.25" customHeight="1">
      <c r="B120" s="5" t="s">
        <v>28</v>
      </c>
      <c r="C120" s="24">
        <f>Eingabe!C25</f>
        <v>22</v>
      </c>
      <c r="D120" s="3"/>
      <c r="E120" s="3">
        <f t="shared" si="13"/>
        <v>0</v>
      </c>
      <c r="F120" s="4"/>
      <c r="G120" s="3">
        <f t="shared" si="16"/>
        <v>0</v>
      </c>
      <c r="H120" s="134">
        <f>Eingabe!V25</f>
        <v>0</v>
      </c>
      <c r="I120" s="162">
        <f t="shared" si="14"/>
        <v>218.23</v>
      </c>
      <c r="J120" s="163">
        <f t="shared" si="17"/>
        <v>0</v>
      </c>
      <c r="K120" s="168">
        <f t="shared" si="15"/>
        <v>0</v>
      </c>
      <c r="L120" s="108"/>
      <c r="M120" s="108"/>
      <c r="N120" s="112"/>
      <c r="O120" s="112"/>
      <c r="P120" s="113"/>
      <c r="Q120" s="126"/>
      <c r="R120" s="126"/>
      <c r="S120" s="126"/>
      <c r="T120" s="113"/>
      <c r="U120" s="113"/>
      <c r="X120" s="116"/>
      <c r="Y120" s="116"/>
      <c r="Z120" s="116"/>
      <c r="AA120" s="116"/>
      <c r="AB120" s="116"/>
      <c r="AC120" s="116"/>
      <c r="AD120" s="116"/>
      <c r="AE120" s="116"/>
    </row>
    <row r="121" spans="2:31" ht="26.25" customHeight="1">
      <c r="B121" s="5" t="s">
        <v>29</v>
      </c>
      <c r="C121" s="24">
        <f>Eingabe!C26</f>
        <v>23</v>
      </c>
      <c r="D121" s="3"/>
      <c r="E121" s="3">
        <f t="shared" si="13"/>
        <v>0</v>
      </c>
      <c r="F121" s="4"/>
      <c r="G121" s="3">
        <f t="shared" si="16"/>
        <v>0</v>
      </c>
      <c r="H121" s="134">
        <f>Eingabe!V26</f>
        <v>0</v>
      </c>
      <c r="I121" s="162">
        <f t="shared" si="14"/>
        <v>218.23</v>
      </c>
      <c r="J121" s="163">
        <f t="shared" si="17"/>
        <v>0</v>
      </c>
      <c r="K121" s="168">
        <f t="shared" si="15"/>
        <v>0</v>
      </c>
      <c r="L121" s="108"/>
      <c r="M121" s="108"/>
      <c r="N121" s="112"/>
      <c r="O121" s="112"/>
      <c r="P121" s="113"/>
      <c r="Q121" s="126"/>
      <c r="R121" s="126"/>
      <c r="S121" s="126"/>
      <c r="T121" s="113"/>
      <c r="U121" s="113"/>
      <c r="X121" s="116"/>
      <c r="Y121" s="116"/>
      <c r="Z121" s="116"/>
      <c r="AA121" s="116"/>
      <c r="AB121" s="116"/>
      <c r="AC121" s="116"/>
      <c r="AD121" s="116"/>
      <c r="AE121" s="116"/>
    </row>
    <row r="122" spans="2:31" ht="26.25" customHeight="1">
      <c r="B122" s="5" t="s">
        <v>30</v>
      </c>
      <c r="C122" s="24">
        <f>Eingabe!C27</f>
        <v>24</v>
      </c>
      <c r="D122" s="3"/>
      <c r="E122" s="3">
        <f t="shared" si="13"/>
        <v>0</v>
      </c>
      <c r="F122" s="4"/>
      <c r="G122" s="3">
        <f t="shared" si="16"/>
        <v>0</v>
      </c>
      <c r="H122" s="134">
        <f>Eingabe!V27</f>
        <v>0</v>
      </c>
      <c r="I122" s="162">
        <f t="shared" si="14"/>
        <v>218.23</v>
      </c>
      <c r="J122" s="163">
        <f t="shared" si="17"/>
        <v>0</v>
      </c>
      <c r="K122" s="168">
        <f t="shared" si="15"/>
        <v>0</v>
      </c>
      <c r="L122" s="108"/>
      <c r="M122" s="108"/>
      <c r="N122" s="112"/>
      <c r="O122" s="112"/>
      <c r="P122" s="113"/>
      <c r="Q122" s="126"/>
      <c r="R122" s="126"/>
      <c r="S122" s="126"/>
      <c r="T122" s="113"/>
      <c r="U122" s="113"/>
      <c r="X122" s="116"/>
      <c r="Y122" s="116"/>
      <c r="Z122" s="116"/>
      <c r="AA122" s="116"/>
      <c r="AB122" s="116"/>
      <c r="AC122" s="116"/>
      <c r="AD122" s="116"/>
      <c r="AE122" s="116"/>
    </row>
    <row r="123" spans="2:31" ht="26.25" customHeight="1">
      <c r="B123" s="5" t="s">
        <v>31</v>
      </c>
      <c r="C123" s="24">
        <f>Eingabe!C28</f>
        <v>25</v>
      </c>
      <c r="D123" s="3"/>
      <c r="E123" s="3">
        <f t="shared" si="13"/>
        <v>0</v>
      </c>
      <c r="F123" s="4"/>
      <c r="G123" s="3">
        <f t="shared" si="16"/>
        <v>0</v>
      </c>
      <c r="H123" s="134">
        <f>Eingabe!V28</f>
        <v>0</v>
      </c>
      <c r="I123" s="162">
        <f t="shared" si="14"/>
        <v>218.23</v>
      </c>
      <c r="J123" s="163">
        <f t="shared" si="17"/>
        <v>0</v>
      </c>
      <c r="K123" s="168">
        <f t="shared" si="15"/>
        <v>0</v>
      </c>
      <c r="L123" s="108"/>
      <c r="M123" s="108"/>
      <c r="N123" s="112"/>
      <c r="O123" s="112"/>
      <c r="P123" s="113"/>
      <c r="Q123" s="126"/>
      <c r="R123" s="126"/>
      <c r="S123" s="126"/>
      <c r="T123" s="113"/>
      <c r="U123" s="113"/>
      <c r="X123" s="116"/>
      <c r="Y123" s="116"/>
      <c r="Z123" s="116"/>
      <c r="AA123" s="116"/>
      <c r="AB123" s="116"/>
      <c r="AC123" s="116"/>
      <c r="AD123" s="116"/>
      <c r="AE123" s="116"/>
    </row>
    <row r="124" spans="2:31" ht="26.25" customHeight="1">
      <c r="B124" s="5" t="s">
        <v>32</v>
      </c>
      <c r="C124" s="24">
        <f>Eingabe!C29</f>
        <v>26</v>
      </c>
      <c r="D124" s="3"/>
      <c r="E124" s="3">
        <f t="shared" si="13"/>
        <v>0</v>
      </c>
      <c r="F124" s="4"/>
      <c r="G124" s="3">
        <f t="shared" si="16"/>
        <v>0</v>
      </c>
      <c r="H124" s="134">
        <f>Eingabe!V29</f>
        <v>0</v>
      </c>
      <c r="I124" s="162">
        <f t="shared" si="14"/>
        <v>218.23</v>
      </c>
      <c r="J124" s="163">
        <f t="shared" si="17"/>
        <v>0</v>
      </c>
      <c r="K124" s="168">
        <f t="shared" si="15"/>
        <v>0</v>
      </c>
      <c r="L124" s="108"/>
      <c r="M124" s="108"/>
      <c r="N124" s="112"/>
      <c r="O124" s="112"/>
      <c r="P124" s="113"/>
      <c r="Q124" s="126"/>
      <c r="R124" s="126"/>
      <c r="S124" s="126"/>
      <c r="T124" s="113"/>
      <c r="U124" s="113"/>
      <c r="X124" s="116"/>
      <c r="Y124" s="116"/>
      <c r="Z124" s="116"/>
      <c r="AA124" s="116"/>
      <c r="AB124" s="116"/>
      <c r="AC124" s="116"/>
      <c r="AD124" s="116"/>
      <c r="AE124" s="116"/>
    </row>
    <row r="125" spans="2:31" ht="26.25" customHeight="1">
      <c r="B125" s="5" t="s">
        <v>33</v>
      </c>
      <c r="C125" s="24">
        <f>Eingabe!C30</f>
        <v>27</v>
      </c>
      <c r="D125" s="3"/>
      <c r="E125" s="3">
        <f t="shared" si="13"/>
        <v>0</v>
      </c>
      <c r="F125" s="4"/>
      <c r="G125" s="3">
        <f t="shared" si="16"/>
        <v>0</v>
      </c>
      <c r="H125" s="134">
        <f>Eingabe!V30</f>
        <v>0</v>
      </c>
      <c r="I125" s="162">
        <f t="shared" si="14"/>
        <v>218.23</v>
      </c>
      <c r="J125" s="163">
        <f t="shared" si="17"/>
        <v>0</v>
      </c>
      <c r="K125" s="168">
        <f t="shared" si="15"/>
        <v>0</v>
      </c>
      <c r="L125" s="108"/>
      <c r="M125" s="108"/>
      <c r="N125" s="112"/>
      <c r="O125" s="112"/>
      <c r="P125" s="113"/>
      <c r="Q125" s="126"/>
      <c r="R125" s="126"/>
      <c r="S125" s="126"/>
      <c r="T125" s="113"/>
      <c r="U125" s="113"/>
      <c r="X125" s="116"/>
      <c r="Y125" s="116"/>
      <c r="Z125" s="116"/>
      <c r="AA125" s="116"/>
      <c r="AB125" s="116"/>
      <c r="AC125" s="116"/>
      <c r="AD125" s="116"/>
      <c r="AE125" s="116"/>
    </row>
    <row r="126" spans="2:31" ht="26.25" customHeight="1">
      <c r="B126" s="5" t="s">
        <v>34</v>
      </c>
      <c r="C126" s="24">
        <f>Eingabe!C31</f>
        <v>28</v>
      </c>
      <c r="D126" s="3"/>
      <c r="E126" s="3">
        <f t="shared" si="13"/>
        <v>0</v>
      </c>
      <c r="F126" s="4"/>
      <c r="G126" s="3">
        <f t="shared" si="16"/>
        <v>0</v>
      </c>
      <c r="H126" s="134">
        <f>Eingabe!V31</f>
        <v>0</v>
      </c>
      <c r="I126" s="162">
        <f t="shared" si="14"/>
        <v>218.23</v>
      </c>
      <c r="J126" s="163">
        <f t="shared" si="17"/>
        <v>0</v>
      </c>
      <c r="K126" s="168">
        <f t="shared" si="15"/>
        <v>0</v>
      </c>
      <c r="L126" s="108"/>
      <c r="M126" s="108"/>
      <c r="N126" s="112"/>
      <c r="O126" s="112"/>
      <c r="P126" s="113"/>
      <c r="Q126" s="126"/>
      <c r="R126" s="126"/>
      <c r="S126" s="126"/>
      <c r="T126" s="113"/>
      <c r="U126" s="113"/>
      <c r="X126" s="116"/>
      <c r="Y126" s="116"/>
      <c r="Z126" s="116"/>
      <c r="AA126" s="116"/>
      <c r="AB126" s="116"/>
      <c r="AC126" s="116"/>
      <c r="AD126" s="116"/>
      <c r="AE126" s="116"/>
    </row>
    <row r="127" spans="2:31" ht="26.25" customHeight="1">
      <c r="B127" s="5" t="s">
        <v>35</v>
      </c>
      <c r="C127" s="24">
        <f>Eingabe!C32</f>
        <v>29</v>
      </c>
      <c r="D127" s="3"/>
      <c r="E127" s="3">
        <f t="shared" si="13"/>
        <v>0</v>
      </c>
      <c r="F127" s="4"/>
      <c r="G127" s="3">
        <f t="shared" si="16"/>
        <v>0</v>
      </c>
      <c r="H127" s="134">
        <f>Eingabe!V32</f>
        <v>0</v>
      </c>
      <c r="I127" s="162">
        <f t="shared" si="14"/>
        <v>218.23</v>
      </c>
      <c r="J127" s="163">
        <f t="shared" si="17"/>
        <v>0</v>
      </c>
      <c r="K127" s="168">
        <f t="shared" si="15"/>
        <v>0</v>
      </c>
      <c r="L127" s="108"/>
      <c r="M127" s="108"/>
      <c r="N127" s="112"/>
      <c r="O127" s="112"/>
      <c r="P127" s="113"/>
      <c r="Q127" s="126"/>
      <c r="R127" s="126"/>
      <c r="S127" s="126"/>
      <c r="T127" s="113"/>
      <c r="U127" s="113"/>
      <c r="X127" s="116"/>
      <c r="Y127" s="116"/>
      <c r="Z127" s="116"/>
      <c r="AA127" s="116"/>
      <c r="AB127" s="116"/>
      <c r="AC127" s="116"/>
      <c r="AD127" s="116"/>
      <c r="AE127" s="116"/>
    </row>
    <row r="128" spans="2:31" ht="26.25" customHeight="1">
      <c r="B128" s="5" t="s">
        <v>36</v>
      </c>
      <c r="C128" s="24">
        <f>Eingabe!C33</f>
        <v>30</v>
      </c>
      <c r="D128" s="3"/>
      <c r="E128" s="3">
        <f t="shared" si="13"/>
        <v>0</v>
      </c>
      <c r="F128" s="4"/>
      <c r="G128" s="3">
        <f t="shared" si="16"/>
        <v>0</v>
      </c>
      <c r="H128" s="134">
        <f>Eingabe!V33</f>
        <v>0</v>
      </c>
      <c r="I128" s="162">
        <f t="shared" si="14"/>
        <v>218.23</v>
      </c>
      <c r="J128" s="163">
        <f t="shared" si="17"/>
        <v>0</v>
      </c>
      <c r="K128" s="168">
        <f t="shared" si="15"/>
        <v>0</v>
      </c>
      <c r="L128" s="108"/>
      <c r="M128" s="108"/>
      <c r="N128" s="112"/>
      <c r="O128" s="112"/>
      <c r="P128" s="113"/>
      <c r="Q128" s="126"/>
      <c r="R128" s="126"/>
      <c r="S128" s="126"/>
      <c r="T128" s="113"/>
      <c r="U128" s="113"/>
      <c r="X128" s="116"/>
      <c r="Y128" s="116"/>
      <c r="Z128" s="116"/>
      <c r="AA128" s="116"/>
      <c r="AB128" s="116"/>
      <c r="AC128" s="116"/>
      <c r="AD128" s="116"/>
      <c r="AE128" s="116"/>
    </row>
    <row r="129" spans="2:31" ht="26.25" customHeight="1">
      <c r="B129" s="5" t="s">
        <v>37</v>
      </c>
      <c r="C129" s="24">
        <f>Eingabe!C34</f>
        <v>31</v>
      </c>
      <c r="D129" s="3"/>
      <c r="E129" s="3">
        <f t="shared" si="13"/>
        <v>0</v>
      </c>
      <c r="F129" s="4"/>
      <c r="G129" s="3">
        <f t="shared" si="16"/>
        <v>0</v>
      </c>
      <c r="H129" s="134">
        <f>Eingabe!V34</f>
        <v>0</v>
      </c>
      <c r="I129" s="162">
        <f t="shared" si="14"/>
        <v>218.23</v>
      </c>
      <c r="J129" s="163">
        <f t="shared" si="17"/>
        <v>0</v>
      </c>
      <c r="K129" s="168">
        <f t="shared" si="15"/>
        <v>0</v>
      </c>
      <c r="L129" s="108"/>
      <c r="M129" s="108"/>
      <c r="N129" s="112"/>
      <c r="O129" s="112"/>
      <c r="P129" s="113"/>
      <c r="Q129" s="126"/>
      <c r="R129" s="126"/>
      <c r="S129" s="126"/>
      <c r="T129" s="113"/>
      <c r="U129" s="113"/>
      <c r="X129" s="116"/>
      <c r="Y129" s="116"/>
      <c r="Z129" s="116"/>
      <c r="AA129" s="116"/>
      <c r="AB129" s="116"/>
      <c r="AC129" s="116"/>
      <c r="AD129" s="116"/>
      <c r="AE129" s="116"/>
    </row>
    <row r="130" spans="2:31" ht="26.25" customHeight="1">
      <c r="B130" s="5" t="s">
        <v>38</v>
      </c>
      <c r="C130" s="24">
        <f>Eingabe!C35</f>
        <v>32</v>
      </c>
      <c r="D130" s="3"/>
      <c r="E130" s="3">
        <f t="shared" si="13"/>
        <v>0</v>
      </c>
      <c r="F130" s="4"/>
      <c r="G130" s="3">
        <f t="shared" si="16"/>
        <v>0</v>
      </c>
      <c r="H130" s="134">
        <f>Eingabe!V35</f>
        <v>0</v>
      </c>
      <c r="I130" s="162">
        <f t="shared" si="14"/>
        <v>218.23</v>
      </c>
      <c r="J130" s="163">
        <f t="shared" si="17"/>
        <v>0</v>
      </c>
      <c r="K130" s="168">
        <f t="shared" si="15"/>
        <v>0</v>
      </c>
      <c r="L130" s="108"/>
      <c r="M130" s="108"/>
      <c r="N130" s="112"/>
      <c r="O130" s="112"/>
      <c r="P130" s="113"/>
      <c r="Q130" s="126"/>
      <c r="R130" s="126"/>
      <c r="S130" s="126"/>
      <c r="T130" s="113"/>
      <c r="U130" s="113"/>
      <c r="X130" s="116"/>
      <c r="Y130" s="116"/>
      <c r="Z130" s="116"/>
      <c r="AA130" s="116"/>
      <c r="AB130" s="116"/>
      <c r="AC130" s="116"/>
      <c r="AD130" s="116"/>
      <c r="AE130" s="116"/>
    </row>
    <row r="131" spans="2:31" ht="26.25" customHeight="1">
      <c r="B131" s="5" t="s">
        <v>39</v>
      </c>
      <c r="C131" s="24">
        <f>Eingabe!C36</f>
        <v>33</v>
      </c>
      <c r="D131" s="3"/>
      <c r="E131" s="3">
        <f aca="true" t="shared" si="18" ref="E131:E148">F131-D131</f>
        <v>0</v>
      </c>
      <c r="F131" s="4"/>
      <c r="G131" s="3">
        <f t="shared" si="16"/>
        <v>0</v>
      </c>
      <c r="H131" s="134">
        <f>Eingabe!V36</f>
        <v>0</v>
      </c>
      <c r="I131" s="162">
        <f t="shared" si="14"/>
        <v>218.23</v>
      </c>
      <c r="J131" s="163">
        <f t="shared" si="17"/>
        <v>0</v>
      </c>
      <c r="K131" s="168">
        <f t="shared" si="15"/>
        <v>0</v>
      </c>
      <c r="L131" s="108"/>
      <c r="M131" s="108"/>
      <c r="N131" s="112"/>
      <c r="O131" s="112"/>
      <c r="P131" s="113"/>
      <c r="Q131" s="126"/>
      <c r="R131" s="126"/>
      <c r="S131" s="126"/>
      <c r="T131" s="113"/>
      <c r="U131" s="113"/>
      <c r="X131" s="116"/>
      <c r="Y131" s="116"/>
      <c r="Z131" s="116"/>
      <c r="AA131" s="116"/>
      <c r="AB131" s="116"/>
      <c r="AC131" s="116"/>
      <c r="AD131" s="116"/>
      <c r="AE131" s="116"/>
    </row>
    <row r="132" spans="2:31" ht="26.25" customHeight="1">
      <c r="B132" s="5" t="s">
        <v>40</v>
      </c>
      <c r="C132" s="24">
        <f>Eingabe!C37</f>
        <v>34</v>
      </c>
      <c r="D132" s="3"/>
      <c r="E132" s="3">
        <f t="shared" si="18"/>
        <v>0</v>
      </c>
      <c r="F132" s="4"/>
      <c r="G132" s="3">
        <f t="shared" si="16"/>
        <v>0</v>
      </c>
      <c r="H132" s="134">
        <f>Eingabe!V37</f>
        <v>0</v>
      </c>
      <c r="I132" s="162">
        <f t="shared" si="14"/>
        <v>218.23</v>
      </c>
      <c r="J132" s="163">
        <f t="shared" si="17"/>
        <v>0</v>
      </c>
      <c r="K132" s="168">
        <f t="shared" si="15"/>
        <v>0</v>
      </c>
      <c r="L132" s="108"/>
      <c r="M132" s="108"/>
      <c r="N132" s="112"/>
      <c r="O132" s="112"/>
      <c r="P132" s="113"/>
      <c r="Q132" s="126"/>
      <c r="R132" s="126"/>
      <c r="S132" s="126"/>
      <c r="T132" s="113"/>
      <c r="U132" s="113"/>
      <c r="X132" s="116"/>
      <c r="Y132" s="116"/>
      <c r="Z132" s="116"/>
      <c r="AA132" s="116"/>
      <c r="AB132" s="116"/>
      <c r="AC132" s="116"/>
      <c r="AD132" s="116"/>
      <c r="AE132" s="116"/>
    </row>
    <row r="133" spans="2:31" ht="26.25" customHeight="1">
      <c r="B133" s="5" t="s">
        <v>41</v>
      </c>
      <c r="C133" s="24">
        <f>Eingabe!C38</f>
        <v>35</v>
      </c>
      <c r="D133" s="3"/>
      <c r="E133" s="3">
        <f t="shared" si="18"/>
        <v>0</v>
      </c>
      <c r="F133" s="4"/>
      <c r="G133" s="3">
        <f t="shared" si="16"/>
        <v>0</v>
      </c>
      <c r="H133" s="134">
        <f>Eingabe!V38</f>
        <v>0</v>
      </c>
      <c r="I133" s="162">
        <f t="shared" si="14"/>
        <v>218.23</v>
      </c>
      <c r="J133" s="163">
        <f t="shared" si="17"/>
        <v>0</v>
      </c>
      <c r="K133" s="168">
        <f t="shared" si="15"/>
        <v>0</v>
      </c>
      <c r="L133" s="108"/>
      <c r="M133" s="108"/>
      <c r="N133" s="112"/>
      <c r="O133" s="112"/>
      <c r="P133" s="113"/>
      <c r="Q133" s="126"/>
      <c r="R133" s="126"/>
      <c r="S133" s="126"/>
      <c r="T133" s="113"/>
      <c r="U133" s="113"/>
      <c r="X133" s="116"/>
      <c r="Y133" s="116"/>
      <c r="Z133" s="116"/>
      <c r="AA133" s="116"/>
      <c r="AB133" s="116"/>
      <c r="AC133" s="116"/>
      <c r="AD133" s="116"/>
      <c r="AE133" s="116"/>
    </row>
    <row r="134" spans="2:31" ht="26.25" customHeight="1">
      <c r="B134" s="5" t="s">
        <v>42</v>
      </c>
      <c r="C134" s="24">
        <f>Eingabe!C39</f>
        <v>36</v>
      </c>
      <c r="D134" s="3"/>
      <c r="E134" s="3">
        <f t="shared" si="18"/>
        <v>0</v>
      </c>
      <c r="F134" s="4"/>
      <c r="G134" s="3">
        <f t="shared" si="16"/>
        <v>0</v>
      </c>
      <c r="H134" s="134">
        <f>Eingabe!V39</f>
        <v>0</v>
      </c>
      <c r="I134" s="162">
        <f t="shared" si="14"/>
        <v>218.23</v>
      </c>
      <c r="J134" s="163">
        <f t="shared" si="17"/>
        <v>0</v>
      </c>
      <c r="K134" s="168">
        <f t="shared" si="15"/>
        <v>0</v>
      </c>
      <c r="L134" s="108"/>
      <c r="M134" s="108"/>
      <c r="N134" s="112"/>
      <c r="O134" s="112"/>
      <c r="P134" s="113"/>
      <c r="Q134" s="126"/>
      <c r="R134" s="126"/>
      <c r="S134" s="126"/>
      <c r="T134" s="113"/>
      <c r="U134" s="113"/>
      <c r="X134" s="116"/>
      <c r="Y134" s="116"/>
      <c r="Z134" s="116"/>
      <c r="AA134" s="116"/>
      <c r="AB134" s="116"/>
      <c r="AC134" s="116"/>
      <c r="AD134" s="116"/>
      <c r="AE134" s="116"/>
    </row>
    <row r="135" spans="2:31" ht="26.25" customHeight="1">
      <c r="B135" s="5" t="s">
        <v>43</v>
      </c>
      <c r="C135" s="24">
        <f>Eingabe!C40</f>
        <v>37</v>
      </c>
      <c r="D135" s="3"/>
      <c r="E135" s="3">
        <f t="shared" si="18"/>
        <v>0</v>
      </c>
      <c r="F135" s="4"/>
      <c r="G135" s="3">
        <f t="shared" si="16"/>
        <v>0</v>
      </c>
      <c r="H135" s="134">
        <f>Eingabe!V40</f>
        <v>0</v>
      </c>
      <c r="I135" s="162">
        <f t="shared" si="14"/>
        <v>218.23</v>
      </c>
      <c r="J135" s="163">
        <f t="shared" si="17"/>
        <v>0</v>
      </c>
      <c r="K135" s="168">
        <f t="shared" si="15"/>
        <v>0</v>
      </c>
      <c r="L135" s="108"/>
      <c r="M135" s="108"/>
      <c r="N135" s="112"/>
      <c r="O135" s="112"/>
      <c r="P135" s="113"/>
      <c r="Q135" s="126"/>
      <c r="R135" s="126"/>
      <c r="S135" s="126"/>
      <c r="T135" s="113"/>
      <c r="U135" s="113"/>
      <c r="X135" s="116"/>
      <c r="Y135" s="116"/>
      <c r="Z135" s="116"/>
      <c r="AA135" s="116"/>
      <c r="AB135" s="116"/>
      <c r="AC135" s="116"/>
      <c r="AD135" s="116"/>
      <c r="AE135" s="116"/>
    </row>
    <row r="136" spans="2:31" ht="26.25" customHeight="1">
      <c r="B136" s="5" t="s">
        <v>44</v>
      </c>
      <c r="C136" s="24">
        <f>Eingabe!C41</f>
        <v>38</v>
      </c>
      <c r="D136" s="3"/>
      <c r="E136" s="3">
        <f t="shared" si="18"/>
        <v>0</v>
      </c>
      <c r="F136" s="4"/>
      <c r="G136" s="3">
        <f t="shared" si="16"/>
        <v>0</v>
      </c>
      <c r="H136" s="134">
        <f>Eingabe!V41</f>
        <v>0</v>
      </c>
      <c r="I136" s="162">
        <f t="shared" si="14"/>
        <v>218.23</v>
      </c>
      <c r="J136" s="163">
        <f t="shared" si="17"/>
        <v>0</v>
      </c>
      <c r="K136" s="168">
        <f t="shared" si="15"/>
        <v>0</v>
      </c>
      <c r="L136" s="108"/>
      <c r="M136" s="108"/>
      <c r="N136" s="112"/>
      <c r="O136" s="112"/>
      <c r="P136" s="113"/>
      <c r="Q136" s="126"/>
      <c r="R136" s="126"/>
      <c r="S136" s="126"/>
      <c r="T136" s="113"/>
      <c r="U136" s="113"/>
      <c r="X136" s="116"/>
      <c r="Y136" s="116"/>
      <c r="Z136" s="116"/>
      <c r="AA136" s="116"/>
      <c r="AB136" s="116"/>
      <c r="AC136" s="116"/>
      <c r="AD136" s="116"/>
      <c r="AE136" s="116"/>
    </row>
    <row r="137" spans="2:31" ht="26.25" customHeight="1">
      <c r="B137" s="5" t="s">
        <v>45</v>
      </c>
      <c r="C137" s="24">
        <f>Eingabe!C42</f>
        <v>39</v>
      </c>
      <c r="D137" s="3"/>
      <c r="E137" s="3">
        <f t="shared" si="18"/>
        <v>0</v>
      </c>
      <c r="F137" s="4"/>
      <c r="G137" s="3">
        <f t="shared" si="16"/>
        <v>0</v>
      </c>
      <c r="H137" s="134">
        <f>Eingabe!V42</f>
        <v>0</v>
      </c>
      <c r="I137" s="162">
        <f t="shared" si="14"/>
        <v>218.23</v>
      </c>
      <c r="J137" s="163">
        <f t="shared" si="17"/>
        <v>0</v>
      </c>
      <c r="K137" s="168">
        <f t="shared" si="15"/>
        <v>0</v>
      </c>
      <c r="L137" s="108"/>
      <c r="M137" s="108"/>
      <c r="N137" s="112"/>
      <c r="O137" s="112"/>
      <c r="P137" s="113"/>
      <c r="Q137" s="126"/>
      <c r="R137" s="126"/>
      <c r="S137" s="126"/>
      <c r="T137" s="113"/>
      <c r="U137" s="113"/>
      <c r="X137" s="116"/>
      <c r="Y137" s="116"/>
      <c r="Z137" s="116"/>
      <c r="AA137" s="116"/>
      <c r="AB137" s="116"/>
      <c r="AC137" s="116"/>
      <c r="AD137" s="116"/>
      <c r="AE137" s="116"/>
    </row>
    <row r="138" spans="2:31" ht="26.25" customHeight="1">
      <c r="B138" s="5" t="s">
        <v>46</v>
      </c>
      <c r="C138" s="24">
        <f>Eingabe!C43</f>
        <v>40</v>
      </c>
      <c r="D138" s="3"/>
      <c r="E138" s="3">
        <f t="shared" si="18"/>
        <v>0</v>
      </c>
      <c r="F138" s="4"/>
      <c r="G138" s="3">
        <f t="shared" si="16"/>
        <v>0</v>
      </c>
      <c r="H138" s="134">
        <f>Eingabe!V43</f>
        <v>0</v>
      </c>
      <c r="I138" s="162">
        <f t="shared" si="14"/>
        <v>218.23</v>
      </c>
      <c r="J138" s="163">
        <f t="shared" si="17"/>
        <v>0</v>
      </c>
      <c r="K138" s="168">
        <f t="shared" si="15"/>
        <v>0</v>
      </c>
      <c r="L138" s="108"/>
      <c r="M138" s="108"/>
      <c r="N138" s="112"/>
      <c r="O138" s="112"/>
      <c r="P138" s="113"/>
      <c r="Q138" s="126"/>
      <c r="R138" s="126"/>
      <c r="S138" s="126"/>
      <c r="T138" s="113"/>
      <c r="U138" s="113"/>
      <c r="X138" s="116"/>
      <c r="Y138" s="116"/>
      <c r="Z138" s="116"/>
      <c r="AA138" s="116"/>
      <c r="AB138" s="116"/>
      <c r="AC138" s="116"/>
      <c r="AD138" s="116"/>
      <c r="AE138" s="116"/>
    </row>
    <row r="139" spans="2:31" ht="26.25" customHeight="1">
      <c r="B139" s="5" t="s">
        <v>47</v>
      </c>
      <c r="C139" s="24">
        <f>Eingabe!C44</f>
        <v>41</v>
      </c>
      <c r="D139" s="3"/>
      <c r="E139" s="3">
        <f t="shared" si="18"/>
        <v>0</v>
      </c>
      <c r="F139" s="4"/>
      <c r="G139" s="3">
        <f t="shared" si="16"/>
        <v>0</v>
      </c>
      <c r="H139" s="134">
        <f>Eingabe!V44</f>
        <v>0</v>
      </c>
      <c r="I139" s="162">
        <f t="shared" si="14"/>
        <v>218.23</v>
      </c>
      <c r="J139" s="163">
        <f t="shared" si="17"/>
        <v>0</v>
      </c>
      <c r="K139" s="168">
        <f t="shared" si="15"/>
        <v>0</v>
      </c>
      <c r="L139" s="108"/>
      <c r="M139" s="108"/>
      <c r="N139" s="112"/>
      <c r="O139" s="112"/>
      <c r="P139" s="113"/>
      <c r="Q139" s="126"/>
      <c r="R139" s="126"/>
      <c r="S139" s="126"/>
      <c r="T139" s="113"/>
      <c r="U139" s="113"/>
      <c r="X139" s="116"/>
      <c r="Y139" s="116"/>
      <c r="Z139" s="116"/>
      <c r="AA139" s="116"/>
      <c r="AB139" s="116"/>
      <c r="AC139" s="116"/>
      <c r="AD139" s="116"/>
      <c r="AE139" s="116"/>
    </row>
    <row r="140" spans="2:31" ht="26.25" customHeight="1">
      <c r="B140" s="5" t="s">
        <v>48</v>
      </c>
      <c r="C140" s="24">
        <f>Eingabe!C45</f>
        <v>42</v>
      </c>
      <c r="D140" s="3"/>
      <c r="E140" s="3">
        <f t="shared" si="18"/>
        <v>0</v>
      </c>
      <c r="F140" s="4"/>
      <c r="G140" s="3">
        <f t="shared" si="16"/>
        <v>0</v>
      </c>
      <c r="H140" s="134">
        <f>Eingabe!V45</f>
        <v>0</v>
      </c>
      <c r="I140" s="162">
        <f t="shared" si="14"/>
        <v>218.23</v>
      </c>
      <c r="J140" s="163">
        <f t="shared" si="17"/>
        <v>0</v>
      </c>
      <c r="K140" s="168">
        <f t="shared" si="15"/>
        <v>0</v>
      </c>
      <c r="L140" s="108"/>
      <c r="M140" s="108"/>
      <c r="N140" s="112"/>
      <c r="O140" s="112"/>
      <c r="P140" s="113"/>
      <c r="Q140" s="126"/>
      <c r="R140" s="126"/>
      <c r="S140" s="126"/>
      <c r="T140" s="113"/>
      <c r="U140" s="113"/>
      <c r="X140" s="116"/>
      <c r="Y140" s="116"/>
      <c r="Z140" s="116"/>
      <c r="AA140" s="116"/>
      <c r="AB140" s="116"/>
      <c r="AC140" s="116"/>
      <c r="AD140" s="116"/>
      <c r="AE140" s="116"/>
    </row>
    <row r="141" spans="2:31" ht="26.25" customHeight="1">
      <c r="B141" s="5" t="s">
        <v>49</v>
      </c>
      <c r="C141" s="24">
        <f>Eingabe!C46</f>
        <v>43</v>
      </c>
      <c r="D141" s="3"/>
      <c r="E141" s="3">
        <f t="shared" si="18"/>
        <v>0</v>
      </c>
      <c r="F141" s="4"/>
      <c r="G141" s="3">
        <f t="shared" si="16"/>
        <v>0</v>
      </c>
      <c r="H141" s="134">
        <f>Eingabe!V46</f>
        <v>0</v>
      </c>
      <c r="I141" s="162">
        <f t="shared" si="14"/>
        <v>218.23</v>
      </c>
      <c r="J141" s="163">
        <f t="shared" si="17"/>
        <v>0</v>
      </c>
      <c r="K141" s="168">
        <f t="shared" si="15"/>
        <v>0</v>
      </c>
      <c r="L141" s="108"/>
      <c r="M141" s="108"/>
      <c r="N141" s="112"/>
      <c r="O141" s="112"/>
      <c r="P141" s="113"/>
      <c r="Q141" s="126"/>
      <c r="R141" s="126"/>
      <c r="S141" s="126"/>
      <c r="T141" s="113"/>
      <c r="U141" s="113"/>
      <c r="X141" s="116"/>
      <c r="Y141" s="116"/>
      <c r="Z141" s="116"/>
      <c r="AA141" s="116"/>
      <c r="AB141" s="116"/>
      <c r="AC141" s="116"/>
      <c r="AD141" s="116"/>
      <c r="AE141" s="116"/>
    </row>
    <row r="142" spans="2:31" ht="26.25" customHeight="1">
      <c r="B142" s="5" t="s">
        <v>50</v>
      </c>
      <c r="C142" s="24">
        <f>Eingabe!C47</f>
        <v>44</v>
      </c>
      <c r="D142" s="3"/>
      <c r="E142" s="3">
        <f t="shared" si="18"/>
        <v>0</v>
      </c>
      <c r="F142" s="4"/>
      <c r="G142" s="3">
        <f t="shared" si="16"/>
        <v>0</v>
      </c>
      <c r="H142" s="134">
        <f>Eingabe!V47</f>
        <v>0</v>
      </c>
      <c r="I142" s="162">
        <f t="shared" si="14"/>
        <v>218.23</v>
      </c>
      <c r="J142" s="163">
        <f t="shared" si="17"/>
        <v>0</v>
      </c>
      <c r="K142" s="168">
        <f t="shared" si="15"/>
        <v>0</v>
      </c>
      <c r="L142" s="108"/>
      <c r="M142" s="108"/>
      <c r="N142" s="112"/>
      <c r="O142" s="112"/>
      <c r="P142" s="113"/>
      <c r="Q142" s="126"/>
      <c r="R142" s="126"/>
      <c r="S142" s="126"/>
      <c r="T142" s="113"/>
      <c r="U142" s="113"/>
      <c r="X142" s="116"/>
      <c r="Y142" s="116"/>
      <c r="Z142" s="116"/>
      <c r="AA142" s="116"/>
      <c r="AB142" s="116"/>
      <c r="AC142" s="116"/>
      <c r="AD142" s="116"/>
      <c r="AE142" s="116"/>
    </row>
    <row r="143" spans="2:31" ht="26.25" customHeight="1">
      <c r="B143" s="5" t="s">
        <v>51</v>
      </c>
      <c r="C143" s="24">
        <f>Eingabe!C48</f>
        <v>45</v>
      </c>
      <c r="D143" s="3"/>
      <c r="E143" s="3">
        <f t="shared" si="18"/>
        <v>0</v>
      </c>
      <c r="F143" s="4"/>
      <c r="G143" s="3">
        <f t="shared" si="16"/>
        <v>0</v>
      </c>
      <c r="H143" s="134">
        <f>Eingabe!V48</f>
        <v>0</v>
      </c>
      <c r="I143" s="162">
        <f t="shared" si="14"/>
        <v>218.23</v>
      </c>
      <c r="J143" s="163">
        <f t="shared" si="17"/>
        <v>0</v>
      </c>
      <c r="K143" s="168">
        <f t="shared" si="15"/>
        <v>0</v>
      </c>
      <c r="L143" s="108"/>
      <c r="M143" s="108"/>
      <c r="N143" s="112"/>
      <c r="O143" s="112"/>
      <c r="P143" s="113"/>
      <c r="Q143" s="126"/>
      <c r="R143" s="126"/>
      <c r="S143" s="126"/>
      <c r="T143" s="113"/>
      <c r="U143" s="113"/>
      <c r="X143" s="116"/>
      <c r="Y143" s="116"/>
      <c r="Z143" s="116"/>
      <c r="AA143" s="116"/>
      <c r="AB143" s="116"/>
      <c r="AC143" s="116"/>
      <c r="AD143" s="116"/>
      <c r="AE143" s="116"/>
    </row>
    <row r="144" spans="2:31" ht="26.25" customHeight="1">
      <c r="B144" s="5" t="s">
        <v>52</v>
      </c>
      <c r="C144" s="24">
        <f>Eingabe!C49</f>
        <v>46</v>
      </c>
      <c r="D144" s="3"/>
      <c r="E144" s="3">
        <f t="shared" si="18"/>
        <v>0</v>
      </c>
      <c r="F144" s="4"/>
      <c r="G144" s="3">
        <f t="shared" si="16"/>
        <v>0</v>
      </c>
      <c r="H144" s="134">
        <f>Eingabe!V49</f>
        <v>0</v>
      </c>
      <c r="I144" s="162">
        <f t="shared" si="14"/>
        <v>218.23</v>
      </c>
      <c r="J144" s="163">
        <f t="shared" si="17"/>
        <v>0</v>
      </c>
      <c r="K144" s="168">
        <f t="shared" si="15"/>
        <v>0</v>
      </c>
      <c r="L144" s="108"/>
      <c r="M144" s="108"/>
      <c r="N144" s="112"/>
      <c r="O144" s="112"/>
      <c r="P144" s="113"/>
      <c r="Q144" s="126"/>
      <c r="R144" s="126"/>
      <c r="S144" s="126"/>
      <c r="T144" s="113"/>
      <c r="U144" s="113"/>
      <c r="X144" s="116"/>
      <c r="Y144" s="116"/>
      <c r="Z144" s="116"/>
      <c r="AA144" s="116"/>
      <c r="AB144" s="116"/>
      <c r="AC144" s="116"/>
      <c r="AD144" s="116"/>
      <c r="AE144" s="116"/>
    </row>
    <row r="145" spans="2:31" ht="26.25" customHeight="1">
      <c r="B145" s="5" t="s">
        <v>53</v>
      </c>
      <c r="C145" s="24">
        <f>Eingabe!C50</f>
        <v>47</v>
      </c>
      <c r="D145" s="3"/>
      <c r="E145" s="3">
        <f t="shared" si="18"/>
        <v>0</v>
      </c>
      <c r="F145" s="4"/>
      <c r="G145" s="3">
        <f t="shared" si="16"/>
        <v>0</v>
      </c>
      <c r="H145" s="134">
        <f>Eingabe!V50</f>
        <v>0</v>
      </c>
      <c r="I145" s="162">
        <f t="shared" si="14"/>
        <v>218.23</v>
      </c>
      <c r="J145" s="163">
        <f t="shared" si="17"/>
        <v>0</v>
      </c>
      <c r="K145" s="168">
        <f t="shared" si="15"/>
        <v>0</v>
      </c>
      <c r="L145" s="108"/>
      <c r="M145" s="108"/>
      <c r="N145" s="112"/>
      <c r="O145" s="112"/>
      <c r="P145" s="113"/>
      <c r="Q145" s="126"/>
      <c r="R145" s="126"/>
      <c r="S145" s="126"/>
      <c r="T145" s="113"/>
      <c r="U145" s="113"/>
      <c r="X145" s="116"/>
      <c r="Y145" s="116"/>
      <c r="Z145" s="116"/>
      <c r="AA145" s="116"/>
      <c r="AB145" s="116"/>
      <c r="AC145" s="116"/>
      <c r="AD145" s="116"/>
      <c r="AE145" s="116"/>
    </row>
    <row r="146" spans="2:31" ht="26.25" customHeight="1">
      <c r="B146" s="5" t="s">
        <v>54</v>
      </c>
      <c r="C146" s="24">
        <f>Eingabe!C51</f>
        <v>48</v>
      </c>
      <c r="D146" s="3"/>
      <c r="E146" s="3">
        <f t="shared" si="18"/>
        <v>0</v>
      </c>
      <c r="F146" s="4"/>
      <c r="G146" s="3">
        <f t="shared" si="16"/>
        <v>0</v>
      </c>
      <c r="H146" s="134">
        <f>Eingabe!V51</f>
        <v>0</v>
      </c>
      <c r="I146" s="162">
        <f t="shared" si="14"/>
        <v>218.23</v>
      </c>
      <c r="J146" s="163">
        <f t="shared" si="17"/>
        <v>0</v>
      </c>
      <c r="K146" s="168">
        <f t="shared" si="15"/>
        <v>0</v>
      </c>
      <c r="L146" s="108"/>
      <c r="M146" s="108"/>
      <c r="N146" s="112"/>
      <c r="O146" s="112"/>
      <c r="P146" s="113"/>
      <c r="Q146" s="126"/>
      <c r="R146" s="126"/>
      <c r="S146" s="126"/>
      <c r="T146" s="113"/>
      <c r="U146" s="113"/>
      <c r="X146" s="116"/>
      <c r="Y146" s="116"/>
      <c r="Z146" s="116"/>
      <c r="AA146" s="116"/>
      <c r="AB146" s="116"/>
      <c r="AC146" s="116"/>
      <c r="AD146" s="116"/>
      <c r="AE146" s="116"/>
    </row>
    <row r="147" spans="2:31" ht="26.25" customHeight="1">
      <c r="B147" s="5" t="s">
        <v>55</v>
      </c>
      <c r="C147" s="24">
        <f>Eingabe!C52</f>
        <v>49</v>
      </c>
      <c r="D147" s="3"/>
      <c r="E147" s="3">
        <f t="shared" si="18"/>
        <v>0</v>
      </c>
      <c r="F147" s="4"/>
      <c r="G147" s="3">
        <f t="shared" si="16"/>
        <v>0</v>
      </c>
      <c r="H147" s="134">
        <f>Eingabe!V52</f>
        <v>0</v>
      </c>
      <c r="I147" s="162">
        <f t="shared" si="14"/>
        <v>218.23</v>
      </c>
      <c r="J147" s="163">
        <f t="shared" si="17"/>
        <v>0</v>
      </c>
      <c r="K147" s="168">
        <f t="shared" si="15"/>
        <v>0</v>
      </c>
      <c r="L147" s="108"/>
      <c r="M147" s="108"/>
      <c r="N147" s="112"/>
      <c r="O147" s="112"/>
      <c r="P147" s="113"/>
      <c r="Q147" s="126"/>
      <c r="R147" s="126"/>
      <c r="S147" s="126"/>
      <c r="T147" s="113"/>
      <c r="U147" s="113"/>
      <c r="X147" s="116"/>
      <c r="Y147" s="116"/>
      <c r="Z147" s="116"/>
      <c r="AA147" s="116"/>
      <c r="AB147" s="116"/>
      <c r="AC147" s="116"/>
      <c r="AD147" s="116"/>
      <c r="AE147" s="116"/>
    </row>
    <row r="148" spans="2:31" ht="26.25" customHeight="1" thickBot="1">
      <c r="B148" s="10" t="s">
        <v>56</v>
      </c>
      <c r="C148" s="25">
        <f>Eingabe!C53</f>
        <v>50</v>
      </c>
      <c r="D148" s="11"/>
      <c r="E148" s="11">
        <f t="shared" si="18"/>
        <v>0</v>
      </c>
      <c r="F148" s="12"/>
      <c r="G148" s="11">
        <f>SUM(F148/10)</f>
        <v>0</v>
      </c>
      <c r="H148" s="143">
        <f>Eingabe!V53</f>
        <v>0</v>
      </c>
      <c r="I148" s="164">
        <f t="shared" si="14"/>
        <v>218.23</v>
      </c>
      <c r="J148" s="165">
        <f t="shared" si="17"/>
        <v>0</v>
      </c>
      <c r="K148" s="170">
        <f t="shared" si="15"/>
        <v>0</v>
      </c>
      <c r="L148" s="108"/>
      <c r="M148" s="108"/>
      <c r="N148" s="112"/>
      <c r="O148" s="112"/>
      <c r="P148" s="113"/>
      <c r="Q148" s="126"/>
      <c r="R148" s="126"/>
      <c r="S148" s="126"/>
      <c r="T148" s="113"/>
      <c r="U148" s="113"/>
      <c r="X148" s="116"/>
      <c r="Y148" s="116"/>
      <c r="Z148" s="116"/>
      <c r="AA148" s="116"/>
      <c r="AB148" s="116"/>
      <c r="AC148" s="116"/>
      <c r="AD148" s="116"/>
      <c r="AE148" s="116"/>
    </row>
    <row r="149" spans="2:31" ht="26.25" customHeight="1" thickBot="1">
      <c r="B149" s="194" t="str">
        <f>Eingabe!$B$54</f>
        <v>Punktevergabe: 30,27,25,24,23,22,21,20,19,18,17,16,15,14,13,12,11,10,9,8,7,6,5,4,3,2,1</v>
      </c>
      <c r="C149" s="195"/>
      <c r="D149" s="195"/>
      <c r="E149" s="195"/>
      <c r="F149" s="195"/>
      <c r="G149" s="195"/>
      <c r="H149" s="195"/>
      <c r="I149" s="195"/>
      <c r="J149" s="195"/>
      <c r="K149" s="196"/>
      <c r="L149" s="108"/>
      <c r="M149" s="108"/>
      <c r="N149" s="112"/>
      <c r="O149" s="112"/>
      <c r="P149" s="113"/>
      <c r="Q149" s="126"/>
      <c r="R149" s="126"/>
      <c r="S149" s="126"/>
      <c r="T149" s="113"/>
      <c r="U149" s="113"/>
      <c r="X149" s="116"/>
      <c r="Y149" s="116"/>
      <c r="Z149" s="116"/>
      <c r="AA149" s="116"/>
      <c r="AB149" s="116"/>
      <c r="AC149" s="116"/>
      <c r="AD149" s="116"/>
      <c r="AE149" s="116"/>
    </row>
    <row r="150" spans="2:31" ht="26.25" customHeight="1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12"/>
      <c r="O150" s="112"/>
      <c r="P150" s="113"/>
      <c r="Q150" s="126"/>
      <c r="R150" s="126"/>
      <c r="S150" s="126"/>
      <c r="T150" s="113"/>
      <c r="U150" s="113"/>
      <c r="X150" s="116"/>
      <c r="Y150" s="116"/>
      <c r="Z150" s="116"/>
      <c r="AA150" s="116"/>
      <c r="AB150" s="116"/>
      <c r="AC150" s="116"/>
      <c r="AD150" s="116"/>
      <c r="AE150" s="116"/>
    </row>
    <row r="151" spans="2:31" ht="26.25" customHeight="1">
      <c r="B151" s="108"/>
      <c r="C151" s="144"/>
      <c r="D151" s="14"/>
      <c r="E151" s="14" t="s">
        <v>66</v>
      </c>
      <c r="F151" s="15"/>
      <c r="G151" s="137" t="s">
        <v>131</v>
      </c>
      <c r="H151" s="138"/>
      <c r="I151" s="137" t="s">
        <v>132</v>
      </c>
      <c r="J151" s="135">
        <v>1</v>
      </c>
      <c r="K151" s="136">
        <v>2</v>
      </c>
      <c r="L151" s="114"/>
      <c r="M151" s="108"/>
      <c r="N151" s="112"/>
      <c r="O151" s="112"/>
      <c r="P151" s="113"/>
      <c r="Q151" s="126"/>
      <c r="R151" s="126"/>
      <c r="S151" s="126"/>
      <c r="T151" s="113"/>
      <c r="U151" s="113"/>
      <c r="X151" s="116"/>
      <c r="Y151" s="116"/>
      <c r="Z151" s="116"/>
      <c r="AA151" s="116"/>
      <c r="AB151" s="116"/>
      <c r="AC151" s="116"/>
      <c r="AD151" s="116"/>
      <c r="AE151" s="116"/>
    </row>
    <row r="152" spans="2:31" ht="26.25" customHeight="1">
      <c r="B152" s="108"/>
      <c r="C152" s="144"/>
      <c r="D152" s="14"/>
      <c r="E152" s="14" t="s">
        <v>66</v>
      </c>
      <c r="F152" s="15"/>
      <c r="G152" s="141" t="s">
        <v>133</v>
      </c>
      <c r="H152" s="137" t="s">
        <v>4</v>
      </c>
      <c r="I152" s="142" t="s">
        <v>134</v>
      </c>
      <c r="J152" s="139">
        <v>3</v>
      </c>
      <c r="K152" s="140">
        <v>4</v>
      </c>
      <c r="L152" s="114"/>
      <c r="M152" s="108"/>
      <c r="N152" s="112"/>
      <c r="O152" s="112"/>
      <c r="P152" s="113"/>
      <c r="Q152" s="126"/>
      <c r="R152" s="126"/>
      <c r="S152" s="126"/>
      <c r="T152" s="113"/>
      <c r="U152" s="113"/>
      <c r="X152" s="116"/>
      <c r="Y152" s="116"/>
      <c r="Z152" s="116"/>
      <c r="AA152" s="116"/>
      <c r="AB152" s="116"/>
      <c r="AC152" s="116"/>
      <c r="AD152" s="116"/>
      <c r="AE152" s="116"/>
    </row>
    <row r="153" spans="2:31" ht="26.25" customHeight="1">
      <c r="B153" s="108"/>
      <c r="C153" s="144"/>
      <c r="D153" s="14"/>
      <c r="E153" s="14" t="s">
        <v>66</v>
      </c>
      <c r="F153" s="15"/>
      <c r="G153" s="137" t="s">
        <v>133</v>
      </c>
      <c r="H153" s="137" t="s">
        <v>5</v>
      </c>
      <c r="I153" s="142" t="s">
        <v>134</v>
      </c>
      <c r="J153" s="107">
        <v>5</v>
      </c>
      <c r="K153" s="114"/>
      <c r="L153" s="114"/>
      <c r="M153" s="108"/>
      <c r="N153" s="112"/>
      <c r="O153" s="112"/>
      <c r="P153" s="113"/>
      <c r="Q153" s="126"/>
      <c r="R153" s="126"/>
      <c r="S153" s="126"/>
      <c r="T153" s="113"/>
      <c r="U153" s="113"/>
      <c r="X153" s="116"/>
      <c r="Y153" s="116"/>
      <c r="Z153" s="116"/>
      <c r="AA153" s="116"/>
      <c r="AB153" s="116"/>
      <c r="AC153" s="116"/>
      <c r="AD153" s="116"/>
      <c r="AE153" s="116"/>
    </row>
    <row r="154" spans="2:31" ht="26.25" customHeight="1">
      <c r="B154" s="108"/>
      <c r="C154" s="26"/>
      <c r="D154" s="20"/>
      <c r="E154" s="21"/>
      <c r="F154" s="108"/>
      <c r="G154" s="108"/>
      <c r="H154" s="108"/>
      <c r="I154" s="108"/>
      <c r="J154" s="108"/>
      <c r="K154" s="108"/>
      <c r="L154" s="108"/>
      <c r="M154" s="108"/>
      <c r="N154" s="112"/>
      <c r="O154" s="112"/>
      <c r="P154" s="113"/>
      <c r="Q154" s="126"/>
      <c r="R154" s="126"/>
      <c r="S154" s="126"/>
      <c r="T154" s="113"/>
      <c r="U154" s="113"/>
      <c r="X154" s="123"/>
      <c r="Y154" s="123"/>
      <c r="Z154" s="112"/>
      <c r="AA154" s="108"/>
      <c r="AB154" s="124"/>
      <c r="AC154" s="116"/>
      <c r="AD154" s="116"/>
      <c r="AE154" s="116"/>
    </row>
    <row r="155" spans="2:31" ht="26.25" customHeight="1" thickBot="1">
      <c r="B155" s="108"/>
      <c r="C155" s="23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12"/>
      <c r="O155" s="112"/>
      <c r="P155" s="113"/>
      <c r="Q155" s="126"/>
      <c r="R155" s="126"/>
      <c r="S155" s="126"/>
      <c r="T155" s="113"/>
      <c r="U155" s="113"/>
      <c r="X155" s="123"/>
      <c r="Y155" s="123"/>
      <c r="Z155" s="112"/>
      <c r="AA155" s="108"/>
      <c r="AB155" s="124"/>
      <c r="AC155" s="116"/>
      <c r="AD155" s="116"/>
      <c r="AE155" s="116"/>
    </row>
    <row r="156" spans="2:31" ht="33" thickBot="1">
      <c r="B156" s="207">
        <f>Eingabe!$W$3</f>
        <v>0</v>
      </c>
      <c r="C156" s="208"/>
      <c r="D156" s="208"/>
      <c r="E156" s="208"/>
      <c r="F156" s="208"/>
      <c r="G156" s="208"/>
      <c r="H156" s="208"/>
      <c r="I156" s="208"/>
      <c r="J156" s="208"/>
      <c r="K156" s="209"/>
      <c r="L156" s="108"/>
      <c r="M156" s="108"/>
      <c r="N156" s="112"/>
      <c r="O156" s="112"/>
      <c r="P156" s="113"/>
      <c r="Q156" s="126"/>
      <c r="R156" s="126"/>
      <c r="S156" s="126"/>
      <c r="T156" s="113"/>
      <c r="U156" s="113"/>
      <c r="X156" s="116"/>
      <c r="Y156" s="116"/>
      <c r="Z156" s="116"/>
      <c r="AA156" s="116"/>
      <c r="AB156" s="116"/>
      <c r="AC156" s="116"/>
      <c r="AD156" s="116"/>
      <c r="AE156" s="116"/>
    </row>
    <row r="157" spans="2:31" ht="30" customHeight="1">
      <c r="B157" s="214" t="s">
        <v>0</v>
      </c>
      <c r="C157" s="192" t="s">
        <v>63</v>
      </c>
      <c r="D157" s="192" t="s">
        <v>4</v>
      </c>
      <c r="E157" s="192" t="s">
        <v>5</v>
      </c>
      <c r="F157" s="192" t="s">
        <v>6</v>
      </c>
      <c r="G157" s="192" t="s">
        <v>62</v>
      </c>
      <c r="H157" s="205" t="s">
        <v>3</v>
      </c>
      <c r="I157" s="127" t="s">
        <v>60</v>
      </c>
      <c r="J157" s="128"/>
      <c r="K157" s="184" t="s">
        <v>148</v>
      </c>
      <c r="L157" s="108"/>
      <c r="M157" s="108"/>
      <c r="N157" s="112"/>
      <c r="O157" s="112"/>
      <c r="P157" s="113"/>
      <c r="Q157" s="126"/>
      <c r="R157" s="126"/>
      <c r="S157" s="126"/>
      <c r="T157" s="113"/>
      <c r="U157" s="113"/>
      <c r="X157" s="116"/>
      <c r="Y157" s="116"/>
      <c r="Z157" s="116"/>
      <c r="AA157" s="116"/>
      <c r="AB157" s="116"/>
      <c r="AC157" s="116"/>
      <c r="AD157" s="116"/>
      <c r="AE157" s="116"/>
    </row>
    <row r="158" spans="2:31" ht="30.75" customHeight="1" thickBot="1">
      <c r="B158" s="215"/>
      <c r="C158" s="193"/>
      <c r="D158" s="193"/>
      <c r="E158" s="193"/>
      <c r="F158" s="193"/>
      <c r="G158" s="193"/>
      <c r="H158" s="206"/>
      <c r="I158" s="129" t="s">
        <v>58</v>
      </c>
      <c r="J158" s="130" t="s">
        <v>59</v>
      </c>
      <c r="K158" s="185"/>
      <c r="L158" s="108"/>
      <c r="M158" s="108"/>
      <c r="N158" s="112"/>
      <c r="O158" s="112"/>
      <c r="P158" s="113"/>
      <c r="Q158" s="126"/>
      <c r="R158" s="126"/>
      <c r="S158" s="126"/>
      <c r="T158" s="113"/>
      <c r="U158" s="113"/>
      <c r="X158" s="116"/>
      <c r="Y158" s="116"/>
      <c r="Z158" s="116"/>
      <c r="AA158" s="116"/>
      <c r="AB158" s="116"/>
      <c r="AC158" s="116"/>
      <c r="AD158" s="116"/>
      <c r="AE158" s="116"/>
    </row>
    <row r="159" spans="2:31" ht="26.25" customHeight="1">
      <c r="B159" s="6" t="s">
        <v>7</v>
      </c>
      <c r="C159" s="25" t="str">
        <f>Eingabe!C4</f>
        <v>Walter Lemböck </v>
      </c>
      <c r="D159" s="3"/>
      <c r="E159" s="3">
        <f aca="true" t="shared" si="19" ref="E159:E190">F159-D159</f>
        <v>0</v>
      </c>
      <c r="F159" s="4"/>
      <c r="G159" s="31">
        <f>SUM(F159/10)</f>
        <v>0</v>
      </c>
      <c r="H159" s="134">
        <f>Eingabe!W4</f>
        <v>0</v>
      </c>
      <c r="I159" s="102"/>
      <c r="J159" s="157"/>
      <c r="K159" s="167">
        <f>SUM(D159-E159)</f>
        <v>0</v>
      </c>
      <c r="L159" s="108"/>
      <c r="M159" s="108"/>
      <c r="N159" s="112"/>
      <c r="O159" s="112"/>
      <c r="P159" s="113"/>
      <c r="Q159" s="126"/>
      <c r="R159" s="126"/>
      <c r="S159" s="126"/>
      <c r="T159" s="113"/>
      <c r="U159" s="113"/>
      <c r="X159" s="116"/>
      <c r="Y159" s="116"/>
      <c r="Z159" s="116"/>
      <c r="AA159" s="116"/>
      <c r="AB159" s="116"/>
      <c r="AC159" s="116"/>
      <c r="AD159" s="116"/>
      <c r="AE159" s="116"/>
    </row>
    <row r="160" spans="2:31" ht="26.25" customHeight="1">
      <c r="B160" s="7" t="s">
        <v>8</v>
      </c>
      <c r="C160" s="24" t="str">
        <f>Eingabe!C5</f>
        <v>Peter Siding </v>
      </c>
      <c r="D160" s="3"/>
      <c r="E160" s="3">
        <f t="shared" si="19"/>
        <v>0</v>
      </c>
      <c r="F160" s="4"/>
      <c r="G160" s="3">
        <f>SUM(F160/10)</f>
        <v>0</v>
      </c>
      <c r="H160" s="134">
        <f>Eingabe!W5</f>
        <v>0</v>
      </c>
      <c r="I160" s="158">
        <f aca="true" t="shared" si="20" ref="I160:I208">$F$60-F160</f>
        <v>218.23</v>
      </c>
      <c r="J160" s="159"/>
      <c r="K160" s="168">
        <f aca="true" t="shared" si="21" ref="K160:K208">SUM(D160-E160)</f>
        <v>0</v>
      </c>
      <c r="L160" s="108"/>
      <c r="M160" s="108"/>
      <c r="N160" s="112"/>
      <c r="O160" s="112"/>
      <c r="P160" s="113"/>
      <c r="Q160" s="126"/>
      <c r="R160" s="126"/>
      <c r="S160" s="126"/>
      <c r="T160" s="113"/>
      <c r="U160" s="113"/>
      <c r="X160" s="116"/>
      <c r="Y160" s="116"/>
      <c r="Z160" s="116"/>
      <c r="AA160" s="116"/>
      <c r="AB160" s="116"/>
      <c r="AC160" s="116"/>
      <c r="AD160" s="116"/>
      <c r="AE160" s="116"/>
    </row>
    <row r="161" spans="2:31" ht="26.25" customHeight="1">
      <c r="B161" s="8" t="s">
        <v>9</v>
      </c>
      <c r="C161" s="24" t="str">
        <f>Eingabe!C6</f>
        <v>Gerhard Fischer </v>
      </c>
      <c r="D161" s="3"/>
      <c r="E161" s="3">
        <f t="shared" si="19"/>
        <v>0</v>
      </c>
      <c r="F161" s="4"/>
      <c r="G161" s="3">
        <f aca="true" t="shared" si="22" ref="G161:G207">SUM(F161/10)</f>
        <v>0</v>
      </c>
      <c r="H161" s="134">
        <f>Eingabe!W6</f>
        <v>0</v>
      </c>
      <c r="I161" s="160">
        <f t="shared" si="20"/>
        <v>218.23</v>
      </c>
      <c r="J161" s="161">
        <f aca="true" t="shared" si="23" ref="J161:J208">SUM(F160-F161)</f>
        <v>0</v>
      </c>
      <c r="K161" s="168">
        <f t="shared" si="21"/>
        <v>0</v>
      </c>
      <c r="L161" s="108"/>
      <c r="M161" s="108"/>
      <c r="N161" s="112"/>
      <c r="O161" s="112"/>
      <c r="P161" s="113"/>
      <c r="Q161" s="126"/>
      <c r="R161" s="126"/>
      <c r="S161" s="126"/>
      <c r="T161" s="113"/>
      <c r="U161" s="113"/>
      <c r="X161" s="116"/>
      <c r="Y161" s="116"/>
      <c r="Z161" s="116"/>
      <c r="AA161" s="116"/>
      <c r="AB161" s="116"/>
      <c r="AC161" s="116"/>
      <c r="AD161" s="116"/>
      <c r="AE161" s="116"/>
    </row>
    <row r="162" spans="2:31" ht="26.25" customHeight="1">
      <c r="B162" s="5" t="s">
        <v>10</v>
      </c>
      <c r="C162" s="24" t="str">
        <f>Eingabe!C7</f>
        <v>Thomas Nowak </v>
      </c>
      <c r="D162" s="3"/>
      <c r="E162" s="3">
        <f t="shared" si="19"/>
        <v>0</v>
      </c>
      <c r="F162" s="4"/>
      <c r="G162" s="3">
        <f t="shared" si="22"/>
        <v>0</v>
      </c>
      <c r="H162" s="134">
        <f>Eingabe!W7</f>
        <v>0</v>
      </c>
      <c r="I162" s="162">
        <f t="shared" si="20"/>
        <v>218.23</v>
      </c>
      <c r="J162" s="163">
        <f t="shared" si="23"/>
        <v>0</v>
      </c>
      <c r="K162" s="168">
        <f t="shared" si="21"/>
        <v>0</v>
      </c>
      <c r="L162" s="108"/>
      <c r="M162" s="108"/>
      <c r="N162" s="112"/>
      <c r="O162" s="112"/>
      <c r="P162" s="113"/>
      <c r="Q162" s="126"/>
      <c r="R162" s="126"/>
      <c r="S162" s="126"/>
      <c r="T162" s="113"/>
      <c r="U162" s="113"/>
      <c r="X162" s="116"/>
      <c r="Y162" s="116"/>
      <c r="Z162" s="116"/>
      <c r="AA162" s="116"/>
      <c r="AB162" s="116"/>
      <c r="AC162" s="116"/>
      <c r="AD162" s="116"/>
      <c r="AE162" s="116"/>
    </row>
    <row r="163" spans="2:31" ht="26.25" customHeight="1">
      <c r="B163" s="5" t="s">
        <v>11</v>
      </c>
      <c r="C163" s="24" t="str">
        <f>Eingabe!C8</f>
        <v>Gabi Krausler</v>
      </c>
      <c r="D163" s="3"/>
      <c r="E163" s="3">
        <f t="shared" si="19"/>
        <v>0</v>
      </c>
      <c r="F163" s="4"/>
      <c r="G163" s="3">
        <f t="shared" si="22"/>
        <v>0</v>
      </c>
      <c r="H163" s="134">
        <f>Eingabe!W8</f>
        <v>0</v>
      </c>
      <c r="I163" s="162">
        <f t="shared" si="20"/>
        <v>218.23</v>
      </c>
      <c r="J163" s="163">
        <f t="shared" si="23"/>
        <v>0</v>
      </c>
      <c r="K163" s="168">
        <f t="shared" si="21"/>
        <v>0</v>
      </c>
      <c r="L163" s="108"/>
      <c r="M163" s="108"/>
      <c r="N163" s="112"/>
      <c r="O163" s="112"/>
      <c r="P163" s="113"/>
      <c r="Q163" s="126"/>
      <c r="R163" s="126"/>
      <c r="S163" s="126"/>
      <c r="T163" s="113"/>
      <c r="U163" s="113"/>
      <c r="X163" s="116"/>
      <c r="Y163" s="116"/>
      <c r="Z163" s="116"/>
      <c r="AA163" s="116"/>
      <c r="AB163" s="116"/>
      <c r="AC163" s="116"/>
      <c r="AD163" s="116"/>
      <c r="AE163" s="116"/>
    </row>
    <row r="164" spans="2:31" ht="26.25" customHeight="1">
      <c r="B164" s="5" t="s">
        <v>12</v>
      </c>
      <c r="C164" s="24" t="str">
        <f>Eingabe!C9</f>
        <v>Roland Dobritzhofer</v>
      </c>
      <c r="D164" s="3"/>
      <c r="E164" s="3">
        <f t="shared" si="19"/>
        <v>0</v>
      </c>
      <c r="F164" s="4"/>
      <c r="G164" s="3">
        <f t="shared" si="22"/>
        <v>0</v>
      </c>
      <c r="H164" s="134">
        <f>Eingabe!W9</f>
        <v>0</v>
      </c>
      <c r="I164" s="162">
        <f t="shared" si="20"/>
        <v>218.23</v>
      </c>
      <c r="J164" s="163">
        <f t="shared" si="23"/>
        <v>0</v>
      </c>
      <c r="K164" s="168">
        <f t="shared" si="21"/>
        <v>0</v>
      </c>
      <c r="L164" s="108"/>
      <c r="M164" s="108"/>
      <c r="N164" s="112"/>
      <c r="O164" s="112"/>
      <c r="P164" s="113"/>
      <c r="Q164" s="126"/>
      <c r="R164" s="126"/>
      <c r="S164" s="126"/>
      <c r="T164" s="113"/>
      <c r="U164" s="113"/>
      <c r="X164" s="116"/>
      <c r="Y164" s="116"/>
      <c r="Z164" s="116"/>
      <c r="AA164" s="116"/>
      <c r="AB164" s="116"/>
      <c r="AC164" s="116"/>
      <c r="AD164" s="116"/>
      <c r="AE164" s="116"/>
    </row>
    <row r="165" spans="2:31" ht="26.25" customHeight="1">
      <c r="B165" s="5" t="s">
        <v>13</v>
      </c>
      <c r="C165" s="24" t="str">
        <f>Eingabe!C10</f>
        <v>Johann Lemböck</v>
      </c>
      <c r="D165" s="3"/>
      <c r="E165" s="3">
        <f t="shared" si="19"/>
        <v>0</v>
      </c>
      <c r="F165" s="4"/>
      <c r="G165" s="3">
        <f t="shared" si="22"/>
        <v>0</v>
      </c>
      <c r="H165" s="134">
        <f>Eingabe!W10</f>
        <v>0</v>
      </c>
      <c r="I165" s="162">
        <f t="shared" si="20"/>
        <v>218.23</v>
      </c>
      <c r="J165" s="163">
        <f t="shared" si="23"/>
        <v>0</v>
      </c>
      <c r="K165" s="168">
        <f t="shared" si="21"/>
        <v>0</v>
      </c>
      <c r="L165" s="108"/>
      <c r="M165" s="108"/>
      <c r="N165" s="112"/>
      <c r="O165" s="112"/>
      <c r="P165" s="113"/>
      <c r="Q165" s="126"/>
      <c r="R165" s="126"/>
      <c r="S165" s="126"/>
      <c r="T165" s="113"/>
      <c r="U165" s="113"/>
      <c r="X165" s="116"/>
      <c r="Y165" s="116"/>
      <c r="Z165" s="116"/>
      <c r="AA165" s="116"/>
      <c r="AB165" s="116"/>
      <c r="AC165" s="116"/>
      <c r="AD165" s="116"/>
      <c r="AE165" s="116"/>
    </row>
    <row r="166" spans="2:31" ht="26.25" customHeight="1">
      <c r="B166" s="5" t="s">
        <v>14</v>
      </c>
      <c r="C166" s="24" t="str">
        <f>Eingabe!C11</f>
        <v>Christian Melbinger</v>
      </c>
      <c r="D166" s="3"/>
      <c r="E166" s="3">
        <f t="shared" si="19"/>
        <v>0</v>
      </c>
      <c r="F166" s="4"/>
      <c r="G166" s="3">
        <f t="shared" si="22"/>
        <v>0</v>
      </c>
      <c r="H166" s="134">
        <f>Eingabe!W11</f>
        <v>0</v>
      </c>
      <c r="I166" s="162">
        <f t="shared" si="20"/>
        <v>218.23</v>
      </c>
      <c r="J166" s="163">
        <f t="shared" si="23"/>
        <v>0</v>
      </c>
      <c r="K166" s="168">
        <f t="shared" si="21"/>
        <v>0</v>
      </c>
      <c r="L166" s="108"/>
      <c r="M166" s="108"/>
      <c r="N166" s="112"/>
      <c r="O166" s="112"/>
      <c r="P166" s="113"/>
      <c r="Q166" s="126"/>
      <c r="R166" s="126"/>
      <c r="S166" s="126"/>
      <c r="T166" s="113"/>
      <c r="U166" s="113"/>
      <c r="X166" s="116"/>
      <c r="Y166" s="116"/>
      <c r="Z166" s="116"/>
      <c r="AA166" s="116"/>
      <c r="AB166" s="116"/>
      <c r="AC166" s="116"/>
      <c r="AD166" s="116"/>
      <c r="AE166" s="116"/>
    </row>
    <row r="167" spans="2:31" ht="26.25" customHeight="1">
      <c r="B167" s="5" t="s">
        <v>15</v>
      </c>
      <c r="C167" s="24" t="str">
        <f>Eingabe!C12</f>
        <v>Per Bosch</v>
      </c>
      <c r="D167" s="3"/>
      <c r="E167" s="3">
        <f t="shared" si="19"/>
        <v>0</v>
      </c>
      <c r="F167" s="4"/>
      <c r="G167" s="3">
        <f t="shared" si="22"/>
        <v>0</v>
      </c>
      <c r="H167" s="134">
        <f>Eingabe!W12</f>
        <v>0</v>
      </c>
      <c r="I167" s="162">
        <f t="shared" si="20"/>
        <v>218.23</v>
      </c>
      <c r="J167" s="163">
        <f t="shared" si="23"/>
        <v>0</v>
      </c>
      <c r="K167" s="168">
        <f t="shared" si="21"/>
        <v>0</v>
      </c>
      <c r="L167" s="108"/>
      <c r="M167" s="108"/>
      <c r="N167" s="112"/>
      <c r="O167" s="112"/>
      <c r="P167" s="113"/>
      <c r="Q167" s="126"/>
      <c r="R167" s="126"/>
      <c r="S167" s="126"/>
      <c r="T167" s="113"/>
      <c r="U167" s="113"/>
      <c r="X167" s="116"/>
      <c r="Y167" s="116"/>
      <c r="Z167" s="116"/>
      <c r="AA167" s="116"/>
      <c r="AB167" s="116"/>
      <c r="AC167" s="116"/>
      <c r="AD167" s="116"/>
      <c r="AE167" s="116"/>
    </row>
    <row r="168" spans="2:31" ht="26.25" customHeight="1">
      <c r="B168" s="5" t="s">
        <v>16</v>
      </c>
      <c r="C168" s="24" t="str">
        <f>Eingabe!C13</f>
        <v>Wolfgang Anecker</v>
      </c>
      <c r="D168" s="3"/>
      <c r="E168" s="3">
        <f t="shared" si="19"/>
        <v>0</v>
      </c>
      <c r="F168" s="4"/>
      <c r="G168" s="3">
        <f t="shared" si="22"/>
        <v>0</v>
      </c>
      <c r="H168" s="134">
        <f>Eingabe!W13</f>
        <v>0</v>
      </c>
      <c r="I168" s="162">
        <f t="shared" si="20"/>
        <v>218.23</v>
      </c>
      <c r="J168" s="163">
        <f t="shared" si="23"/>
        <v>0</v>
      </c>
      <c r="K168" s="168">
        <f t="shared" si="21"/>
        <v>0</v>
      </c>
      <c r="L168" s="108"/>
      <c r="M168" s="108"/>
      <c r="N168" s="112"/>
      <c r="O168" s="112"/>
      <c r="P168" s="113"/>
      <c r="Q168" s="126"/>
      <c r="R168" s="126"/>
      <c r="S168" s="126"/>
      <c r="T168" s="113"/>
      <c r="U168" s="113"/>
      <c r="X168" s="116"/>
      <c r="Y168" s="116"/>
      <c r="Z168" s="116"/>
      <c r="AA168" s="116"/>
      <c r="AB168" s="116"/>
      <c r="AC168" s="116"/>
      <c r="AD168" s="116"/>
      <c r="AE168" s="116"/>
    </row>
    <row r="169" spans="2:31" ht="26.25" customHeight="1">
      <c r="B169" s="5" t="s">
        <v>17</v>
      </c>
      <c r="C169" s="24" t="str">
        <f>Eingabe!C14</f>
        <v>Martin Leo Gruber</v>
      </c>
      <c r="D169" s="3"/>
      <c r="E169" s="3">
        <f t="shared" si="19"/>
        <v>0</v>
      </c>
      <c r="F169" s="4"/>
      <c r="G169" s="3">
        <f t="shared" si="22"/>
        <v>0</v>
      </c>
      <c r="H169" s="134">
        <f>Eingabe!W14</f>
        <v>0</v>
      </c>
      <c r="I169" s="162">
        <f t="shared" si="20"/>
        <v>218.23</v>
      </c>
      <c r="J169" s="163">
        <f t="shared" si="23"/>
        <v>0</v>
      </c>
      <c r="K169" s="168">
        <f t="shared" si="21"/>
        <v>0</v>
      </c>
      <c r="L169" s="108"/>
      <c r="M169" s="108"/>
      <c r="N169" s="112"/>
      <c r="O169" s="112"/>
      <c r="P169" s="113"/>
      <c r="Q169" s="126"/>
      <c r="R169" s="126"/>
      <c r="S169" s="126"/>
      <c r="T169" s="113"/>
      <c r="U169" s="113"/>
      <c r="X169" s="116"/>
      <c r="Y169" s="116"/>
      <c r="Z169" s="116"/>
      <c r="AA169" s="116"/>
      <c r="AB169" s="116"/>
      <c r="AC169" s="116"/>
      <c r="AD169" s="116"/>
      <c r="AE169" s="116"/>
    </row>
    <row r="170" spans="2:31" ht="26.25" customHeight="1">
      <c r="B170" s="5" t="s">
        <v>18</v>
      </c>
      <c r="C170" s="24" t="str">
        <f>Eingabe!C15</f>
        <v>Alfred Lippert</v>
      </c>
      <c r="D170" s="3"/>
      <c r="E170" s="3">
        <f t="shared" si="19"/>
        <v>0</v>
      </c>
      <c r="F170" s="4"/>
      <c r="G170" s="3">
        <f t="shared" si="22"/>
        <v>0</v>
      </c>
      <c r="H170" s="134">
        <f>Eingabe!W15</f>
        <v>0</v>
      </c>
      <c r="I170" s="162">
        <f t="shared" si="20"/>
        <v>218.23</v>
      </c>
      <c r="J170" s="163">
        <f t="shared" si="23"/>
        <v>0</v>
      </c>
      <c r="K170" s="168">
        <f t="shared" si="21"/>
        <v>0</v>
      </c>
      <c r="L170" s="108"/>
      <c r="M170" s="108"/>
      <c r="N170" s="112"/>
      <c r="O170" s="112"/>
      <c r="P170" s="113"/>
      <c r="Q170" s="126"/>
      <c r="R170" s="126"/>
      <c r="S170" s="126"/>
      <c r="T170" s="113"/>
      <c r="U170" s="113"/>
      <c r="X170" s="116"/>
      <c r="Y170" s="116"/>
      <c r="Z170" s="116"/>
      <c r="AA170" s="116"/>
      <c r="AB170" s="116"/>
      <c r="AC170" s="116"/>
      <c r="AD170" s="116"/>
      <c r="AE170" s="116"/>
    </row>
    <row r="171" spans="2:31" ht="26.25" customHeight="1">
      <c r="B171" s="5" t="s">
        <v>19</v>
      </c>
      <c r="C171" s="24" t="str">
        <f>Eingabe!C16</f>
        <v>Gerlinde Herzog</v>
      </c>
      <c r="D171" s="3"/>
      <c r="E171" s="3">
        <f t="shared" si="19"/>
        <v>0</v>
      </c>
      <c r="F171" s="4"/>
      <c r="G171" s="3">
        <f t="shared" si="22"/>
        <v>0</v>
      </c>
      <c r="H171" s="134">
        <f>Eingabe!W16</f>
        <v>0</v>
      </c>
      <c r="I171" s="162">
        <f t="shared" si="20"/>
        <v>218.23</v>
      </c>
      <c r="J171" s="163">
        <f t="shared" si="23"/>
        <v>0</v>
      </c>
      <c r="K171" s="168">
        <f t="shared" si="21"/>
        <v>0</v>
      </c>
      <c r="L171" s="108"/>
      <c r="M171" s="108"/>
      <c r="N171" s="112"/>
      <c r="O171" s="112"/>
      <c r="P171" s="113"/>
      <c r="Q171" s="126"/>
      <c r="R171" s="126"/>
      <c r="S171" s="126"/>
      <c r="T171" s="113"/>
      <c r="U171" s="113"/>
      <c r="X171" s="116"/>
      <c r="Y171" s="116"/>
      <c r="Z171" s="116"/>
      <c r="AA171" s="116"/>
      <c r="AB171" s="116"/>
      <c r="AC171" s="116"/>
      <c r="AD171" s="116"/>
      <c r="AE171" s="116"/>
    </row>
    <row r="172" spans="2:31" ht="26.25" customHeight="1">
      <c r="B172" s="5" t="s">
        <v>20</v>
      </c>
      <c r="C172" s="24" t="str">
        <f>Eingabe!C17</f>
        <v>Franz Lang</v>
      </c>
      <c r="D172" s="3"/>
      <c r="E172" s="3">
        <f t="shared" si="19"/>
        <v>0</v>
      </c>
      <c r="F172" s="4"/>
      <c r="G172" s="3">
        <f t="shared" si="22"/>
        <v>0</v>
      </c>
      <c r="H172" s="134">
        <f>Eingabe!W17</f>
        <v>0</v>
      </c>
      <c r="I172" s="162">
        <f t="shared" si="20"/>
        <v>218.23</v>
      </c>
      <c r="J172" s="163">
        <f t="shared" si="23"/>
        <v>0</v>
      </c>
      <c r="K172" s="168">
        <f t="shared" si="21"/>
        <v>0</v>
      </c>
      <c r="L172" s="108"/>
      <c r="M172" s="108"/>
      <c r="N172" s="112"/>
      <c r="O172" s="112"/>
      <c r="P172" s="113"/>
      <c r="Q172" s="126"/>
      <c r="R172" s="126"/>
      <c r="S172" s="126"/>
      <c r="T172" s="113"/>
      <c r="U172" s="113"/>
      <c r="X172" s="116"/>
      <c r="Y172" s="116"/>
      <c r="Z172" s="116"/>
      <c r="AA172" s="116"/>
      <c r="AB172" s="116"/>
      <c r="AC172" s="116"/>
      <c r="AD172" s="116"/>
      <c r="AE172" s="116"/>
    </row>
    <row r="173" spans="2:31" ht="26.25" customHeight="1">
      <c r="B173" s="5" t="s">
        <v>21</v>
      </c>
      <c r="C173" s="24" t="str">
        <f>Eingabe!C18</f>
        <v>Marko Neumayer</v>
      </c>
      <c r="D173" s="3"/>
      <c r="E173" s="3">
        <f t="shared" si="19"/>
        <v>0</v>
      </c>
      <c r="F173" s="4"/>
      <c r="G173" s="3">
        <f t="shared" si="22"/>
        <v>0</v>
      </c>
      <c r="H173" s="134">
        <f>Eingabe!W18</f>
        <v>0</v>
      </c>
      <c r="I173" s="162">
        <f t="shared" si="20"/>
        <v>218.23</v>
      </c>
      <c r="J173" s="163">
        <f t="shared" si="23"/>
        <v>0</v>
      </c>
      <c r="K173" s="168">
        <f t="shared" si="21"/>
        <v>0</v>
      </c>
      <c r="L173" s="108"/>
      <c r="M173" s="108"/>
      <c r="N173" s="112"/>
      <c r="O173" s="112"/>
      <c r="P173" s="113"/>
      <c r="Q173" s="126"/>
      <c r="R173" s="126"/>
      <c r="S173" s="126"/>
      <c r="T173" s="113"/>
      <c r="U173" s="113"/>
      <c r="X173" s="116"/>
      <c r="Y173" s="116"/>
      <c r="Z173" s="116"/>
      <c r="AA173" s="116"/>
      <c r="AB173" s="116"/>
      <c r="AC173" s="116"/>
      <c r="AD173" s="116"/>
      <c r="AE173" s="116"/>
    </row>
    <row r="174" spans="2:31" ht="26.25" customHeight="1">
      <c r="B174" s="5" t="s">
        <v>22</v>
      </c>
      <c r="C174" s="24" t="str">
        <f>Eingabe!C19</f>
        <v>Roman Grunner</v>
      </c>
      <c r="D174" s="3"/>
      <c r="E174" s="3">
        <f t="shared" si="19"/>
        <v>0</v>
      </c>
      <c r="F174" s="4"/>
      <c r="G174" s="3">
        <f t="shared" si="22"/>
        <v>0</v>
      </c>
      <c r="H174" s="134">
        <f>Eingabe!W19</f>
        <v>0</v>
      </c>
      <c r="I174" s="162">
        <f t="shared" si="20"/>
        <v>218.23</v>
      </c>
      <c r="J174" s="163">
        <f t="shared" si="23"/>
        <v>0</v>
      </c>
      <c r="K174" s="168">
        <f t="shared" si="21"/>
        <v>0</v>
      </c>
      <c r="L174" s="108"/>
      <c r="M174" s="108"/>
      <c r="N174" s="112"/>
      <c r="O174" s="112"/>
      <c r="P174" s="113"/>
      <c r="Q174" s="126"/>
      <c r="R174" s="126"/>
      <c r="S174" s="126"/>
      <c r="T174" s="113"/>
      <c r="U174" s="113"/>
      <c r="X174" s="116"/>
      <c r="Y174" s="116"/>
      <c r="Z174" s="116"/>
      <c r="AA174" s="116"/>
      <c r="AB174" s="116"/>
      <c r="AC174" s="116"/>
      <c r="AD174" s="116"/>
      <c r="AE174" s="116"/>
    </row>
    <row r="175" spans="2:31" ht="26.25" customHeight="1">
      <c r="B175" s="5" t="s">
        <v>23</v>
      </c>
      <c r="C175" s="24" t="str">
        <f>Eingabe!C20</f>
        <v>Thomas Sanda</v>
      </c>
      <c r="D175" s="3"/>
      <c r="E175" s="3">
        <f t="shared" si="19"/>
        <v>0</v>
      </c>
      <c r="F175" s="4"/>
      <c r="G175" s="3">
        <f t="shared" si="22"/>
        <v>0</v>
      </c>
      <c r="H175" s="134">
        <f>Eingabe!W20</f>
        <v>0</v>
      </c>
      <c r="I175" s="162">
        <f t="shared" si="20"/>
        <v>218.23</v>
      </c>
      <c r="J175" s="163">
        <f t="shared" si="23"/>
        <v>0</v>
      </c>
      <c r="K175" s="168">
        <f t="shared" si="21"/>
        <v>0</v>
      </c>
      <c r="L175" s="108"/>
      <c r="M175" s="108"/>
      <c r="N175" s="112"/>
      <c r="O175" s="112"/>
      <c r="P175" s="113"/>
      <c r="Q175" s="126"/>
      <c r="R175" s="126"/>
      <c r="S175" s="126"/>
      <c r="T175" s="113"/>
      <c r="U175" s="113"/>
      <c r="X175" s="116"/>
      <c r="Y175" s="116"/>
      <c r="Z175" s="116"/>
      <c r="AA175" s="116"/>
      <c r="AB175" s="116"/>
      <c r="AC175" s="116"/>
      <c r="AD175" s="116"/>
      <c r="AE175" s="116"/>
    </row>
    <row r="176" spans="2:31" ht="26.25" customHeight="1">
      <c r="B176" s="5" t="s">
        <v>24</v>
      </c>
      <c r="C176" s="24">
        <f>Eingabe!C21</f>
        <v>0</v>
      </c>
      <c r="D176" s="3"/>
      <c r="E176" s="3">
        <f t="shared" si="19"/>
        <v>0</v>
      </c>
      <c r="F176" s="4"/>
      <c r="G176" s="3">
        <f t="shared" si="22"/>
        <v>0</v>
      </c>
      <c r="H176" s="134">
        <f>Eingabe!W21</f>
        <v>0</v>
      </c>
      <c r="I176" s="162">
        <f t="shared" si="20"/>
        <v>218.23</v>
      </c>
      <c r="J176" s="163">
        <f t="shared" si="23"/>
        <v>0</v>
      </c>
      <c r="K176" s="168">
        <f t="shared" si="21"/>
        <v>0</v>
      </c>
      <c r="L176" s="108"/>
      <c r="M176" s="108"/>
      <c r="N176" s="112"/>
      <c r="O176" s="112"/>
      <c r="P176" s="113"/>
      <c r="Q176" s="126"/>
      <c r="R176" s="126"/>
      <c r="S176" s="126"/>
      <c r="T176" s="113"/>
      <c r="U176" s="113"/>
      <c r="X176" s="116"/>
      <c r="Y176" s="116"/>
      <c r="Z176" s="116"/>
      <c r="AA176" s="116"/>
      <c r="AB176" s="116"/>
      <c r="AC176" s="116"/>
      <c r="AD176" s="116"/>
      <c r="AE176" s="116"/>
    </row>
    <row r="177" spans="2:31" ht="26.25" customHeight="1">
      <c r="B177" s="5" t="s">
        <v>25</v>
      </c>
      <c r="C177" s="24">
        <f>Eingabe!C22</f>
        <v>19</v>
      </c>
      <c r="D177" s="3"/>
      <c r="E177" s="3">
        <f t="shared" si="19"/>
        <v>0</v>
      </c>
      <c r="F177" s="4"/>
      <c r="G177" s="3">
        <f t="shared" si="22"/>
        <v>0</v>
      </c>
      <c r="H177" s="134">
        <f>Eingabe!W22</f>
        <v>0</v>
      </c>
      <c r="I177" s="162">
        <f t="shared" si="20"/>
        <v>218.23</v>
      </c>
      <c r="J177" s="163">
        <f t="shared" si="23"/>
        <v>0</v>
      </c>
      <c r="K177" s="168">
        <f t="shared" si="21"/>
        <v>0</v>
      </c>
      <c r="L177" s="108"/>
      <c r="M177" s="108"/>
      <c r="N177" s="112"/>
      <c r="O177" s="112"/>
      <c r="P177" s="113"/>
      <c r="Q177" s="126"/>
      <c r="R177" s="126"/>
      <c r="S177" s="126"/>
      <c r="T177" s="113"/>
      <c r="U177" s="113"/>
      <c r="X177" s="116"/>
      <c r="Y177" s="116"/>
      <c r="Z177" s="116"/>
      <c r="AA177" s="116"/>
      <c r="AB177" s="116"/>
      <c r="AC177" s="116"/>
      <c r="AD177" s="116"/>
      <c r="AE177" s="116"/>
    </row>
    <row r="178" spans="2:31" ht="26.25" customHeight="1">
      <c r="B178" s="5" t="s">
        <v>26</v>
      </c>
      <c r="C178" s="24">
        <f>Eingabe!C23</f>
        <v>20</v>
      </c>
      <c r="D178" s="3"/>
      <c r="E178" s="3">
        <f t="shared" si="19"/>
        <v>0</v>
      </c>
      <c r="F178" s="4"/>
      <c r="G178" s="3">
        <f t="shared" si="22"/>
        <v>0</v>
      </c>
      <c r="H178" s="134">
        <f>Eingabe!W23</f>
        <v>0</v>
      </c>
      <c r="I178" s="162">
        <f t="shared" si="20"/>
        <v>218.23</v>
      </c>
      <c r="J178" s="163">
        <f t="shared" si="23"/>
        <v>0</v>
      </c>
      <c r="K178" s="168">
        <f t="shared" si="21"/>
        <v>0</v>
      </c>
      <c r="L178" s="108"/>
      <c r="M178" s="108"/>
      <c r="N178" s="112"/>
      <c r="O178" s="112"/>
      <c r="P178" s="113"/>
      <c r="Q178" s="126"/>
      <c r="R178" s="126"/>
      <c r="S178" s="126"/>
      <c r="T178" s="113"/>
      <c r="U178" s="113"/>
      <c r="X178" s="116"/>
      <c r="Y178" s="116"/>
      <c r="Z178" s="116"/>
      <c r="AA178" s="116"/>
      <c r="AB178" s="116"/>
      <c r="AC178" s="116"/>
      <c r="AD178" s="116"/>
      <c r="AE178" s="116"/>
    </row>
    <row r="179" spans="2:31" ht="26.25" customHeight="1">
      <c r="B179" s="5" t="s">
        <v>27</v>
      </c>
      <c r="C179" s="24">
        <f>Eingabe!C24</f>
        <v>21</v>
      </c>
      <c r="D179" s="3"/>
      <c r="E179" s="3">
        <f t="shared" si="19"/>
        <v>0</v>
      </c>
      <c r="F179" s="4"/>
      <c r="G179" s="3">
        <f t="shared" si="22"/>
        <v>0</v>
      </c>
      <c r="H179" s="134">
        <f>Eingabe!W24</f>
        <v>0</v>
      </c>
      <c r="I179" s="162">
        <f t="shared" si="20"/>
        <v>218.23</v>
      </c>
      <c r="J179" s="163">
        <f t="shared" si="23"/>
        <v>0</v>
      </c>
      <c r="K179" s="168">
        <f t="shared" si="21"/>
        <v>0</v>
      </c>
      <c r="L179" s="108"/>
      <c r="M179" s="108"/>
      <c r="N179" s="112"/>
      <c r="O179" s="112"/>
      <c r="P179" s="113"/>
      <c r="Q179" s="126"/>
      <c r="R179" s="126"/>
      <c r="S179" s="126"/>
      <c r="T179" s="113"/>
      <c r="U179" s="113"/>
      <c r="X179" s="116"/>
      <c r="Y179" s="116"/>
      <c r="Z179" s="116"/>
      <c r="AA179" s="116"/>
      <c r="AB179" s="116"/>
      <c r="AC179" s="116"/>
      <c r="AD179" s="116"/>
      <c r="AE179" s="116"/>
    </row>
    <row r="180" spans="2:31" ht="26.25" customHeight="1">
      <c r="B180" s="5" t="s">
        <v>28</v>
      </c>
      <c r="C180" s="24">
        <f>Eingabe!C25</f>
        <v>22</v>
      </c>
      <c r="D180" s="3"/>
      <c r="E180" s="3">
        <f t="shared" si="19"/>
        <v>0</v>
      </c>
      <c r="F180" s="4"/>
      <c r="G180" s="3">
        <f t="shared" si="22"/>
        <v>0</v>
      </c>
      <c r="H180" s="134">
        <f>Eingabe!W25</f>
        <v>0</v>
      </c>
      <c r="I180" s="162">
        <f t="shared" si="20"/>
        <v>218.23</v>
      </c>
      <c r="J180" s="163">
        <f t="shared" si="23"/>
        <v>0</v>
      </c>
      <c r="K180" s="168">
        <f t="shared" si="21"/>
        <v>0</v>
      </c>
      <c r="L180" s="108"/>
      <c r="M180" s="108"/>
      <c r="N180" s="112"/>
      <c r="O180" s="112"/>
      <c r="P180" s="113"/>
      <c r="Q180" s="126"/>
      <c r="R180" s="126"/>
      <c r="S180" s="126"/>
      <c r="T180" s="113"/>
      <c r="U180" s="113"/>
      <c r="X180" s="116"/>
      <c r="Y180" s="116"/>
      <c r="Z180" s="116"/>
      <c r="AA180" s="116"/>
      <c r="AB180" s="116"/>
      <c r="AC180" s="116"/>
      <c r="AD180" s="116"/>
      <c r="AE180" s="116"/>
    </row>
    <row r="181" spans="2:31" ht="26.25" customHeight="1">
      <c r="B181" s="5" t="s">
        <v>29</v>
      </c>
      <c r="C181" s="24">
        <f>Eingabe!C26</f>
        <v>23</v>
      </c>
      <c r="D181" s="3"/>
      <c r="E181" s="3">
        <f t="shared" si="19"/>
        <v>0</v>
      </c>
      <c r="F181" s="4"/>
      <c r="G181" s="3">
        <f t="shared" si="22"/>
        <v>0</v>
      </c>
      <c r="H181" s="134">
        <f>Eingabe!W26</f>
        <v>0</v>
      </c>
      <c r="I181" s="162">
        <f t="shared" si="20"/>
        <v>218.23</v>
      </c>
      <c r="J181" s="163">
        <f t="shared" si="23"/>
        <v>0</v>
      </c>
      <c r="K181" s="168">
        <f t="shared" si="21"/>
        <v>0</v>
      </c>
      <c r="L181" s="108"/>
      <c r="M181" s="108"/>
      <c r="N181" s="112"/>
      <c r="O181" s="112"/>
      <c r="P181" s="113"/>
      <c r="Q181" s="126"/>
      <c r="R181" s="126"/>
      <c r="S181" s="126"/>
      <c r="T181" s="113"/>
      <c r="U181" s="113"/>
      <c r="X181" s="116"/>
      <c r="Y181" s="116"/>
      <c r="Z181" s="116"/>
      <c r="AA181" s="116"/>
      <c r="AB181" s="116"/>
      <c r="AC181" s="116"/>
      <c r="AD181" s="116"/>
      <c r="AE181" s="116"/>
    </row>
    <row r="182" spans="2:31" ht="26.25" customHeight="1">
      <c r="B182" s="5" t="s">
        <v>30</v>
      </c>
      <c r="C182" s="24">
        <f>Eingabe!C27</f>
        <v>24</v>
      </c>
      <c r="D182" s="3"/>
      <c r="E182" s="3">
        <f t="shared" si="19"/>
        <v>0</v>
      </c>
      <c r="F182" s="4"/>
      <c r="G182" s="3">
        <f t="shared" si="22"/>
        <v>0</v>
      </c>
      <c r="H182" s="134">
        <f>Eingabe!W27</f>
        <v>0</v>
      </c>
      <c r="I182" s="162">
        <f t="shared" si="20"/>
        <v>218.23</v>
      </c>
      <c r="J182" s="163">
        <f t="shared" si="23"/>
        <v>0</v>
      </c>
      <c r="K182" s="168">
        <f t="shared" si="21"/>
        <v>0</v>
      </c>
      <c r="L182" s="108"/>
      <c r="M182" s="108"/>
      <c r="N182" s="112"/>
      <c r="O182" s="112"/>
      <c r="P182" s="113"/>
      <c r="Q182" s="126"/>
      <c r="R182" s="126"/>
      <c r="S182" s="126"/>
      <c r="T182" s="113"/>
      <c r="U182" s="113"/>
      <c r="X182" s="116"/>
      <c r="Y182" s="116"/>
      <c r="Z182" s="116"/>
      <c r="AA182" s="116"/>
      <c r="AB182" s="116"/>
      <c r="AC182" s="116"/>
      <c r="AD182" s="116"/>
      <c r="AE182" s="116"/>
    </row>
    <row r="183" spans="2:31" ht="26.25" customHeight="1">
      <c r="B183" s="5" t="s">
        <v>31</v>
      </c>
      <c r="C183" s="24">
        <f>Eingabe!C28</f>
        <v>25</v>
      </c>
      <c r="D183" s="3"/>
      <c r="E183" s="3">
        <f t="shared" si="19"/>
        <v>0</v>
      </c>
      <c r="F183" s="4"/>
      <c r="G183" s="3">
        <f t="shared" si="22"/>
        <v>0</v>
      </c>
      <c r="H183" s="134">
        <f>Eingabe!W28</f>
        <v>0</v>
      </c>
      <c r="I183" s="162">
        <f t="shared" si="20"/>
        <v>218.23</v>
      </c>
      <c r="J183" s="163">
        <f t="shared" si="23"/>
        <v>0</v>
      </c>
      <c r="K183" s="168">
        <f t="shared" si="21"/>
        <v>0</v>
      </c>
      <c r="L183" s="108"/>
      <c r="M183" s="108"/>
      <c r="N183" s="112"/>
      <c r="O183" s="112"/>
      <c r="P183" s="113"/>
      <c r="Q183" s="126"/>
      <c r="R183" s="126"/>
      <c r="S183" s="126"/>
      <c r="T183" s="113"/>
      <c r="U183" s="113"/>
      <c r="X183" s="116"/>
      <c r="Y183" s="116"/>
      <c r="Z183" s="116"/>
      <c r="AA183" s="116"/>
      <c r="AB183" s="116"/>
      <c r="AC183" s="116"/>
      <c r="AD183" s="116"/>
      <c r="AE183" s="116"/>
    </row>
    <row r="184" spans="2:31" ht="26.25" customHeight="1">
      <c r="B184" s="5" t="s">
        <v>32</v>
      </c>
      <c r="C184" s="24">
        <f>Eingabe!C29</f>
        <v>26</v>
      </c>
      <c r="D184" s="3"/>
      <c r="E184" s="3">
        <f t="shared" si="19"/>
        <v>0</v>
      </c>
      <c r="F184" s="4"/>
      <c r="G184" s="3">
        <f t="shared" si="22"/>
        <v>0</v>
      </c>
      <c r="H184" s="134">
        <f>Eingabe!W29</f>
        <v>0</v>
      </c>
      <c r="I184" s="162">
        <f t="shared" si="20"/>
        <v>218.23</v>
      </c>
      <c r="J184" s="163">
        <f t="shared" si="23"/>
        <v>0</v>
      </c>
      <c r="K184" s="168">
        <f t="shared" si="21"/>
        <v>0</v>
      </c>
      <c r="L184" s="108"/>
      <c r="M184" s="108"/>
      <c r="N184" s="112"/>
      <c r="O184" s="112"/>
      <c r="P184" s="113"/>
      <c r="Q184" s="126"/>
      <c r="R184" s="126"/>
      <c r="S184" s="126"/>
      <c r="T184" s="113"/>
      <c r="U184" s="113"/>
      <c r="X184" s="116"/>
      <c r="Y184" s="116"/>
      <c r="Z184" s="116"/>
      <c r="AA184" s="116"/>
      <c r="AB184" s="116"/>
      <c r="AC184" s="116"/>
      <c r="AD184" s="116"/>
      <c r="AE184" s="116"/>
    </row>
    <row r="185" spans="2:31" ht="26.25" customHeight="1">
      <c r="B185" s="5" t="s">
        <v>33</v>
      </c>
      <c r="C185" s="24">
        <f>Eingabe!C30</f>
        <v>27</v>
      </c>
      <c r="D185" s="3"/>
      <c r="E185" s="3">
        <f t="shared" si="19"/>
        <v>0</v>
      </c>
      <c r="F185" s="4"/>
      <c r="G185" s="3">
        <f t="shared" si="22"/>
        <v>0</v>
      </c>
      <c r="H185" s="134">
        <f>Eingabe!W30</f>
        <v>0</v>
      </c>
      <c r="I185" s="162">
        <f t="shared" si="20"/>
        <v>218.23</v>
      </c>
      <c r="J185" s="163">
        <f t="shared" si="23"/>
        <v>0</v>
      </c>
      <c r="K185" s="168">
        <f t="shared" si="21"/>
        <v>0</v>
      </c>
      <c r="L185" s="108"/>
      <c r="M185" s="108"/>
      <c r="N185" s="112"/>
      <c r="O185" s="112"/>
      <c r="P185" s="113"/>
      <c r="Q185" s="126"/>
      <c r="R185" s="126"/>
      <c r="S185" s="126"/>
      <c r="T185" s="113"/>
      <c r="U185" s="113"/>
      <c r="X185" s="116"/>
      <c r="Y185" s="116"/>
      <c r="Z185" s="116"/>
      <c r="AA185" s="116"/>
      <c r="AB185" s="116"/>
      <c r="AC185" s="116"/>
      <c r="AD185" s="116"/>
      <c r="AE185" s="116"/>
    </row>
    <row r="186" spans="2:31" ht="26.25" customHeight="1">
      <c r="B186" s="5" t="s">
        <v>34</v>
      </c>
      <c r="C186" s="24">
        <f>Eingabe!C31</f>
        <v>28</v>
      </c>
      <c r="D186" s="3"/>
      <c r="E186" s="3">
        <f t="shared" si="19"/>
        <v>0</v>
      </c>
      <c r="F186" s="4"/>
      <c r="G186" s="3">
        <f t="shared" si="22"/>
        <v>0</v>
      </c>
      <c r="H186" s="134">
        <f>Eingabe!W31</f>
        <v>0</v>
      </c>
      <c r="I186" s="162">
        <f t="shared" si="20"/>
        <v>218.23</v>
      </c>
      <c r="J186" s="163">
        <f t="shared" si="23"/>
        <v>0</v>
      </c>
      <c r="K186" s="168">
        <f t="shared" si="21"/>
        <v>0</v>
      </c>
      <c r="L186" s="108"/>
      <c r="M186" s="108"/>
      <c r="N186" s="112"/>
      <c r="O186" s="112"/>
      <c r="P186" s="113"/>
      <c r="Q186" s="126"/>
      <c r="R186" s="126"/>
      <c r="S186" s="126"/>
      <c r="T186" s="113"/>
      <c r="U186" s="113"/>
      <c r="X186" s="116"/>
      <c r="Y186" s="116"/>
      <c r="Z186" s="116"/>
      <c r="AA186" s="116"/>
      <c r="AB186" s="116"/>
      <c r="AC186" s="116"/>
      <c r="AD186" s="116"/>
      <c r="AE186" s="116"/>
    </row>
    <row r="187" spans="2:31" ht="26.25" customHeight="1">
      <c r="B187" s="5" t="s">
        <v>35</v>
      </c>
      <c r="C187" s="24">
        <f>Eingabe!C32</f>
        <v>29</v>
      </c>
      <c r="D187" s="3"/>
      <c r="E187" s="3">
        <f t="shared" si="19"/>
        <v>0</v>
      </c>
      <c r="F187" s="4"/>
      <c r="G187" s="3">
        <f t="shared" si="22"/>
        <v>0</v>
      </c>
      <c r="H187" s="134">
        <f>Eingabe!W32</f>
        <v>0</v>
      </c>
      <c r="I187" s="162">
        <f t="shared" si="20"/>
        <v>218.23</v>
      </c>
      <c r="J187" s="163">
        <f t="shared" si="23"/>
        <v>0</v>
      </c>
      <c r="K187" s="168">
        <f t="shared" si="21"/>
        <v>0</v>
      </c>
      <c r="L187" s="108"/>
      <c r="M187" s="108"/>
      <c r="N187" s="112"/>
      <c r="O187" s="112"/>
      <c r="P187" s="113"/>
      <c r="Q187" s="126"/>
      <c r="R187" s="126"/>
      <c r="S187" s="126"/>
      <c r="T187" s="113"/>
      <c r="U187" s="113"/>
      <c r="X187" s="116"/>
      <c r="Y187" s="116"/>
      <c r="Z187" s="116"/>
      <c r="AA187" s="116"/>
      <c r="AB187" s="116"/>
      <c r="AC187" s="116"/>
      <c r="AD187" s="116"/>
      <c r="AE187" s="116"/>
    </row>
    <row r="188" spans="2:31" ht="26.25" customHeight="1">
      <c r="B188" s="5" t="s">
        <v>36</v>
      </c>
      <c r="C188" s="24">
        <f>Eingabe!C33</f>
        <v>30</v>
      </c>
      <c r="D188" s="3"/>
      <c r="E188" s="3">
        <f t="shared" si="19"/>
        <v>0</v>
      </c>
      <c r="F188" s="4"/>
      <c r="G188" s="3">
        <f t="shared" si="22"/>
        <v>0</v>
      </c>
      <c r="H188" s="134">
        <f>Eingabe!W33</f>
        <v>0</v>
      </c>
      <c r="I188" s="162">
        <f t="shared" si="20"/>
        <v>218.23</v>
      </c>
      <c r="J188" s="163">
        <f t="shared" si="23"/>
        <v>0</v>
      </c>
      <c r="K188" s="168">
        <f t="shared" si="21"/>
        <v>0</v>
      </c>
      <c r="L188" s="108"/>
      <c r="M188" s="108"/>
      <c r="N188" s="112"/>
      <c r="O188" s="112"/>
      <c r="P188" s="113"/>
      <c r="Q188" s="126"/>
      <c r="R188" s="126"/>
      <c r="S188" s="126"/>
      <c r="T188" s="113"/>
      <c r="U188" s="113"/>
      <c r="X188" s="116"/>
      <c r="Y188" s="116"/>
      <c r="Z188" s="116"/>
      <c r="AA188" s="116"/>
      <c r="AB188" s="116"/>
      <c r="AC188" s="116"/>
      <c r="AD188" s="116"/>
      <c r="AE188" s="116"/>
    </row>
    <row r="189" spans="2:31" ht="26.25" customHeight="1">
      <c r="B189" s="5" t="s">
        <v>37</v>
      </c>
      <c r="C189" s="24">
        <f>Eingabe!C34</f>
        <v>31</v>
      </c>
      <c r="D189" s="3"/>
      <c r="E189" s="3">
        <f t="shared" si="19"/>
        <v>0</v>
      </c>
      <c r="F189" s="4"/>
      <c r="G189" s="3">
        <f t="shared" si="22"/>
        <v>0</v>
      </c>
      <c r="H189" s="134">
        <f>Eingabe!W34</f>
        <v>0</v>
      </c>
      <c r="I189" s="162">
        <f t="shared" si="20"/>
        <v>218.23</v>
      </c>
      <c r="J189" s="163">
        <f t="shared" si="23"/>
        <v>0</v>
      </c>
      <c r="K189" s="168">
        <f t="shared" si="21"/>
        <v>0</v>
      </c>
      <c r="L189" s="108"/>
      <c r="M189" s="108"/>
      <c r="N189" s="112"/>
      <c r="O189" s="112"/>
      <c r="P189" s="113"/>
      <c r="Q189" s="126"/>
      <c r="R189" s="126"/>
      <c r="S189" s="126"/>
      <c r="T189" s="113"/>
      <c r="U189" s="113"/>
      <c r="X189" s="116"/>
      <c r="Y189" s="116"/>
      <c r="Z189" s="116"/>
      <c r="AA189" s="116"/>
      <c r="AB189" s="116"/>
      <c r="AC189" s="116"/>
      <c r="AD189" s="116"/>
      <c r="AE189" s="116"/>
    </row>
    <row r="190" spans="2:31" ht="26.25" customHeight="1">
      <c r="B190" s="5" t="s">
        <v>38</v>
      </c>
      <c r="C190" s="24">
        <f>Eingabe!C35</f>
        <v>32</v>
      </c>
      <c r="D190" s="3"/>
      <c r="E190" s="3">
        <f t="shared" si="19"/>
        <v>0</v>
      </c>
      <c r="F190" s="4"/>
      <c r="G190" s="3">
        <f t="shared" si="22"/>
        <v>0</v>
      </c>
      <c r="H190" s="134">
        <f>Eingabe!W35</f>
        <v>0</v>
      </c>
      <c r="I190" s="162">
        <f t="shared" si="20"/>
        <v>218.23</v>
      </c>
      <c r="J190" s="163">
        <f t="shared" si="23"/>
        <v>0</v>
      </c>
      <c r="K190" s="168">
        <f t="shared" si="21"/>
        <v>0</v>
      </c>
      <c r="L190" s="108"/>
      <c r="M190" s="108"/>
      <c r="N190" s="112"/>
      <c r="O190" s="112"/>
      <c r="P190" s="113"/>
      <c r="Q190" s="126"/>
      <c r="R190" s="126"/>
      <c r="S190" s="126"/>
      <c r="T190" s="113"/>
      <c r="U190" s="113"/>
      <c r="X190" s="116"/>
      <c r="Y190" s="116"/>
      <c r="Z190" s="116"/>
      <c r="AA190" s="116"/>
      <c r="AB190" s="116"/>
      <c r="AC190" s="116"/>
      <c r="AD190" s="116"/>
      <c r="AE190" s="116"/>
    </row>
    <row r="191" spans="2:31" ht="26.25" customHeight="1">
      <c r="B191" s="5" t="s">
        <v>39</v>
      </c>
      <c r="C191" s="24">
        <f>Eingabe!C36</f>
        <v>33</v>
      </c>
      <c r="D191" s="3"/>
      <c r="E191" s="3">
        <f aca="true" t="shared" si="24" ref="E191:E208">F191-D191</f>
        <v>0</v>
      </c>
      <c r="F191" s="4"/>
      <c r="G191" s="3">
        <f t="shared" si="22"/>
        <v>0</v>
      </c>
      <c r="H191" s="134">
        <f>Eingabe!W36</f>
        <v>0</v>
      </c>
      <c r="I191" s="162">
        <f t="shared" si="20"/>
        <v>218.23</v>
      </c>
      <c r="J191" s="163">
        <f t="shared" si="23"/>
        <v>0</v>
      </c>
      <c r="K191" s="168">
        <f t="shared" si="21"/>
        <v>0</v>
      </c>
      <c r="L191" s="108"/>
      <c r="M191" s="108"/>
      <c r="N191" s="112"/>
      <c r="O191" s="112"/>
      <c r="P191" s="113"/>
      <c r="Q191" s="126"/>
      <c r="R191" s="126"/>
      <c r="S191" s="126"/>
      <c r="T191" s="113"/>
      <c r="U191" s="113"/>
      <c r="X191" s="116"/>
      <c r="Y191" s="116"/>
      <c r="Z191" s="116"/>
      <c r="AA191" s="116"/>
      <c r="AB191" s="116"/>
      <c r="AC191" s="116"/>
      <c r="AD191" s="116"/>
      <c r="AE191" s="116"/>
    </row>
    <row r="192" spans="2:31" ht="26.25" customHeight="1">
      <c r="B192" s="5" t="s">
        <v>40</v>
      </c>
      <c r="C192" s="24">
        <f>Eingabe!C37</f>
        <v>34</v>
      </c>
      <c r="D192" s="3"/>
      <c r="E192" s="3">
        <f t="shared" si="24"/>
        <v>0</v>
      </c>
      <c r="F192" s="4"/>
      <c r="G192" s="3">
        <f t="shared" si="22"/>
        <v>0</v>
      </c>
      <c r="H192" s="134">
        <f>Eingabe!W37</f>
        <v>0</v>
      </c>
      <c r="I192" s="162">
        <f t="shared" si="20"/>
        <v>218.23</v>
      </c>
      <c r="J192" s="163">
        <f t="shared" si="23"/>
        <v>0</v>
      </c>
      <c r="K192" s="168">
        <f t="shared" si="21"/>
        <v>0</v>
      </c>
      <c r="L192" s="108"/>
      <c r="M192" s="108"/>
      <c r="N192" s="112"/>
      <c r="O192" s="112"/>
      <c r="P192" s="113"/>
      <c r="Q192" s="126"/>
      <c r="R192" s="126"/>
      <c r="S192" s="126"/>
      <c r="T192" s="113"/>
      <c r="U192" s="113"/>
      <c r="X192" s="116"/>
      <c r="Y192" s="116"/>
      <c r="Z192" s="116"/>
      <c r="AA192" s="116"/>
      <c r="AB192" s="116"/>
      <c r="AC192" s="116"/>
      <c r="AD192" s="116"/>
      <c r="AE192" s="116"/>
    </row>
    <row r="193" spans="2:31" ht="26.25" customHeight="1">
      <c r="B193" s="5" t="s">
        <v>41</v>
      </c>
      <c r="C193" s="24">
        <f>Eingabe!C38</f>
        <v>35</v>
      </c>
      <c r="D193" s="3"/>
      <c r="E193" s="3">
        <f t="shared" si="24"/>
        <v>0</v>
      </c>
      <c r="F193" s="4"/>
      <c r="G193" s="3">
        <f t="shared" si="22"/>
        <v>0</v>
      </c>
      <c r="H193" s="134">
        <f>Eingabe!W38</f>
        <v>0</v>
      </c>
      <c r="I193" s="162">
        <f t="shared" si="20"/>
        <v>218.23</v>
      </c>
      <c r="J193" s="163">
        <f t="shared" si="23"/>
        <v>0</v>
      </c>
      <c r="K193" s="168">
        <f t="shared" si="21"/>
        <v>0</v>
      </c>
      <c r="L193" s="108"/>
      <c r="M193" s="108"/>
      <c r="N193" s="112"/>
      <c r="O193" s="112"/>
      <c r="P193" s="113"/>
      <c r="Q193" s="126"/>
      <c r="R193" s="126"/>
      <c r="S193" s="126"/>
      <c r="T193" s="113"/>
      <c r="U193" s="113"/>
      <c r="X193" s="116"/>
      <c r="Y193" s="116"/>
      <c r="Z193" s="116"/>
      <c r="AA193" s="116"/>
      <c r="AB193" s="116"/>
      <c r="AC193" s="116"/>
      <c r="AD193" s="116"/>
      <c r="AE193" s="116"/>
    </row>
    <row r="194" spans="2:31" ht="26.25" customHeight="1">
      <c r="B194" s="5" t="s">
        <v>42</v>
      </c>
      <c r="C194" s="24">
        <f>Eingabe!C39</f>
        <v>36</v>
      </c>
      <c r="D194" s="3"/>
      <c r="E194" s="3">
        <f t="shared" si="24"/>
        <v>0</v>
      </c>
      <c r="F194" s="4"/>
      <c r="G194" s="3">
        <f t="shared" si="22"/>
        <v>0</v>
      </c>
      <c r="H194" s="134">
        <f>Eingabe!W39</f>
        <v>0</v>
      </c>
      <c r="I194" s="162">
        <f t="shared" si="20"/>
        <v>218.23</v>
      </c>
      <c r="J194" s="163">
        <f t="shared" si="23"/>
        <v>0</v>
      </c>
      <c r="K194" s="168">
        <f t="shared" si="21"/>
        <v>0</v>
      </c>
      <c r="L194" s="108"/>
      <c r="M194" s="108"/>
      <c r="N194" s="112"/>
      <c r="O194" s="112"/>
      <c r="P194" s="113"/>
      <c r="Q194" s="126"/>
      <c r="R194" s="126"/>
      <c r="S194" s="126"/>
      <c r="T194" s="113"/>
      <c r="U194" s="113"/>
      <c r="X194" s="116"/>
      <c r="Y194" s="116"/>
      <c r="Z194" s="116"/>
      <c r="AA194" s="116"/>
      <c r="AB194" s="116"/>
      <c r="AC194" s="116"/>
      <c r="AD194" s="116"/>
      <c r="AE194" s="116"/>
    </row>
    <row r="195" spans="2:31" ht="26.25" customHeight="1">
      <c r="B195" s="5" t="s">
        <v>43</v>
      </c>
      <c r="C195" s="24">
        <f>Eingabe!C40</f>
        <v>37</v>
      </c>
      <c r="D195" s="3"/>
      <c r="E195" s="3">
        <f t="shared" si="24"/>
        <v>0</v>
      </c>
      <c r="F195" s="4"/>
      <c r="G195" s="3">
        <f t="shared" si="22"/>
        <v>0</v>
      </c>
      <c r="H195" s="134">
        <f>Eingabe!W40</f>
        <v>0</v>
      </c>
      <c r="I195" s="162">
        <f t="shared" si="20"/>
        <v>218.23</v>
      </c>
      <c r="J195" s="163">
        <f t="shared" si="23"/>
        <v>0</v>
      </c>
      <c r="K195" s="168">
        <f t="shared" si="21"/>
        <v>0</v>
      </c>
      <c r="L195" s="108"/>
      <c r="M195" s="108"/>
      <c r="N195" s="112"/>
      <c r="O195" s="112"/>
      <c r="P195" s="113"/>
      <c r="Q195" s="126"/>
      <c r="R195" s="126"/>
      <c r="S195" s="126"/>
      <c r="T195" s="113"/>
      <c r="U195" s="113"/>
      <c r="X195" s="116"/>
      <c r="Y195" s="116"/>
      <c r="Z195" s="116"/>
      <c r="AA195" s="116"/>
      <c r="AB195" s="116"/>
      <c r="AC195" s="116"/>
      <c r="AD195" s="116"/>
      <c r="AE195" s="116"/>
    </row>
    <row r="196" spans="2:31" ht="26.25" customHeight="1">
      <c r="B196" s="5" t="s">
        <v>44</v>
      </c>
      <c r="C196" s="24">
        <f>Eingabe!C41</f>
        <v>38</v>
      </c>
      <c r="D196" s="3"/>
      <c r="E196" s="3">
        <f t="shared" si="24"/>
        <v>0</v>
      </c>
      <c r="F196" s="4"/>
      <c r="G196" s="3">
        <f t="shared" si="22"/>
        <v>0</v>
      </c>
      <c r="H196" s="134">
        <f>Eingabe!W41</f>
        <v>0</v>
      </c>
      <c r="I196" s="162">
        <f t="shared" si="20"/>
        <v>218.23</v>
      </c>
      <c r="J196" s="163">
        <f t="shared" si="23"/>
        <v>0</v>
      </c>
      <c r="K196" s="168">
        <f t="shared" si="21"/>
        <v>0</v>
      </c>
      <c r="L196" s="108"/>
      <c r="M196" s="108"/>
      <c r="N196" s="112"/>
      <c r="O196" s="112"/>
      <c r="P196" s="113"/>
      <c r="Q196" s="126"/>
      <c r="R196" s="126"/>
      <c r="S196" s="126"/>
      <c r="T196" s="113"/>
      <c r="U196" s="113"/>
      <c r="X196" s="116"/>
      <c r="Y196" s="116"/>
      <c r="Z196" s="116"/>
      <c r="AA196" s="116"/>
      <c r="AB196" s="116"/>
      <c r="AC196" s="116"/>
      <c r="AD196" s="116"/>
      <c r="AE196" s="116"/>
    </row>
    <row r="197" spans="2:31" ht="26.25" customHeight="1">
      <c r="B197" s="5" t="s">
        <v>45</v>
      </c>
      <c r="C197" s="24">
        <f>Eingabe!C42</f>
        <v>39</v>
      </c>
      <c r="D197" s="3"/>
      <c r="E197" s="3">
        <f t="shared" si="24"/>
        <v>0</v>
      </c>
      <c r="F197" s="4"/>
      <c r="G197" s="3">
        <f t="shared" si="22"/>
        <v>0</v>
      </c>
      <c r="H197" s="134">
        <f>Eingabe!W42</f>
        <v>0</v>
      </c>
      <c r="I197" s="162">
        <f t="shared" si="20"/>
        <v>218.23</v>
      </c>
      <c r="J197" s="163">
        <f t="shared" si="23"/>
        <v>0</v>
      </c>
      <c r="K197" s="168">
        <f t="shared" si="21"/>
        <v>0</v>
      </c>
      <c r="L197" s="108"/>
      <c r="M197" s="108"/>
      <c r="N197" s="112"/>
      <c r="O197" s="112"/>
      <c r="P197" s="113"/>
      <c r="Q197" s="126"/>
      <c r="R197" s="126"/>
      <c r="S197" s="126"/>
      <c r="T197" s="113"/>
      <c r="U197" s="113"/>
      <c r="X197" s="116"/>
      <c r="Y197" s="116"/>
      <c r="Z197" s="116"/>
      <c r="AA197" s="116"/>
      <c r="AB197" s="116"/>
      <c r="AC197" s="116"/>
      <c r="AD197" s="116"/>
      <c r="AE197" s="116"/>
    </row>
    <row r="198" spans="2:31" ht="26.25" customHeight="1">
      <c r="B198" s="5" t="s">
        <v>46</v>
      </c>
      <c r="C198" s="24">
        <f>Eingabe!C43</f>
        <v>40</v>
      </c>
      <c r="D198" s="3"/>
      <c r="E198" s="3">
        <f t="shared" si="24"/>
        <v>0</v>
      </c>
      <c r="F198" s="4"/>
      <c r="G198" s="3">
        <f t="shared" si="22"/>
        <v>0</v>
      </c>
      <c r="H198" s="134">
        <f>Eingabe!W43</f>
        <v>0</v>
      </c>
      <c r="I198" s="162">
        <f t="shared" si="20"/>
        <v>218.23</v>
      </c>
      <c r="J198" s="163">
        <f t="shared" si="23"/>
        <v>0</v>
      </c>
      <c r="K198" s="168">
        <f t="shared" si="21"/>
        <v>0</v>
      </c>
      <c r="L198" s="108"/>
      <c r="M198" s="108"/>
      <c r="N198" s="112"/>
      <c r="O198" s="112"/>
      <c r="P198" s="113"/>
      <c r="Q198" s="126"/>
      <c r="R198" s="126"/>
      <c r="S198" s="126"/>
      <c r="T198" s="113"/>
      <c r="U198" s="113"/>
      <c r="X198" s="116"/>
      <c r="Y198" s="116"/>
      <c r="Z198" s="116"/>
      <c r="AA198" s="116"/>
      <c r="AB198" s="116"/>
      <c r="AC198" s="116"/>
      <c r="AD198" s="116"/>
      <c r="AE198" s="116"/>
    </row>
    <row r="199" spans="2:31" ht="26.25" customHeight="1">
      <c r="B199" s="5" t="s">
        <v>47</v>
      </c>
      <c r="C199" s="24">
        <f>Eingabe!C44</f>
        <v>41</v>
      </c>
      <c r="D199" s="3"/>
      <c r="E199" s="3">
        <f t="shared" si="24"/>
        <v>0</v>
      </c>
      <c r="F199" s="4"/>
      <c r="G199" s="3">
        <f t="shared" si="22"/>
        <v>0</v>
      </c>
      <c r="H199" s="134">
        <f>Eingabe!W44</f>
        <v>0</v>
      </c>
      <c r="I199" s="162">
        <f t="shared" si="20"/>
        <v>218.23</v>
      </c>
      <c r="J199" s="163">
        <f t="shared" si="23"/>
        <v>0</v>
      </c>
      <c r="K199" s="168">
        <f t="shared" si="21"/>
        <v>0</v>
      </c>
      <c r="L199" s="108"/>
      <c r="M199" s="108"/>
      <c r="N199" s="112"/>
      <c r="O199" s="112"/>
      <c r="P199" s="113"/>
      <c r="Q199" s="126"/>
      <c r="R199" s="126"/>
      <c r="S199" s="126"/>
      <c r="T199" s="113"/>
      <c r="U199" s="113"/>
      <c r="X199" s="116"/>
      <c r="Y199" s="116"/>
      <c r="Z199" s="116"/>
      <c r="AA199" s="116"/>
      <c r="AB199" s="116"/>
      <c r="AC199" s="116"/>
      <c r="AD199" s="116"/>
      <c r="AE199" s="116"/>
    </row>
    <row r="200" spans="2:31" ht="26.25" customHeight="1">
      <c r="B200" s="5" t="s">
        <v>48</v>
      </c>
      <c r="C200" s="24">
        <f>Eingabe!C45</f>
        <v>42</v>
      </c>
      <c r="D200" s="3"/>
      <c r="E200" s="3">
        <f t="shared" si="24"/>
        <v>0</v>
      </c>
      <c r="F200" s="4"/>
      <c r="G200" s="3">
        <f t="shared" si="22"/>
        <v>0</v>
      </c>
      <c r="H200" s="134">
        <f>Eingabe!W45</f>
        <v>0</v>
      </c>
      <c r="I200" s="162">
        <f t="shared" si="20"/>
        <v>218.23</v>
      </c>
      <c r="J200" s="163">
        <f t="shared" si="23"/>
        <v>0</v>
      </c>
      <c r="K200" s="168">
        <f t="shared" si="21"/>
        <v>0</v>
      </c>
      <c r="L200" s="108"/>
      <c r="M200" s="108"/>
      <c r="N200" s="112"/>
      <c r="O200" s="112"/>
      <c r="P200" s="113"/>
      <c r="Q200" s="126"/>
      <c r="R200" s="126"/>
      <c r="S200" s="126"/>
      <c r="T200" s="113"/>
      <c r="U200" s="113"/>
      <c r="X200" s="116"/>
      <c r="Y200" s="116"/>
      <c r="Z200" s="116"/>
      <c r="AA200" s="116"/>
      <c r="AB200" s="116"/>
      <c r="AC200" s="116"/>
      <c r="AD200" s="116"/>
      <c r="AE200" s="116"/>
    </row>
    <row r="201" spans="2:31" ht="26.25" customHeight="1">
      <c r="B201" s="5" t="s">
        <v>49</v>
      </c>
      <c r="C201" s="24">
        <f>Eingabe!C46</f>
        <v>43</v>
      </c>
      <c r="D201" s="3"/>
      <c r="E201" s="3">
        <f t="shared" si="24"/>
        <v>0</v>
      </c>
      <c r="F201" s="4"/>
      <c r="G201" s="3">
        <f t="shared" si="22"/>
        <v>0</v>
      </c>
      <c r="H201" s="134">
        <f>Eingabe!W46</f>
        <v>0</v>
      </c>
      <c r="I201" s="162">
        <f t="shared" si="20"/>
        <v>218.23</v>
      </c>
      <c r="J201" s="163">
        <f t="shared" si="23"/>
        <v>0</v>
      </c>
      <c r="K201" s="168">
        <f t="shared" si="21"/>
        <v>0</v>
      </c>
      <c r="L201" s="108"/>
      <c r="M201" s="108"/>
      <c r="N201" s="112"/>
      <c r="O201" s="112"/>
      <c r="P201" s="113"/>
      <c r="Q201" s="126"/>
      <c r="R201" s="126"/>
      <c r="S201" s="126"/>
      <c r="T201" s="113"/>
      <c r="U201" s="113"/>
      <c r="X201" s="116"/>
      <c r="Y201" s="116"/>
      <c r="Z201" s="116"/>
      <c r="AA201" s="116"/>
      <c r="AB201" s="116"/>
      <c r="AC201" s="116"/>
      <c r="AD201" s="116"/>
      <c r="AE201" s="116"/>
    </row>
    <row r="202" spans="2:31" ht="26.25" customHeight="1">
      <c r="B202" s="5" t="s">
        <v>50</v>
      </c>
      <c r="C202" s="24">
        <f>Eingabe!C47</f>
        <v>44</v>
      </c>
      <c r="D202" s="3"/>
      <c r="E202" s="3">
        <f t="shared" si="24"/>
        <v>0</v>
      </c>
      <c r="F202" s="4"/>
      <c r="G202" s="3">
        <f t="shared" si="22"/>
        <v>0</v>
      </c>
      <c r="H202" s="134">
        <f>Eingabe!W47</f>
        <v>0</v>
      </c>
      <c r="I202" s="162">
        <f t="shared" si="20"/>
        <v>218.23</v>
      </c>
      <c r="J202" s="163">
        <f t="shared" si="23"/>
        <v>0</v>
      </c>
      <c r="K202" s="168">
        <f t="shared" si="21"/>
        <v>0</v>
      </c>
      <c r="L202" s="108"/>
      <c r="M202" s="108"/>
      <c r="N202" s="112"/>
      <c r="O202" s="112"/>
      <c r="P202" s="113"/>
      <c r="Q202" s="126"/>
      <c r="R202" s="126"/>
      <c r="S202" s="126"/>
      <c r="T202" s="113"/>
      <c r="U202" s="113"/>
      <c r="X202" s="116"/>
      <c r="Y202" s="116"/>
      <c r="Z202" s="116"/>
      <c r="AA202" s="116"/>
      <c r="AB202" s="116"/>
      <c r="AC202" s="116"/>
      <c r="AD202" s="116"/>
      <c r="AE202" s="116"/>
    </row>
    <row r="203" spans="2:31" ht="26.25" customHeight="1">
      <c r="B203" s="5" t="s">
        <v>51</v>
      </c>
      <c r="C203" s="24">
        <f>Eingabe!C48</f>
        <v>45</v>
      </c>
      <c r="D203" s="3"/>
      <c r="E203" s="3">
        <f t="shared" si="24"/>
        <v>0</v>
      </c>
      <c r="F203" s="4"/>
      <c r="G203" s="3">
        <f t="shared" si="22"/>
        <v>0</v>
      </c>
      <c r="H203" s="134">
        <f>Eingabe!W48</f>
        <v>0</v>
      </c>
      <c r="I203" s="162">
        <f t="shared" si="20"/>
        <v>218.23</v>
      </c>
      <c r="J203" s="163">
        <f t="shared" si="23"/>
        <v>0</v>
      </c>
      <c r="K203" s="168">
        <f t="shared" si="21"/>
        <v>0</v>
      </c>
      <c r="L203" s="108"/>
      <c r="M203" s="108"/>
      <c r="N203" s="112"/>
      <c r="O203" s="112"/>
      <c r="P203" s="113"/>
      <c r="Q203" s="126"/>
      <c r="R203" s="126"/>
      <c r="S203" s="126"/>
      <c r="T203" s="113"/>
      <c r="U203" s="113"/>
      <c r="X203" s="116"/>
      <c r="Y203" s="116"/>
      <c r="Z203" s="116"/>
      <c r="AA203" s="116"/>
      <c r="AB203" s="116"/>
      <c r="AC203" s="116"/>
      <c r="AD203" s="116"/>
      <c r="AE203" s="116"/>
    </row>
    <row r="204" spans="2:31" ht="26.25" customHeight="1">
      <c r="B204" s="5" t="s">
        <v>52</v>
      </c>
      <c r="C204" s="24">
        <f>Eingabe!C49</f>
        <v>46</v>
      </c>
      <c r="D204" s="3"/>
      <c r="E204" s="3">
        <f t="shared" si="24"/>
        <v>0</v>
      </c>
      <c r="F204" s="4"/>
      <c r="G204" s="3">
        <f t="shared" si="22"/>
        <v>0</v>
      </c>
      <c r="H204" s="134">
        <f>Eingabe!W49</f>
        <v>0</v>
      </c>
      <c r="I204" s="162">
        <f t="shared" si="20"/>
        <v>218.23</v>
      </c>
      <c r="J204" s="163">
        <f t="shared" si="23"/>
        <v>0</v>
      </c>
      <c r="K204" s="168">
        <f t="shared" si="21"/>
        <v>0</v>
      </c>
      <c r="L204" s="108"/>
      <c r="M204" s="108"/>
      <c r="N204" s="112"/>
      <c r="O204" s="112"/>
      <c r="P204" s="113"/>
      <c r="Q204" s="126"/>
      <c r="R204" s="126"/>
      <c r="S204" s="126"/>
      <c r="T204" s="113"/>
      <c r="U204" s="113"/>
      <c r="X204" s="116"/>
      <c r="Y204" s="116"/>
      <c r="Z204" s="116"/>
      <c r="AA204" s="116"/>
      <c r="AB204" s="116"/>
      <c r="AC204" s="116"/>
      <c r="AD204" s="116"/>
      <c r="AE204" s="116"/>
    </row>
    <row r="205" spans="2:31" ht="26.25" customHeight="1">
      <c r="B205" s="5" t="s">
        <v>53</v>
      </c>
      <c r="C205" s="24">
        <f>Eingabe!C50</f>
        <v>47</v>
      </c>
      <c r="D205" s="3"/>
      <c r="E205" s="3">
        <f t="shared" si="24"/>
        <v>0</v>
      </c>
      <c r="F205" s="4"/>
      <c r="G205" s="3">
        <f t="shared" si="22"/>
        <v>0</v>
      </c>
      <c r="H205" s="134">
        <f>Eingabe!W50</f>
        <v>0</v>
      </c>
      <c r="I205" s="162">
        <f t="shared" si="20"/>
        <v>218.23</v>
      </c>
      <c r="J205" s="163">
        <f t="shared" si="23"/>
        <v>0</v>
      </c>
      <c r="K205" s="168">
        <f t="shared" si="21"/>
        <v>0</v>
      </c>
      <c r="L205" s="108"/>
      <c r="M205" s="108"/>
      <c r="N205" s="112"/>
      <c r="O205" s="112"/>
      <c r="P205" s="113"/>
      <c r="Q205" s="126"/>
      <c r="R205" s="126"/>
      <c r="S205" s="126"/>
      <c r="T205" s="113"/>
      <c r="U205" s="113"/>
      <c r="X205" s="116"/>
      <c r="Y205" s="116"/>
      <c r="Z205" s="116"/>
      <c r="AA205" s="116"/>
      <c r="AB205" s="116"/>
      <c r="AC205" s="116"/>
      <c r="AD205" s="116"/>
      <c r="AE205" s="116"/>
    </row>
    <row r="206" spans="2:31" ht="26.25" customHeight="1">
      <c r="B206" s="5" t="s">
        <v>54</v>
      </c>
      <c r="C206" s="24">
        <f>Eingabe!C51</f>
        <v>48</v>
      </c>
      <c r="D206" s="3"/>
      <c r="E206" s="3">
        <f t="shared" si="24"/>
        <v>0</v>
      </c>
      <c r="F206" s="4"/>
      <c r="G206" s="3">
        <f t="shared" si="22"/>
        <v>0</v>
      </c>
      <c r="H206" s="134">
        <f>Eingabe!W51</f>
        <v>0</v>
      </c>
      <c r="I206" s="162">
        <f t="shared" si="20"/>
        <v>218.23</v>
      </c>
      <c r="J206" s="163">
        <f t="shared" si="23"/>
        <v>0</v>
      </c>
      <c r="K206" s="168">
        <f t="shared" si="21"/>
        <v>0</v>
      </c>
      <c r="L206" s="108"/>
      <c r="M206" s="108"/>
      <c r="N206" s="112"/>
      <c r="O206" s="112"/>
      <c r="P206" s="113"/>
      <c r="Q206" s="126"/>
      <c r="R206" s="126"/>
      <c r="S206" s="126"/>
      <c r="T206" s="113"/>
      <c r="U206" s="113"/>
      <c r="X206" s="116"/>
      <c r="Y206" s="116"/>
      <c r="Z206" s="116"/>
      <c r="AA206" s="116"/>
      <c r="AB206" s="116"/>
      <c r="AC206" s="116"/>
      <c r="AD206" s="116"/>
      <c r="AE206" s="116"/>
    </row>
    <row r="207" spans="2:31" ht="26.25" customHeight="1">
      <c r="B207" s="5" t="s">
        <v>55</v>
      </c>
      <c r="C207" s="24">
        <f>Eingabe!C52</f>
        <v>49</v>
      </c>
      <c r="D207" s="3"/>
      <c r="E207" s="3">
        <f t="shared" si="24"/>
        <v>0</v>
      </c>
      <c r="F207" s="4"/>
      <c r="G207" s="3">
        <f t="shared" si="22"/>
        <v>0</v>
      </c>
      <c r="H207" s="134">
        <f>Eingabe!W52</f>
        <v>0</v>
      </c>
      <c r="I207" s="162">
        <f t="shared" si="20"/>
        <v>218.23</v>
      </c>
      <c r="J207" s="163">
        <f t="shared" si="23"/>
        <v>0</v>
      </c>
      <c r="K207" s="168">
        <f t="shared" si="21"/>
        <v>0</v>
      </c>
      <c r="L207" s="108"/>
      <c r="M207" s="108"/>
      <c r="N207" s="112"/>
      <c r="O207" s="112"/>
      <c r="P207" s="113"/>
      <c r="Q207" s="126"/>
      <c r="R207" s="126"/>
      <c r="S207" s="126"/>
      <c r="T207" s="113"/>
      <c r="U207" s="113"/>
      <c r="X207" s="116"/>
      <c r="Y207" s="116"/>
      <c r="Z207" s="116"/>
      <c r="AA207" s="116"/>
      <c r="AB207" s="116"/>
      <c r="AC207" s="116"/>
      <c r="AD207" s="116"/>
      <c r="AE207" s="116"/>
    </row>
    <row r="208" spans="2:31" ht="26.25" customHeight="1" thickBot="1">
      <c r="B208" s="10" t="s">
        <v>56</v>
      </c>
      <c r="C208" s="25">
        <f>Eingabe!C53</f>
        <v>50</v>
      </c>
      <c r="D208" s="11"/>
      <c r="E208" s="11">
        <f t="shared" si="24"/>
        <v>0</v>
      </c>
      <c r="F208" s="12"/>
      <c r="G208" s="11">
        <f>SUM(F208/10)</f>
        <v>0</v>
      </c>
      <c r="H208" s="143">
        <f>Eingabe!W53</f>
        <v>0</v>
      </c>
      <c r="I208" s="164">
        <f t="shared" si="20"/>
        <v>218.23</v>
      </c>
      <c r="J208" s="165">
        <f t="shared" si="23"/>
        <v>0</v>
      </c>
      <c r="K208" s="170">
        <f t="shared" si="21"/>
        <v>0</v>
      </c>
      <c r="L208" s="108"/>
      <c r="M208" s="108"/>
      <c r="N208" s="112"/>
      <c r="O208" s="112"/>
      <c r="P208" s="113"/>
      <c r="Q208" s="126"/>
      <c r="R208" s="126"/>
      <c r="S208" s="126"/>
      <c r="T208" s="113"/>
      <c r="U208" s="113"/>
      <c r="X208" s="116"/>
      <c r="Y208" s="116"/>
      <c r="Z208" s="116"/>
      <c r="AA208" s="116"/>
      <c r="AB208" s="116"/>
      <c r="AC208" s="116"/>
      <c r="AD208" s="116"/>
      <c r="AE208" s="116"/>
    </row>
    <row r="209" spans="2:31" ht="26.25" customHeight="1" thickBot="1">
      <c r="B209" s="194" t="str">
        <f>Eingabe!$B$54</f>
        <v>Punktevergabe: 30,27,25,24,23,22,21,20,19,18,17,16,15,14,13,12,11,10,9,8,7,6,5,4,3,2,1</v>
      </c>
      <c r="C209" s="195"/>
      <c r="D209" s="195"/>
      <c r="E209" s="195"/>
      <c r="F209" s="195"/>
      <c r="G209" s="195"/>
      <c r="H209" s="195"/>
      <c r="I209" s="195"/>
      <c r="J209" s="195"/>
      <c r="K209" s="196"/>
      <c r="L209" s="108"/>
      <c r="M209" s="108"/>
      <c r="N209" s="112"/>
      <c r="O209" s="112"/>
      <c r="P209" s="113"/>
      <c r="Q209" s="126"/>
      <c r="R209" s="126"/>
      <c r="S209" s="126"/>
      <c r="T209" s="113"/>
      <c r="U209" s="113"/>
      <c r="X209" s="116"/>
      <c r="Y209" s="116"/>
      <c r="Z209" s="116"/>
      <c r="AA209" s="116"/>
      <c r="AB209" s="116"/>
      <c r="AC209" s="116"/>
      <c r="AD209" s="116"/>
      <c r="AE209" s="116"/>
    </row>
    <row r="210" spans="2:31" ht="26.25" customHeight="1">
      <c r="B210" s="114"/>
      <c r="C210" s="114"/>
      <c r="D210" s="23"/>
      <c r="E210" s="23"/>
      <c r="F210" s="115"/>
      <c r="G210" s="114"/>
      <c r="H210" s="115"/>
      <c r="I210" s="115"/>
      <c r="J210" s="115"/>
      <c r="K210" s="108"/>
      <c r="L210" s="108"/>
      <c r="M210" s="108"/>
      <c r="N210" s="108"/>
      <c r="O210" s="108"/>
      <c r="P210" s="108"/>
      <c r="AA210" s="116"/>
      <c r="AB210" s="116"/>
      <c r="AC210" s="116"/>
      <c r="AD210" s="116"/>
      <c r="AE210" s="116"/>
    </row>
    <row r="211" spans="2:31" ht="26.25" customHeight="1">
      <c r="B211" s="108"/>
      <c r="C211" s="144"/>
      <c r="D211" s="14"/>
      <c r="E211" s="14" t="s">
        <v>66</v>
      </c>
      <c r="F211" s="15"/>
      <c r="G211" s="137" t="s">
        <v>131</v>
      </c>
      <c r="H211" s="138"/>
      <c r="I211" s="137" t="s">
        <v>132</v>
      </c>
      <c r="J211" s="135">
        <v>1</v>
      </c>
      <c r="K211" s="136">
        <v>2</v>
      </c>
      <c r="N211" s="108"/>
      <c r="O211" s="114"/>
      <c r="P211" s="108"/>
      <c r="AA211" s="116"/>
      <c r="AB211" s="116"/>
      <c r="AC211" s="116"/>
      <c r="AD211" s="116"/>
      <c r="AE211" s="116"/>
    </row>
    <row r="212" spans="2:31" ht="26.25" customHeight="1">
      <c r="B212" s="108"/>
      <c r="C212" s="144"/>
      <c r="D212" s="14"/>
      <c r="E212" s="14" t="s">
        <v>66</v>
      </c>
      <c r="F212" s="15"/>
      <c r="G212" s="141" t="s">
        <v>133</v>
      </c>
      <c r="H212" s="137" t="s">
        <v>4</v>
      </c>
      <c r="I212" s="142" t="s">
        <v>134</v>
      </c>
      <c r="J212" s="139">
        <v>3</v>
      </c>
      <c r="K212" s="140">
        <v>4</v>
      </c>
      <c r="N212" s="108"/>
      <c r="O212" s="114"/>
      <c r="P212" s="108"/>
      <c r="AA212" s="116"/>
      <c r="AB212" s="116"/>
      <c r="AC212" s="116"/>
      <c r="AD212" s="116"/>
      <c r="AE212" s="116"/>
    </row>
    <row r="213" spans="2:31" ht="26.25" customHeight="1">
      <c r="B213" s="108"/>
      <c r="C213" s="144"/>
      <c r="D213" s="14"/>
      <c r="E213" s="14" t="s">
        <v>66</v>
      </c>
      <c r="F213" s="15"/>
      <c r="G213" s="137" t="s">
        <v>133</v>
      </c>
      <c r="H213" s="137" t="s">
        <v>5</v>
      </c>
      <c r="I213" s="142" t="s">
        <v>134</v>
      </c>
      <c r="J213" s="107">
        <v>5</v>
      </c>
      <c r="K213" s="114"/>
      <c r="N213" s="108"/>
      <c r="O213" s="114"/>
      <c r="P213" s="108"/>
      <c r="AA213" s="116"/>
      <c r="AB213" s="116"/>
      <c r="AC213" s="116"/>
      <c r="AD213" s="116"/>
      <c r="AE213" s="116"/>
    </row>
    <row r="214" spans="2:16" ht="26.25" customHeight="1">
      <c r="B214" s="108"/>
      <c r="C214" s="26"/>
      <c r="D214" s="19"/>
      <c r="E214" s="19"/>
      <c r="F214" s="20"/>
      <c r="J214" s="108"/>
      <c r="K214" s="108"/>
      <c r="L214" s="108"/>
      <c r="M214" s="108"/>
      <c r="N214" s="108"/>
      <c r="O214" s="108"/>
      <c r="P214" s="108"/>
    </row>
    <row r="215" spans="2:16" ht="26.25" customHeight="1">
      <c r="B215" s="108"/>
      <c r="C215" s="23"/>
      <c r="D215" s="108"/>
      <c r="E215" s="108"/>
      <c r="F215" s="108"/>
      <c r="J215" s="108"/>
      <c r="K215" s="108"/>
      <c r="L215" s="108"/>
      <c r="N215" s="108"/>
      <c r="O215" s="108"/>
      <c r="P215" s="108"/>
    </row>
    <row r="216" spans="3:16" ht="26.25" customHeight="1">
      <c r="C216" s="25"/>
      <c r="E216" s="116"/>
      <c r="N216" s="108"/>
      <c r="O216" s="108"/>
      <c r="P216" s="108"/>
    </row>
    <row r="217" spans="3:16" ht="26.25" customHeight="1">
      <c r="C217" s="25"/>
      <c r="E217" s="116"/>
      <c r="N217" s="108"/>
      <c r="O217" s="108"/>
      <c r="P217" s="108"/>
    </row>
    <row r="218" spans="3:16" ht="26.25" customHeight="1">
      <c r="C218" s="25"/>
      <c r="E218" s="116"/>
      <c r="N218" s="108"/>
      <c r="O218" s="108"/>
      <c r="P218" s="108"/>
    </row>
    <row r="219" spans="3:16" ht="26.25" customHeight="1">
      <c r="C219" s="25"/>
      <c r="E219" s="116"/>
      <c r="N219" s="108"/>
      <c r="O219" s="108"/>
      <c r="P219" s="108"/>
    </row>
    <row r="220" spans="3:5" ht="26.25" customHeight="1">
      <c r="C220" s="25"/>
      <c r="E220" s="116"/>
    </row>
    <row r="221" spans="3:5" ht="26.25" customHeight="1">
      <c r="C221" s="25"/>
      <c r="E221" s="116"/>
    </row>
    <row r="222" spans="3:5" ht="26.25" customHeight="1">
      <c r="C222" s="25"/>
      <c r="E222" s="116"/>
    </row>
    <row r="223" spans="3:5" ht="26.25" customHeight="1">
      <c r="C223" s="25"/>
      <c r="E223" s="116"/>
    </row>
    <row r="224" spans="3:5" ht="26.25" customHeight="1">
      <c r="C224" s="25"/>
      <c r="E224" s="116"/>
    </row>
    <row r="225" spans="3:5" ht="26.25" customHeight="1">
      <c r="C225" s="25"/>
      <c r="E225" s="116"/>
    </row>
    <row r="226" spans="3:5" ht="26.25" customHeight="1">
      <c r="C226" s="25"/>
      <c r="E226" s="116"/>
    </row>
    <row r="227" spans="3:5" ht="26.25" customHeight="1">
      <c r="C227" s="25"/>
      <c r="E227" s="116"/>
    </row>
    <row r="228" spans="3:5" ht="26.25" customHeight="1">
      <c r="C228" s="25"/>
      <c r="E228" s="116"/>
    </row>
    <row r="229" spans="3:5" ht="26.25" customHeight="1">
      <c r="C229" s="25"/>
      <c r="E229" s="116"/>
    </row>
    <row r="230" spans="3:5" ht="26.25" customHeight="1">
      <c r="C230" s="25"/>
      <c r="E230" s="116"/>
    </row>
    <row r="231" spans="3:5" ht="26.25" customHeight="1">
      <c r="C231" s="25"/>
      <c r="E231" s="116"/>
    </row>
    <row r="232" spans="3:5" ht="26.25" customHeight="1">
      <c r="C232" s="25"/>
      <c r="E232" s="116"/>
    </row>
    <row r="233" spans="3:5" ht="26.25" customHeight="1">
      <c r="C233" s="25"/>
      <c r="E233" s="116"/>
    </row>
    <row r="234" spans="3:5" ht="26.25" customHeight="1">
      <c r="C234" s="25"/>
      <c r="E234" s="116"/>
    </row>
    <row r="235" spans="3:5" ht="26.25" customHeight="1">
      <c r="C235" s="25"/>
      <c r="E235" s="116"/>
    </row>
    <row r="236" spans="3:5" ht="26.25" customHeight="1">
      <c r="C236" s="25"/>
      <c r="E236" s="116"/>
    </row>
    <row r="237" spans="3:5" ht="26.25" customHeight="1">
      <c r="C237" s="25"/>
      <c r="E237" s="116"/>
    </row>
    <row r="238" spans="3:5" ht="26.25" customHeight="1">
      <c r="C238" s="25"/>
      <c r="E238" s="116"/>
    </row>
    <row r="239" spans="3:5" ht="26.25" customHeight="1">
      <c r="C239" s="25"/>
      <c r="E239" s="116"/>
    </row>
    <row r="240" spans="3:5" ht="26.25" customHeight="1">
      <c r="C240" s="25"/>
      <c r="E240" s="116"/>
    </row>
    <row r="241" spans="3:5" ht="26.25" customHeight="1">
      <c r="C241" s="25"/>
      <c r="E241" s="116"/>
    </row>
    <row r="242" spans="3:5" ht="26.25" customHeight="1">
      <c r="C242" s="25"/>
      <c r="E242" s="116"/>
    </row>
    <row r="243" spans="3:5" ht="26.25" customHeight="1">
      <c r="C243" s="25"/>
      <c r="E243" s="116"/>
    </row>
    <row r="244" spans="3:5" ht="26.25" customHeight="1">
      <c r="C244" s="25"/>
      <c r="E244" s="116"/>
    </row>
    <row r="245" spans="3:5" ht="26.25" customHeight="1">
      <c r="C245" s="25"/>
      <c r="E245" s="116"/>
    </row>
    <row r="246" spans="3:5" ht="26.25" customHeight="1">
      <c r="C246" s="25"/>
      <c r="E246" s="116"/>
    </row>
    <row r="247" spans="3:5" ht="26.25" customHeight="1">
      <c r="C247" s="25"/>
      <c r="E247" s="116"/>
    </row>
    <row r="248" spans="3:5" ht="26.25" customHeight="1">
      <c r="C248" s="25"/>
      <c r="E248" s="116"/>
    </row>
    <row r="249" spans="3:5" ht="26.25" customHeight="1">
      <c r="C249" s="25"/>
      <c r="E249" s="116"/>
    </row>
    <row r="250" spans="3:5" ht="26.25" customHeight="1">
      <c r="C250" s="25"/>
      <c r="E250" s="116"/>
    </row>
    <row r="251" spans="3:5" ht="26.25" customHeight="1">
      <c r="C251" s="25"/>
      <c r="E251" s="116"/>
    </row>
    <row r="252" spans="3:5" ht="26.25" customHeight="1">
      <c r="C252" s="25"/>
      <c r="E252" s="116"/>
    </row>
    <row r="253" spans="3:5" ht="26.25" customHeight="1">
      <c r="C253" s="25"/>
      <c r="E253" s="116"/>
    </row>
    <row r="254" spans="3:5" ht="26.25" customHeight="1">
      <c r="C254" s="25"/>
      <c r="E254" s="116"/>
    </row>
    <row r="255" spans="3:5" ht="26.25" customHeight="1">
      <c r="C255" s="25"/>
      <c r="E255" s="116"/>
    </row>
    <row r="256" spans="3:5" ht="26.25" customHeight="1">
      <c r="C256" s="25"/>
      <c r="E256" s="116"/>
    </row>
    <row r="257" spans="3:5" ht="26.25" customHeight="1">
      <c r="C257" s="25"/>
      <c r="E257" s="116"/>
    </row>
    <row r="258" spans="3:5" ht="26.25" customHeight="1">
      <c r="C258" s="25"/>
      <c r="E258" s="116"/>
    </row>
    <row r="259" spans="3:5" ht="26.25" customHeight="1">
      <c r="C259" s="25"/>
      <c r="E259" s="116"/>
    </row>
    <row r="260" spans="3:5" ht="26.25" customHeight="1">
      <c r="C260" s="25"/>
      <c r="E260" s="116"/>
    </row>
    <row r="261" spans="3:5" ht="26.25" customHeight="1">
      <c r="C261" s="25"/>
      <c r="E261" s="116"/>
    </row>
    <row r="262" spans="3:5" ht="26.25" customHeight="1">
      <c r="C262" s="25"/>
      <c r="E262" s="116"/>
    </row>
    <row r="263" spans="3:5" ht="26.25" customHeight="1">
      <c r="C263" s="25"/>
      <c r="E263" s="116"/>
    </row>
    <row r="264" spans="3:5" ht="26.25" customHeight="1">
      <c r="C264" s="25"/>
      <c r="E264" s="116"/>
    </row>
    <row r="265" spans="3:5" ht="26.25" customHeight="1">
      <c r="C265" s="25"/>
      <c r="E265" s="116"/>
    </row>
    <row r="266" spans="3:5" ht="26.25" customHeight="1">
      <c r="C266" s="25"/>
      <c r="E266" s="116"/>
    </row>
    <row r="267" spans="3:5" ht="26.25" customHeight="1">
      <c r="C267" s="25"/>
      <c r="E267" s="116"/>
    </row>
    <row r="268" spans="3:5" ht="26.25" customHeight="1">
      <c r="C268" s="25"/>
      <c r="E268" s="116"/>
    </row>
    <row r="269" spans="3:5" ht="26.25" customHeight="1">
      <c r="C269" s="25"/>
      <c r="E269" s="116"/>
    </row>
    <row r="270" spans="3:5" ht="26.25" customHeight="1">
      <c r="C270" s="25"/>
      <c r="E270" s="116"/>
    </row>
    <row r="271" spans="3:5" ht="26.25" customHeight="1">
      <c r="C271" s="25"/>
      <c r="E271" s="116"/>
    </row>
    <row r="272" spans="3:5" ht="26.25" customHeight="1">
      <c r="C272" s="25"/>
      <c r="E272" s="116"/>
    </row>
    <row r="273" spans="3:5" ht="26.25" customHeight="1">
      <c r="C273" s="25"/>
      <c r="E273" s="116"/>
    </row>
    <row r="274" spans="3:5" ht="26.25" customHeight="1">
      <c r="C274" s="25"/>
      <c r="E274" s="116"/>
    </row>
    <row r="275" spans="3:5" ht="26.25" customHeight="1">
      <c r="C275" s="25"/>
      <c r="E275" s="116"/>
    </row>
    <row r="276" spans="3:5" ht="26.25" customHeight="1">
      <c r="C276" s="25"/>
      <c r="E276" s="116"/>
    </row>
    <row r="277" spans="3:5" ht="26.25" customHeight="1">
      <c r="C277" s="25"/>
      <c r="E277" s="116"/>
    </row>
    <row r="278" spans="3:5" ht="26.25" customHeight="1">
      <c r="C278" s="25"/>
      <c r="E278" s="116"/>
    </row>
    <row r="279" spans="3:5" ht="26.25" customHeight="1">
      <c r="C279" s="25"/>
      <c r="E279" s="116"/>
    </row>
    <row r="280" spans="3:5" ht="26.25" customHeight="1">
      <c r="C280" s="25"/>
      <c r="E280" s="116"/>
    </row>
    <row r="281" spans="3:5" ht="26.25" customHeight="1">
      <c r="C281" s="25"/>
      <c r="E281" s="116"/>
    </row>
    <row r="282" spans="3:5" ht="26.25" customHeight="1">
      <c r="C282" s="25"/>
      <c r="E282" s="116"/>
    </row>
    <row r="283" spans="3:5" ht="26.25" customHeight="1">
      <c r="C283" s="25"/>
      <c r="E283" s="116"/>
    </row>
    <row r="284" spans="3:5" ht="26.25" customHeight="1">
      <c r="C284" s="25"/>
      <c r="E284" s="116"/>
    </row>
    <row r="285" spans="3:5" ht="26.25" customHeight="1">
      <c r="C285" s="25"/>
      <c r="E285" s="116"/>
    </row>
    <row r="286" spans="3:5" ht="26.25" customHeight="1">
      <c r="C286" s="25"/>
      <c r="E286" s="116"/>
    </row>
    <row r="287" spans="3:5" ht="26.25" customHeight="1">
      <c r="C287" s="25"/>
      <c r="E287" s="116"/>
    </row>
    <row r="288" spans="3:5" ht="26.25" customHeight="1">
      <c r="C288" s="25"/>
      <c r="E288" s="116"/>
    </row>
    <row r="289" spans="3:5" ht="26.25" customHeight="1">
      <c r="C289" s="25"/>
      <c r="E289" s="116"/>
    </row>
    <row r="290" spans="3:5" ht="26.25" customHeight="1">
      <c r="C290" s="25"/>
      <c r="E290" s="116"/>
    </row>
    <row r="291" spans="3:5" ht="26.25" customHeight="1">
      <c r="C291" s="25"/>
      <c r="E291" s="116"/>
    </row>
    <row r="292" spans="3:5" ht="26.25" customHeight="1">
      <c r="C292" s="25"/>
      <c r="E292" s="116"/>
    </row>
    <row r="293" spans="3:5" ht="26.25" customHeight="1">
      <c r="C293" s="25"/>
      <c r="E293" s="116"/>
    </row>
    <row r="294" spans="3:5" ht="26.25" customHeight="1">
      <c r="C294" s="25"/>
      <c r="E294" s="116"/>
    </row>
    <row r="295" spans="3:5" ht="26.25" customHeight="1">
      <c r="C295" s="25"/>
      <c r="E295" s="116"/>
    </row>
    <row r="296" spans="3:5" ht="26.25" customHeight="1">
      <c r="C296" s="25"/>
      <c r="E296" s="116"/>
    </row>
    <row r="297" spans="3:5" ht="26.25" customHeight="1">
      <c r="C297" s="25"/>
      <c r="E297" s="116"/>
    </row>
    <row r="298" spans="3:5" ht="26.25" customHeight="1">
      <c r="C298" s="25"/>
      <c r="E298" s="116"/>
    </row>
    <row r="299" spans="3:5" ht="26.25" customHeight="1">
      <c r="C299" s="25"/>
      <c r="E299" s="116"/>
    </row>
    <row r="300" spans="3:5" ht="26.25" customHeight="1">
      <c r="C300" s="25"/>
      <c r="E300" s="116"/>
    </row>
    <row r="301" spans="3:5" ht="26.25" customHeight="1">
      <c r="C301" s="25"/>
      <c r="E301" s="116"/>
    </row>
    <row r="302" spans="3:5" ht="26.25" customHeight="1">
      <c r="C302" s="25"/>
      <c r="E302" s="116"/>
    </row>
    <row r="303" spans="3:5" ht="26.25" customHeight="1">
      <c r="C303" s="25"/>
      <c r="E303" s="116"/>
    </row>
    <row r="304" spans="3:5" ht="26.25" customHeight="1">
      <c r="C304" s="25"/>
      <c r="E304" s="116"/>
    </row>
    <row r="305" spans="3:5" ht="26.25" customHeight="1">
      <c r="C305" s="25"/>
      <c r="E305" s="116"/>
    </row>
    <row r="306" spans="3:5" ht="26.25" customHeight="1">
      <c r="C306" s="25"/>
      <c r="E306" s="116"/>
    </row>
    <row r="307" spans="3:5" ht="26.25" customHeight="1">
      <c r="C307" s="25"/>
      <c r="E307" s="116"/>
    </row>
    <row r="308" spans="3:5" ht="26.25" customHeight="1">
      <c r="C308" s="25"/>
      <c r="E308" s="116"/>
    </row>
    <row r="309" spans="3:5" ht="26.25" customHeight="1">
      <c r="C309" s="25"/>
      <c r="E309" s="116"/>
    </row>
    <row r="310" spans="3:5" ht="26.25" customHeight="1">
      <c r="C310" s="25"/>
      <c r="E310" s="116"/>
    </row>
    <row r="311" spans="3:5" ht="26.25" customHeight="1">
      <c r="C311" s="25"/>
      <c r="E311" s="116"/>
    </row>
    <row r="312" spans="3:5" ht="26.25" customHeight="1">
      <c r="C312" s="25"/>
      <c r="E312" s="116"/>
    </row>
    <row r="313" spans="3:5" ht="26.25" customHeight="1">
      <c r="C313" s="25"/>
      <c r="E313" s="116"/>
    </row>
    <row r="314" spans="3:5" ht="26.25" customHeight="1">
      <c r="C314" s="25"/>
      <c r="E314" s="116"/>
    </row>
    <row r="315" spans="3:5" ht="26.25" customHeight="1">
      <c r="C315" s="25"/>
      <c r="E315" s="116"/>
    </row>
    <row r="316" spans="3:5" ht="26.25" customHeight="1">
      <c r="C316" s="25"/>
      <c r="E316" s="116"/>
    </row>
    <row r="317" spans="3:5" ht="26.25" customHeight="1">
      <c r="C317" s="25"/>
      <c r="E317" s="116"/>
    </row>
    <row r="318" spans="3:5" ht="26.25" customHeight="1">
      <c r="C318" s="25"/>
      <c r="E318" s="116"/>
    </row>
    <row r="319" spans="3:5" ht="26.25" customHeight="1">
      <c r="C319" s="25"/>
      <c r="E319" s="116"/>
    </row>
    <row r="320" spans="3:5" ht="26.25" customHeight="1">
      <c r="C320" s="25"/>
      <c r="E320" s="116"/>
    </row>
    <row r="321" spans="3:5" ht="26.25" customHeight="1">
      <c r="C321" s="25"/>
      <c r="E321" s="116"/>
    </row>
    <row r="322" spans="3:5" ht="26.25" customHeight="1">
      <c r="C322" s="25"/>
      <c r="E322" s="116"/>
    </row>
    <row r="323" spans="3:5" ht="26.25" customHeight="1">
      <c r="C323" s="25"/>
      <c r="E323" s="116"/>
    </row>
    <row r="324" spans="3:5" ht="26.25" customHeight="1">
      <c r="C324" s="25"/>
      <c r="E324" s="116"/>
    </row>
    <row r="325" spans="3:5" ht="26.25" customHeight="1">
      <c r="C325" s="25"/>
      <c r="E325" s="116"/>
    </row>
    <row r="326" spans="3:5" ht="26.25" customHeight="1">
      <c r="C326" s="25"/>
      <c r="E326" s="116"/>
    </row>
    <row r="327" spans="3:5" ht="26.25" customHeight="1">
      <c r="C327" s="25"/>
      <c r="E327" s="116"/>
    </row>
    <row r="328" spans="3:5" ht="26.25" customHeight="1">
      <c r="C328" s="25"/>
      <c r="E328" s="116"/>
    </row>
    <row r="329" spans="3:5" ht="26.25" customHeight="1">
      <c r="C329" s="25"/>
      <c r="E329" s="116"/>
    </row>
    <row r="330" spans="3:5" ht="26.25" customHeight="1">
      <c r="C330" s="25"/>
      <c r="E330" s="116"/>
    </row>
    <row r="331" spans="3:5" ht="26.25" customHeight="1">
      <c r="C331" s="25"/>
      <c r="E331" s="116"/>
    </row>
    <row r="332" spans="3:5" ht="26.25" customHeight="1">
      <c r="C332" s="25"/>
      <c r="E332" s="116"/>
    </row>
    <row r="333" spans="3:5" ht="26.25" customHeight="1">
      <c r="C333" s="25"/>
      <c r="E333" s="116"/>
    </row>
    <row r="334" spans="3:5" ht="26.25" customHeight="1">
      <c r="C334" s="25"/>
      <c r="E334" s="116"/>
    </row>
    <row r="335" spans="3:5" ht="26.25" customHeight="1">
      <c r="C335" s="25"/>
      <c r="E335" s="116"/>
    </row>
    <row r="336" spans="3:5" ht="26.25" customHeight="1">
      <c r="C336" s="25"/>
      <c r="E336" s="116"/>
    </row>
    <row r="337" spans="3:5" ht="26.25" customHeight="1">
      <c r="C337" s="25"/>
      <c r="E337" s="116"/>
    </row>
    <row r="338" spans="3:5" ht="26.25" customHeight="1">
      <c r="C338" s="25"/>
      <c r="E338" s="116"/>
    </row>
    <row r="339" spans="3:5" ht="26.25" customHeight="1">
      <c r="C339" s="25"/>
      <c r="E339" s="116"/>
    </row>
    <row r="340" spans="3:5" ht="26.25" customHeight="1">
      <c r="C340" s="25"/>
      <c r="E340" s="116"/>
    </row>
    <row r="341" spans="3:5" ht="26.25" customHeight="1">
      <c r="C341" s="25"/>
      <c r="E341" s="116"/>
    </row>
    <row r="342" spans="3:5" ht="26.25" customHeight="1">
      <c r="C342" s="25"/>
      <c r="E342" s="116"/>
    </row>
    <row r="343" spans="3:5" ht="26.25" customHeight="1">
      <c r="C343" s="25"/>
      <c r="E343" s="116"/>
    </row>
    <row r="344" spans="3:5" ht="26.25" customHeight="1">
      <c r="C344" s="25"/>
      <c r="E344" s="116"/>
    </row>
    <row r="345" spans="3:5" ht="26.25" customHeight="1">
      <c r="C345" s="25"/>
      <c r="E345" s="116"/>
    </row>
    <row r="346" spans="3:5" ht="26.25" customHeight="1">
      <c r="C346" s="25"/>
      <c r="E346" s="116"/>
    </row>
    <row r="347" spans="3:5" ht="26.25" customHeight="1">
      <c r="C347" s="25"/>
      <c r="E347" s="116"/>
    </row>
    <row r="348" spans="3:5" ht="26.25" customHeight="1">
      <c r="C348" s="25"/>
      <c r="E348" s="116"/>
    </row>
    <row r="349" spans="3:5" ht="26.25" customHeight="1">
      <c r="C349" s="25"/>
      <c r="E349" s="116"/>
    </row>
    <row r="350" spans="3:5" ht="26.25" customHeight="1">
      <c r="C350" s="25"/>
      <c r="E350" s="116"/>
    </row>
    <row r="351" spans="3:5" ht="26.25" customHeight="1">
      <c r="C351" s="25"/>
      <c r="E351" s="116"/>
    </row>
    <row r="352" spans="3:5" ht="26.25" customHeight="1">
      <c r="C352" s="25"/>
      <c r="E352" s="116"/>
    </row>
    <row r="353" spans="3:5" ht="26.25" customHeight="1">
      <c r="C353" s="25"/>
      <c r="E353" s="116"/>
    </row>
    <row r="354" spans="3:5" ht="26.25" customHeight="1">
      <c r="C354" s="25"/>
      <c r="E354" s="116"/>
    </row>
    <row r="355" spans="3:5" ht="26.25" customHeight="1">
      <c r="C355" s="25"/>
      <c r="E355" s="116"/>
    </row>
  </sheetData>
  <sheetProtection/>
  <mergeCells count="73">
    <mergeCell ref="B209:K209"/>
    <mergeCell ref="B78:K78"/>
    <mergeCell ref="B89:K89"/>
    <mergeCell ref="B96:K96"/>
    <mergeCell ref="F2:H2"/>
    <mergeCell ref="F3:H3"/>
    <mergeCell ref="F4:H9"/>
    <mergeCell ref="D4:E4"/>
    <mergeCell ref="D5:E5"/>
    <mergeCell ref="I6:J6"/>
    <mergeCell ref="I7:J7"/>
    <mergeCell ref="I8:J9"/>
    <mergeCell ref="G79:G80"/>
    <mergeCell ref="H79:H80"/>
    <mergeCell ref="B71:K71"/>
    <mergeCell ref="B11:M11"/>
    <mergeCell ref="B58:B59"/>
    <mergeCell ref="H58:H59"/>
    <mergeCell ref="B79:B80"/>
    <mergeCell ref="C79:C80"/>
    <mergeCell ref="H97:H98"/>
    <mergeCell ref="B157:B158"/>
    <mergeCell ref="C157:C158"/>
    <mergeCell ref="D157:D158"/>
    <mergeCell ref="E157:E158"/>
    <mergeCell ref="F157:F158"/>
    <mergeCell ref="G157:G158"/>
    <mergeCell ref="H157:H158"/>
    <mergeCell ref="B149:K149"/>
    <mergeCell ref="B156:K156"/>
    <mergeCell ref="C97:C98"/>
    <mergeCell ref="D97:D98"/>
    <mergeCell ref="E97:E98"/>
    <mergeCell ref="F97:F98"/>
    <mergeCell ref="G97:G98"/>
    <mergeCell ref="B97:B98"/>
    <mergeCell ref="D79:D80"/>
    <mergeCell ref="M12:M13"/>
    <mergeCell ref="H12:H13"/>
    <mergeCell ref="K12:K13"/>
    <mergeCell ref="E79:E80"/>
    <mergeCell ref="F79:F80"/>
    <mergeCell ref="B57:K57"/>
    <mergeCell ref="G12:G13"/>
    <mergeCell ref="C12:C13"/>
    <mergeCell ref="B31:M31"/>
    <mergeCell ref="K37:K38"/>
    <mergeCell ref="D12:D13"/>
    <mergeCell ref="B37:B38"/>
    <mergeCell ref="C58:C59"/>
    <mergeCell ref="D58:D59"/>
    <mergeCell ref="E58:E59"/>
    <mergeCell ref="F58:F59"/>
    <mergeCell ref="L12:L13"/>
    <mergeCell ref="E12:E13"/>
    <mergeCell ref="F12:F13"/>
    <mergeCell ref="H37:H38"/>
    <mergeCell ref="B36:K36"/>
    <mergeCell ref="K58:K59"/>
    <mergeCell ref="G58:G59"/>
    <mergeCell ref="D37:D38"/>
    <mergeCell ref="E37:E38"/>
    <mergeCell ref="F37:F38"/>
    <mergeCell ref="K79:K80"/>
    <mergeCell ref="K97:K98"/>
    <mergeCell ref="K157:K158"/>
    <mergeCell ref="D6:E9"/>
    <mergeCell ref="G33:H33"/>
    <mergeCell ref="G37:G38"/>
    <mergeCell ref="B50:K50"/>
    <mergeCell ref="I12:J13"/>
    <mergeCell ref="C37:C38"/>
    <mergeCell ref="B12:B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2">
      <selection activeCell="F7" sqref="F7"/>
    </sheetView>
  </sheetViews>
  <sheetFormatPr defaultColWidth="11.421875" defaultRowHeight="12.75"/>
  <cols>
    <col min="1" max="1" width="2.57421875" style="36" customWidth="1"/>
    <col min="2" max="2" width="6.7109375" style="36" bestFit="1" customWidth="1"/>
    <col min="3" max="3" width="29.28125" style="1" bestFit="1" customWidth="1"/>
    <col min="4" max="8" width="12.140625" style="36" bestFit="1" customWidth="1"/>
    <col min="9" max="9" width="8.7109375" style="36" bestFit="1" customWidth="1"/>
    <col min="10" max="10" width="10.28125" style="36" customWidth="1"/>
    <col min="11" max="11" width="10.7109375" style="36" bestFit="1" customWidth="1"/>
    <col min="12" max="12" width="1.8515625" style="39" customWidth="1"/>
    <col min="13" max="13" width="2.00390625" style="36" customWidth="1"/>
    <col min="14" max="14" width="2.57421875" style="36" bestFit="1" customWidth="1"/>
    <col min="15" max="15" width="2.421875" style="36" bestFit="1" customWidth="1"/>
    <col min="16" max="16" width="2.140625" style="36" bestFit="1" customWidth="1"/>
    <col min="17" max="18" width="2.57421875" style="36" bestFit="1" customWidth="1"/>
    <col min="19" max="23" width="12.140625" style="36" bestFit="1" customWidth="1"/>
    <col min="24" max="24" width="8.57421875" style="36" bestFit="1" customWidth="1"/>
    <col min="25" max="25" width="10.57421875" style="36" customWidth="1"/>
    <col min="26" max="26" width="12.8515625" style="36" customWidth="1"/>
    <col min="27" max="27" width="4.421875" style="36" customWidth="1"/>
    <col min="28" max="32" width="12.140625" style="36" bestFit="1" customWidth="1"/>
    <col min="33" max="34" width="2.57421875" style="36" customWidth="1"/>
    <col min="35" max="39" width="2.7109375" style="36" customWidth="1"/>
    <col min="40" max="40" width="12.8515625" style="36" bestFit="1" customWidth="1"/>
    <col min="41" max="44" width="2.7109375" style="36" customWidth="1"/>
    <col min="45" max="45" width="7.57421875" style="36" bestFit="1" customWidth="1"/>
    <col min="46" max="48" width="2.7109375" style="36" customWidth="1"/>
    <col min="49" max="49" width="6.57421875" style="36" bestFit="1" customWidth="1"/>
    <col min="50" max="51" width="2.7109375" style="36" customWidth="1"/>
    <col min="52" max="52" width="5.57421875" style="36" bestFit="1" customWidth="1"/>
    <col min="53" max="60" width="11.421875" style="36" customWidth="1"/>
    <col min="61" max="86" width="3.28125" style="36" customWidth="1"/>
    <col min="87" max="16384" width="11.421875" style="36" customWidth="1"/>
  </cols>
  <sheetData>
    <row r="1" ht="13.5" thickBot="1"/>
    <row r="2" spans="2:12" s="34" customFormat="1" ht="33" customHeight="1" thickBot="1">
      <c r="B2" s="256" t="s">
        <v>142</v>
      </c>
      <c r="C2" s="257"/>
      <c r="D2" s="257"/>
      <c r="E2" s="257"/>
      <c r="F2" s="257"/>
      <c r="G2" s="257"/>
      <c r="H2" s="257"/>
      <c r="I2" s="257"/>
      <c r="J2" s="257"/>
      <c r="K2" s="258"/>
      <c r="L2" s="35"/>
    </row>
    <row r="3" spans="1:91" ht="26.25" thickBot="1">
      <c r="A3" s="40"/>
      <c r="B3" s="59" t="s">
        <v>0</v>
      </c>
      <c r="C3" s="60" t="s">
        <v>1</v>
      </c>
      <c r="D3" s="53">
        <v>42419</v>
      </c>
      <c r="E3" s="53">
        <v>42468</v>
      </c>
      <c r="F3" s="53">
        <v>42643</v>
      </c>
      <c r="G3" s="53">
        <v>42692</v>
      </c>
      <c r="H3" s="53"/>
      <c r="I3" s="61" t="str">
        <f aca="true" t="shared" si="0" ref="I3:I34">X3</f>
        <v>Punkte</v>
      </c>
      <c r="J3" s="62" t="str">
        <f>Y3</f>
        <v>Punkte-
schnitt</v>
      </c>
      <c r="K3" s="63" t="str">
        <f aca="true" t="shared" si="1" ref="K3:K34">Z3</f>
        <v>Streicher </v>
      </c>
      <c r="S3" s="70">
        <f>D3</f>
        <v>42419</v>
      </c>
      <c r="T3" s="44">
        <f>E3</f>
        <v>42468</v>
      </c>
      <c r="U3" s="44">
        <f>F3</f>
        <v>42643</v>
      </c>
      <c r="V3" s="44">
        <f>G3</f>
        <v>42692</v>
      </c>
      <c r="W3" s="44">
        <f>H3</f>
        <v>0</v>
      </c>
      <c r="X3" s="46" t="s">
        <v>3</v>
      </c>
      <c r="Y3" s="47" t="s">
        <v>2</v>
      </c>
      <c r="Z3" s="48" t="s">
        <v>106</v>
      </c>
      <c r="AA3" s="39"/>
      <c r="AB3" s="70">
        <f>S3</f>
        <v>42419</v>
      </c>
      <c r="AC3" s="44">
        <f>T3</f>
        <v>42468</v>
      </c>
      <c r="AD3" s="44">
        <f>U3</f>
        <v>42643</v>
      </c>
      <c r="AE3" s="44">
        <f>V3</f>
        <v>42692</v>
      </c>
      <c r="AF3" s="44">
        <f>W3</f>
        <v>0</v>
      </c>
      <c r="AI3" s="33" t="s">
        <v>103</v>
      </c>
      <c r="AJ3" s="33" t="s">
        <v>99</v>
      </c>
      <c r="AK3" s="32" t="s">
        <v>100</v>
      </c>
      <c r="AL3" s="32" t="s">
        <v>101</v>
      </c>
      <c r="AM3" s="32" t="s">
        <v>102</v>
      </c>
      <c r="AN3" s="32"/>
      <c r="AO3" s="33" t="s">
        <v>99</v>
      </c>
      <c r="AP3" s="32" t="s">
        <v>100</v>
      </c>
      <c r="AQ3" s="32" t="s">
        <v>101</v>
      </c>
      <c r="AR3" s="32" t="s">
        <v>102</v>
      </c>
      <c r="AS3" s="32"/>
      <c r="AT3" s="32" t="s">
        <v>100</v>
      </c>
      <c r="AU3" s="32" t="s">
        <v>101</v>
      </c>
      <c r="AV3" s="32" t="s">
        <v>102</v>
      </c>
      <c r="AW3" s="32"/>
      <c r="AX3" s="32" t="s">
        <v>101</v>
      </c>
      <c r="AY3" s="32" t="s">
        <v>102</v>
      </c>
      <c r="AZ3" s="32"/>
      <c r="BA3" s="37"/>
      <c r="BB3" s="37"/>
      <c r="BC3" s="37"/>
      <c r="BD3" s="37"/>
      <c r="BE3" s="37"/>
      <c r="BF3" s="37"/>
      <c r="BG3" s="37"/>
      <c r="BI3" s="65" t="s">
        <v>111</v>
      </c>
      <c r="BJ3" s="65" t="s">
        <v>112</v>
      </c>
      <c r="BK3" s="65" t="s">
        <v>113</v>
      </c>
      <c r="BL3" s="65" t="s">
        <v>114</v>
      </c>
      <c r="BM3" s="65" t="s">
        <v>115</v>
      </c>
      <c r="BN3" s="64"/>
      <c r="BO3" s="65" t="s">
        <v>116</v>
      </c>
      <c r="BP3" s="65" t="s">
        <v>117</v>
      </c>
      <c r="BQ3" s="65" t="s">
        <v>118</v>
      </c>
      <c r="BR3" s="65" t="s">
        <v>119</v>
      </c>
      <c r="BS3" s="65" t="s">
        <v>120</v>
      </c>
      <c r="BT3" s="64"/>
      <c r="BU3" s="65" t="s">
        <v>121</v>
      </c>
      <c r="BV3" s="65" t="s">
        <v>122</v>
      </c>
      <c r="BW3" s="65" t="s">
        <v>123</v>
      </c>
      <c r="BX3" s="65" t="s">
        <v>124</v>
      </c>
      <c r="BY3" s="65" t="s">
        <v>125</v>
      </c>
      <c r="BZ3" s="64"/>
      <c r="CA3" s="65" t="s">
        <v>126</v>
      </c>
      <c r="CB3" s="65" t="s">
        <v>127</v>
      </c>
      <c r="CC3" s="65" t="s">
        <v>128</v>
      </c>
      <c r="CD3" s="65" t="s">
        <v>129</v>
      </c>
      <c r="CE3" s="65" t="s">
        <v>130</v>
      </c>
      <c r="CF3" s="65"/>
      <c r="CG3" s="65"/>
      <c r="CH3" s="65"/>
      <c r="CI3" s="65" t="s">
        <v>7</v>
      </c>
      <c r="CJ3" s="65" t="s">
        <v>8</v>
      </c>
      <c r="CK3" s="65" t="s">
        <v>9</v>
      </c>
      <c r="CL3" s="36">
        <v>4</v>
      </c>
      <c r="CM3" s="36">
        <v>5</v>
      </c>
    </row>
    <row r="4" spans="1:91" ht="18">
      <c r="A4" s="40"/>
      <c r="B4" s="55">
        <v>1</v>
      </c>
      <c r="C4" s="42" t="s">
        <v>72</v>
      </c>
      <c r="D4" s="27">
        <v>1</v>
      </c>
      <c r="E4" s="171">
        <v>2</v>
      </c>
      <c r="F4" s="171">
        <v>3</v>
      </c>
      <c r="G4" s="27"/>
      <c r="H4" s="27"/>
      <c r="I4" s="52">
        <f t="shared" si="0"/>
        <v>82</v>
      </c>
      <c r="J4" s="52">
        <f aca="true" t="shared" si="2" ref="J4:J34">Y4</f>
        <v>27.333333333333332</v>
      </c>
      <c r="K4" s="54">
        <f t="shared" si="1"/>
        <v>0</v>
      </c>
      <c r="S4" s="66">
        <f>IF(CI4&gt;0,CI4,0)</f>
        <v>30</v>
      </c>
      <c r="T4" s="66">
        <f>IF(CJ4&gt;0,CJ4,0)</f>
        <v>27</v>
      </c>
      <c r="U4" s="66">
        <f>IF(CK4&gt;0,CK4,0)</f>
        <v>25</v>
      </c>
      <c r="V4" s="66">
        <f>IF(CL4&gt;0,CL4,0)</f>
        <v>0</v>
      </c>
      <c r="W4" s="66">
        <f>IF(CM4&gt;0,CM4,0)</f>
        <v>0</v>
      </c>
      <c r="X4" s="67">
        <f aca="true" t="shared" si="3" ref="X4:X35">SUM(S4:W4)</f>
        <v>82</v>
      </c>
      <c r="Y4" s="68">
        <f aca="true" t="shared" si="4" ref="Y4:Y35">AVERAGE(AB4:AF4)</f>
        <v>27.333333333333332</v>
      </c>
      <c r="Z4" s="69">
        <f>IF(BA4&gt;999999,S4,IF(BA4&gt;99999,T4,IF(BA4&gt;9999,U4,IF(BA4&gt;999,V4,W4))))</f>
        <v>0</v>
      </c>
      <c r="AA4" s="72"/>
      <c r="AB4" s="66">
        <f aca="true" t="shared" si="5" ref="AB4:AB35">IF(S4&gt;0,S4," ")</f>
        <v>30</v>
      </c>
      <c r="AC4" s="66">
        <f aca="true" t="shared" si="6" ref="AC4:AC35">IF(T4&gt;0,T4," ")</f>
        <v>27</v>
      </c>
      <c r="AD4" s="66">
        <f aca="true" t="shared" si="7" ref="AD4:AD35">IF(U4&gt;0,U4," ")</f>
        <v>25</v>
      </c>
      <c r="AE4" s="66" t="str">
        <f aca="true" t="shared" si="8" ref="AE4:AE35">IF(V4&gt;0,V4," ")</f>
        <v> </v>
      </c>
      <c r="AF4" s="66" t="str">
        <f aca="true" t="shared" si="9" ref="AF4:AF35">IF(W4&gt;0,W4," ")</f>
        <v> </v>
      </c>
      <c r="AI4" s="88">
        <f aca="true" t="shared" si="10" ref="AI4:AI35">SUM(AJ4:AM4)</f>
        <v>0</v>
      </c>
      <c r="AJ4" s="32">
        <f>IF(CI4&lt;=CJ4,1,0)</f>
        <v>0</v>
      </c>
      <c r="AK4" s="32">
        <f>IF(CI4&lt;=CK4,1,0)</f>
        <v>0</v>
      </c>
      <c r="AL4" s="32">
        <f>IF(CI4&lt;=CL4,1,0)</f>
        <v>0</v>
      </c>
      <c r="AM4" s="32">
        <f>IF(CI4&lt;=CM4,1,0)</f>
        <v>0</v>
      </c>
      <c r="AN4" s="90">
        <f>IF(AI4=4,1000000,0)</f>
        <v>0</v>
      </c>
      <c r="AO4" s="89">
        <f aca="true" t="shared" si="11" ref="AO4:AO35">SUM(AP4:AR4)</f>
        <v>0</v>
      </c>
      <c r="AP4" s="32">
        <f>IF(CJ4&lt;=CK4,1,0)</f>
        <v>0</v>
      </c>
      <c r="AQ4" s="32">
        <f>IF(CJ4&lt;=CL4,1,0)</f>
        <v>0</v>
      </c>
      <c r="AR4" s="32">
        <f>IF(CJ4&lt;=CM4,1,0)</f>
        <v>0</v>
      </c>
      <c r="AS4" s="91">
        <f>IF(AO4=3,100000,0)</f>
        <v>0</v>
      </c>
      <c r="AT4" s="88">
        <f>SUM(AU4:AV4)</f>
        <v>0</v>
      </c>
      <c r="AU4" s="32">
        <f>IF(CK4&lt;=CL4,1,0)</f>
        <v>0</v>
      </c>
      <c r="AV4" s="32">
        <f>IF(CK4&lt;=CM4,1,0)</f>
        <v>0</v>
      </c>
      <c r="AW4" s="90">
        <f>IF(AT4=2,10000,0)</f>
        <v>0</v>
      </c>
      <c r="AX4" s="89">
        <f>SUM(AY4:AY4)</f>
        <v>1</v>
      </c>
      <c r="AY4" s="32">
        <f>IF(CL4&lt;=CM4,1,0)</f>
        <v>1</v>
      </c>
      <c r="AZ4" s="91">
        <f>IF(AX4=1,1000,0)</f>
        <v>1000</v>
      </c>
      <c r="BA4" s="92">
        <f>SUM(AN4+AS4+AW4+AZ4)</f>
        <v>1000</v>
      </c>
      <c r="BB4" s="29" t="s">
        <v>67</v>
      </c>
      <c r="BC4" s="38">
        <f>SUM('SA 2016 PLP Tag &amp; Nacht'!O14-'SA 2016 PLP Tag &amp; Nacht'!B14)</f>
        <v>0</v>
      </c>
      <c r="BD4" s="146" t="s">
        <v>61</v>
      </c>
      <c r="BE4" s="147" t="s">
        <v>68</v>
      </c>
      <c r="BF4" s="148" t="s">
        <v>69</v>
      </c>
      <c r="BG4" s="149" t="s">
        <v>70</v>
      </c>
      <c r="BI4" s="36">
        <f aca="true" t="shared" si="12" ref="BI4:BI35">IF(D4=1,30,IF(D4=2,27,IF(D4=3,25,IF(D4=4,24,IF(D4=5,23,IF(D4=6,22,IF(D4=7,21,IF(D4=8,20,0))))))))</f>
        <v>30</v>
      </c>
      <c r="BJ4" s="36">
        <f aca="true" t="shared" si="13" ref="BJ4:BJ35">IF(E4=1,30,IF(E4=2,27,IF(E4=3,25,IF(E4=4,24,IF(E4=5,23,IF(E4=6,22,IF(E4=7,21,IF(E4=8,20,0))))))))</f>
        <v>27</v>
      </c>
      <c r="BK4" s="36">
        <f aca="true" t="shared" si="14" ref="BK4:BK35">IF(F4=1,30,IF(F4=2,27,IF(F4=3,25,IF(F4=4,24,IF(F4=5,23,IF(F4=6,22,IF(F4=7,21,IF(F4=8,20,0))))))))</f>
        <v>25</v>
      </c>
      <c r="BL4" s="36">
        <f aca="true" t="shared" si="15" ref="BL4:BL35">IF(G4=1,30,IF(G4=2,27,IF(G4=3,25,IF(G4=4,24,IF(G4=5,23,IF(G4=6,22,IF(G4=7,21,IF(G4=8,20,0))))))))</f>
        <v>0</v>
      </c>
      <c r="BM4" s="36">
        <f aca="true" t="shared" si="16" ref="BM4:BM35">IF(H4=1,30,IF(H4=2,27,IF(H4=3,25,IF(H4=4,24,IF(H4=5,23,IF(H4=6,22,IF(H4=7,21,IF(H4=8,20,0))))))))</f>
        <v>0</v>
      </c>
      <c r="BO4" s="36">
        <f aca="true" t="shared" si="17" ref="BO4:BO35">IF(D4=9,19,IF(D4=10,18,IF(D4=11,17,IF(D4=12,16,IF(D4=13,15,IF(D4=14,14,IF(D4=15,13,IF(D4=16,12,0))))))))</f>
        <v>0</v>
      </c>
      <c r="BP4" s="36">
        <f aca="true" t="shared" si="18" ref="BP4:BP35">IF(E4=9,19,IF(E4=10,18,IF(E4=11,17,IF(E4=12,16,IF(E4=13,15,IF(E4=14,14,IF(E4=15,13,IF(E4=16,12,0))))))))</f>
        <v>0</v>
      </c>
      <c r="BQ4" s="36">
        <f aca="true" t="shared" si="19" ref="BQ4:BQ35">IF(F4=9,19,IF(F4=10,18,IF(F4=11,17,IF(F4=12,16,IF(F4=13,15,IF(F4=14,14,IF(F4=15,13,IF(F4=16,12,0))))))))</f>
        <v>0</v>
      </c>
      <c r="BR4" s="36">
        <f aca="true" t="shared" si="20" ref="BR4:BR35">IF(G4=9,19,IF(G4=10,18,IF(G4=11,17,IF(G4=12,16,IF(G4=13,15,IF(G4=14,14,IF(G4=15,13,IF(G4=16,12,0))))))))</f>
        <v>0</v>
      </c>
      <c r="BS4" s="36">
        <f aca="true" t="shared" si="21" ref="BS4:BS35">IF(H4=9,19,IF(H4=10,18,IF(H4=11,17,IF(H4=12,16,IF(H4=13,15,IF(H4=14,14,IF(H4=15,13,IF(H4=16,12,0))))))))</f>
        <v>0</v>
      </c>
      <c r="BU4" s="36">
        <f aca="true" t="shared" si="22" ref="BU4:BU35">IF(D4=17,11,IF(D4=18,10,IF(D4=19,9,IF(D4=20,8,IF(D4=21,7,IF(D4=22,6,IF(D4=23,5,IF(D4=24,4,0))))))))</f>
        <v>0</v>
      </c>
      <c r="BV4" s="36">
        <f aca="true" t="shared" si="23" ref="BV4:BV35">IF(E4=17,11,IF(E4=18,10,IF(E4=19,9,IF(E4=20,8,IF(E4=21,7,IF(E4=22,6,IF(E4=23,5,IF(E4=24,4,0))))))))</f>
        <v>0</v>
      </c>
      <c r="BW4" s="36">
        <f aca="true" t="shared" si="24" ref="BW4:BW35">IF(F4=17,11,IF(F4=18,10,IF(F4=19,9,IF(F4=20,8,IF(F4=21,7,IF(F4=22,6,IF(F4=23,5,IF(F4=24,4,0))))))))</f>
        <v>0</v>
      </c>
      <c r="BX4" s="36">
        <f aca="true" t="shared" si="25" ref="BX4:BX35">IF(G4=17,11,IF(G4=18,10,IF(G4=19,9,IF(G4=20,8,IF(G4=21,7,IF(G4=22,6,IF(G4=23,5,IF(G4=24,4,0))))))))</f>
        <v>0</v>
      </c>
      <c r="BY4" s="36">
        <f aca="true" t="shared" si="26" ref="BY4:BY35">IF(H4=17,11,IF(H4=18,10,IF(H4=19,9,IF(H4=20,8,IF(H4=21,7,IF(H4=22,6,IF(H4=23,5,IF(H4=24,4,0))))))))</f>
        <v>0</v>
      </c>
      <c r="CA4" s="36">
        <f aca="true" t="shared" si="27" ref="CA4:CA35">IF(D4=25,3,IF(D4=26,2,IF(D4=27,1,0)))</f>
        <v>0</v>
      </c>
      <c r="CB4" s="36">
        <f aca="true" t="shared" si="28" ref="CB4:CB35">IF(E4=25,3,IF(E4=26,2,IF(E4=27,1,0)))</f>
        <v>0</v>
      </c>
      <c r="CC4" s="36">
        <f aca="true" t="shared" si="29" ref="CC4:CC35">IF(F4=25,3,IF(F4=26,2,IF(F4=27,1,0)))</f>
        <v>0</v>
      </c>
      <c r="CD4" s="36">
        <f aca="true" t="shared" si="30" ref="CD4:CD35">IF(G4=25,3,IF(G4=26,2,IF(G4=27,1,0)))</f>
        <v>0</v>
      </c>
      <c r="CE4" s="36">
        <f aca="true" t="shared" si="31" ref="CE4:CE35">IF(H4=25,3,IF(H4=26,2,IF(H4=27,1,0)))</f>
        <v>0</v>
      </c>
      <c r="CI4" s="36">
        <f aca="true" t="shared" si="32" ref="CI4:CI35">SUM(BI4+BO4+BU4+CA4)</f>
        <v>30</v>
      </c>
      <c r="CJ4" s="36">
        <f aca="true" t="shared" si="33" ref="CJ4:CJ35">SUM(BJ4+BP4+BV4+CB4)</f>
        <v>27</v>
      </c>
      <c r="CK4" s="36">
        <f aca="true" t="shared" si="34" ref="CK4:CK35">SUM(BK4+BQ4+BW4+CC4)</f>
        <v>25</v>
      </c>
      <c r="CL4" s="36">
        <f aca="true" t="shared" si="35" ref="CL4:CL35">SUM(BL4+BR4+BX4+CD4)</f>
        <v>0</v>
      </c>
      <c r="CM4" s="36">
        <f aca="true" t="shared" si="36" ref="CM4:CM35">SUM(BM4+BS4+BY4+CE4)</f>
        <v>0</v>
      </c>
    </row>
    <row r="5" spans="1:91" ht="18">
      <c r="A5" s="40"/>
      <c r="B5" s="55">
        <v>2</v>
      </c>
      <c r="C5" s="2" t="s">
        <v>77</v>
      </c>
      <c r="D5" s="28">
        <v>5</v>
      </c>
      <c r="E5" s="28"/>
      <c r="F5" s="171">
        <v>6</v>
      </c>
      <c r="G5" s="28"/>
      <c r="H5" s="28"/>
      <c r="I5" s="52">
        <f t="shared" si="0"/>
        <v>45</v>
      </c>
      <c r="J5" s="52">
        <f t="shared" si="2"/>
        <v>22.5</v>
      </c>
      <c r="K5" s="54">
        <f t="shared" si="1"/>
        <v>0</v>
      </c>
      <c r="S5" s="66">
        <f aca="true" t="shared" si="37" ref="S5:S53">IF(CI5&gt;0,CI5,0)</f>
        <v>23</v>
      </c>
      <c r="T5" s="66">
        <f aca="true" t="shared" si="38" ref="T5:T53">IF(CJ5&gt;0,CJ5,0)</f>
        <v>0</v>
      </c>
      <c r="U5" s="66">
        <f aca="true" t="shared" si="39" ref="U5:U53">IF(CK5&gt;0,CK5,0)</f>
        <v>22</v>
      </c>
      <c r="V5" s="66">
        <f aca="true" t="shared" si="40" ref="V5:V53">IF(CL5&gt;0,CL5,0)</f>
        <v>0</v>
      </c>
      <c r="W5" s="66">
        <f aca="true" t="shared" si="41" ref="W5:W53">IF(CM5&gt;0,CM5,0)</f>
        <v>0</v>
      </c>
      <c r="X5" s="45">
        <f t="shared" si="3"/>
        <v>45</v>
      </c>
      <c r="Y5" s="68">
        <f t="shared" si="4"/>
        <v>22.5</v>
      </c>
      <c r="Z5" s="69">
        <f aca="true" t="shared" si="42" ref="Z5:Z53">IF(BA5&gt;999999,S5,IF(BA5&gt;99999,T5,IF(BA5&gt;9999,U5,IF(BA5&gt;999,V5,W5))))</f>
        <v>0</v>
      </c>
      <c r="AA5" s="72"/>
      <c r="AB5" s="66">
        <f t="shared" si="5"/>
        <v>23</v>
      </c>
      <c r="AC5" s="66" t="str">
        <f t="shared" si="6"/>
        <v> </v>
      </c>
      <c r="AD5" s="66">
        <f t="shared" si="7"/>
        <v>22</v>
      </c>
      <c r="AE5" s="66" t="str">
        <f t="shared" si="8"/>
        <v> </v>
      </c>
      <c r="AF5" s="66" t="str">
        <f t="shared" si="9"/>
        <v> </v>
      </c>
      <c r="AI5" s="88">
        <f t="shared" si="10"/>
        <v>0</v>
      </c>
      <c r="AJ5" s="32">
        <f aca="true" t="shared" si="43" ref="AJ5:AJ53">IF(CI5&lt;=CJ5,1,0)</f>
        <v>0</v>
      </c>
      <c r="AK5" s="32">
        <f aca="true" t="shared" si="44" ref="AK5:AK53">IF(CI5&lt;=CK5,1,0)</f>
        <v>0</v>
      </c>
      <c r="AL5" s="32">
        <f aca="true" t="shared" si="45" ref="AL5:AL53">IF(CI5&lt;=CL5,1,0)</f>
        <v>0</v>
      </c>
      <c r="AM5" s="32">
        <f aca="true" t="shared" si="46" ref="AM5:AM53">IF(CI5&lt;=CM5,1,0)</f>
        <v>0</v>
      </c>
      <c r="AN5" s="90">
        <f aca="true" t="shared" si="47" ref="AN5:AN53">IF(AI5=4,1000000,0)</f>
        <v>0</v>
      </c>
      <c r="AO5" s="89">
        <f t="shared" si="11"/>
        <v>3</v>
      </c>
      <c r="AP5" s="32">
        <f aca="true" t="shared" si="48" ref="AP5:AP53">IF(CJ5&lt;=CK5,1,0)</f>
        <v>1</v>
      </c>
      <c r="AQ5" s="32">
        <f aca="true" t="shared" si="49" ref="AQ5:AQ53">IF(CJ5&lt;=CL5,1,0)</f>
        <v>1</v>
      </c>
      <c r="AR5" s="32">
        <f aca="true" t="shared" si="50" ref="AR5:AR53">IF(CJ5&lt;=CM5,1,0)</f>
        <v>1</v>
      </c>
      <c r="AS5" s="91">
        <f aca="true" t="shared" si="51" ref="AS5:AS53">IF(AO5=3,100000,0)</f>
        <v>100000</v>
      </c>
      <c r="AT5" s="88">
        <f aca="true" t="shared" si="52" ref="AT5:AT53">SUM(AU5:AV5)</f>
        <v>0</v>
      </c>
      <c r="AU5" s="32">
        <f aca="true" t="shared" si="53" ref="AU5:AU53">IF(CK5&lt;=CL5,1,0)</f>
        <v>0</v>
      </c>
      <c r="AV5" s="32">
        <f aca="true" t="shared" si="54" ref="AV5:AV53">IF(CK5&lt;=CM5,1,0)</f>
        <v>0</v>
      </c>
      <c r="AW5" s="90">
        <f aca="true" t="shared" si="55" ref="AW5:AW53">IF(AT5=2,10000,0)</f>
        <v>0</v>
      </c>
      <c r="AX5" s="89">
        <f aca="true" t="shared" si="56" ref="AX5:AX53">SUM(AY5:AY5)</f>
        <v>1</v>
      </c>
      <c r="AY5" s="32">
        <f aca="true" t="shared" si="57" ref="AY5:AY53">IF(CL5&lt;=CM5,1,0)</f>
        <v>1</v>
      </c>
      <c r="AZ5" s="91">
        <f aca="true" t="shared" si="58" ref="AZ5:AZ53">IF(AX5=1,1000,0)</f>
        <v>1000</v>
      </c>
      <c r="BA5" s="92">
        <f aca="true" t="shared" si="59" ref="BA5:BA53">SUM(AN5+AS5+AW5+AZ5)</f>
        <v>101000</v>
      </c>
      <c r="BB5" s="29" t="s">
        <v>67</v>
      </c>
      <c r="BC5" s="38">
        <f>SUM('SA 2016 PLP Tag &amp; Nacht'!O15-'SA 2016 PLP Tag &amp; Nacht'!B15)</f>
        <v>0</v>
      </c>
      <c r="BD5" s="146" t="s">
        <v>61</v>
      </c>
      <c r="BE5" s="147" t="s">
        <v>68</v>
      </c>
      <c r="BF5" s="148" t="s">
        <v>69</v>
      </c>
      <c r="BG5" s="149" t="s">
        <v>70</v>
      </c>
      <c r="BI5" s="36">
        <f t="shared" si="12"/>
        <v>23</v>
      </c>
      <c r="BJ5" s="36">
        <f t="shared" si="13"/>
        <v>0</v>
      </c>
      <c r="BK5" s="36">
        <f t="shared" si="14"/>
        <v>22</v>
      </c>
      <c r="BL5" s="36">
        <f t="shared" si="15"/>
        <v>0</v>
      </c>
      <c r="BM5" s="36">
        <f t="shared" si="16"/>
        <v>0</v>
      </c>
      <c r="BO5" s="36">
        <f t="shared" si="17"/>
        <v>0</v>
      </c>
      <c r="BP5" s="36">
        <f t="shared" si="18"/>
        <v>0</v>
      </c>
      <c r="BQ5" s="36">
        <f t="shared" si="19"/>
        <v>0</v>
      </c>
      <c r="BR5" s="36">
        <f t="shared" si="20"/>
        <v>0</v>
      </c>
      <c r="BS5" s="36">
        <f t="shared" si="21"/>
        <v>0</v>
      </c>
      <c r="BU5" s="36">
        <f t="shared" si="22"/>
        <v>0</v>
      </c>
      <c r="BV5" s="36">
        <f t="shared" si="23"/>
        <v>0</v>
      </c>
      <c r="BW5" s="36">
        <f t="shared" si="24"/>
        <v>0</v>
      </c>
      <c r="BX5" s="36">
        <f t="shared" si="25"/>
        <v>0</v>
      </c>
      <c r="BY5" s="36">
        <f t="shared" si="26"/>
        <v>0</v>
      </c>
      <c r="CA5" s="36">
        <f t="shared" si="27"/>
        <v>0</v>
      </c>
      <c r="CB5" s="36">
        <f t="shared" si="28"/>
        <v>0</v>
      </c>
      <c r="CC5" s="36">
        <f t="shared" si="29"/>
        <v>0</v>
      </c>
      <c r="CD5" s="36">
        <f t="shared" si="30"/>
        <v>0</v>
      </c>
      <c r="CE5" s="36">
        <f t="shared" si="31"/>
        <v>0</v>
      </c>
      <c r="CI5" s="36">
        <f t="shared" si="32"/>
        <v>23</v>
      </c>
      <c r="CJ5" s="36">
        <f t="shared" si="33"/>
        <v>0</v>
      </c>
      <c r="CK5" s="36">
        <f t="shared" si="34"/>
        <v>22</v>
      </c>
      <c r="CL5" s="36">
        <f t="shared" si="35"/>
        <v>0</v>
      </c>
      <c r="CM5" s="36">
        <f t="shared" si="36"/>
        <v>0</v>
      </c>
    </row>
    <row r="6" spans="1:91" ht="18">
      <c r="A6" s="40"/>
      <c r="B6" s="55">
        <v>3</v>
      </c>
      <c r="C6" s="42" t="s">
        <v>78</v>
      </c>
      <c r="D6" s="27">
        <v>3</v>
      </c>
      <c r="E6" s="171">
        <v>6</v>
      </c>
      <c r="F6" s="171">
        <v>4</v>
      </c>
      <c r="G6" s="27"/>
      <c r="H6" s="27"/>
      <c r="I6" s="52">
        <f t="shared" si="0"/>
        <v>71</v>
      </c>
      <c r="J6" s="52">
        <f t="shared" si="2"/>
        <v>23.666666666666668</v>
      </c>
      <c r="K6" s="54">
        <f t="shared" si="1"/>
        <v>0</v>
      </c>
      <c r="S6" s="66">
        <f t="shared" si="37"/>
        <v>25</v>
      </c>
      <c r="T6" s="66">
        <f t="shared" si="38"/>
        <v>22</v>
      </c>
      <c r="U6" s="66">
        <f t="shared" si="39"/>
        <v>24</v>
      </c>
      <c r="V6" s="66">
        <f t="shared" si="40"/>
        <v>0</v>
      </c>
      <c r="W6" s="66">
        <f t="shared" si="41"/>
        <v>0</v>
      </c>
      <c r="X6" s="45">
        <f t="shared" si="3"/>
        <v>71</v>
      </c>
      <c r="Y6" s="68">
        <f t="shared" si="4"/>
        <v>23.666666666666668</v>
      </c>
      <c r="Z6" s="69">
        <f t="shared" si="42"/>
        <v>0</v>
      </c>
      <c r="AA6" s="72"/>
      <c r="AB6" s="66">
        <f t="shared" si="5"/>
        <v>25</v>
      </c>
      <c r="AC6" s="66">
        <f t="shared" si="6"/>
        <v>22</v>
      </c>
      <c r="AD6" s="66">
        <f t="shared" si="7"/>
        <v>24</v>
      </c>
      <c r="AE6" s="66" t="str">
        <f t="shared" si="8"/>
        <v> </v>
      </c>
      <c r="AF6" s="66" t="str">
        <f t="shared" si="9"/>
        <v> </v>
      </c>
      <c r="AI6" s="88">
        <f t="shared" si="10"/>
        <v>0</v>
      </c>
      <c r="AJ6" s="32">
        <f t="shared" si="43"/>
        <v>0</v>
      </c>
      <c r="AK6" s="32">
        <f t="shared" si="44"/>
        <v>0</v>
      </c>
      <c r="AL6" s="32">
        <f t="shared" si="45"/>
        <v>0</v>
      </c>
      <c r="AM6" s="32">
        <f t="shared" si="46"/>
        <v>0</v>
      </c>
      <c r="AN6" s="90">
        <f t="shared" si="47"/>
        <v>0</v>
      </c>
      <c r="AO6" s="89">
        <f t="shared" si="11"/>
        <v>1</v>
      </c>
      <c r="AP6" s="32">
        <f t="shared" si="48"/>
        <v>1</v>
      </c>
      <c r="AQ6" s="32">
        <f t="shared" si="49"/>
        <v>0</v>
      </c>
      <c r="AR6" s="32">
        <f t="shared" si="50"/>
        <v>0</v>
      </c>
      <c r="AS6" s="91">
        <f t="shared" si="51"/>
        <v>0</v>
      </c>
      <c r="AT6" s="88">
        <f t="shared" si="52"/>
        <v>0</v>
      </c>
      <c r="AU6" s="32">
        <f t="shared" si="53"/>
        <v>0</v>
      </c>
      <c r="AV6" s="32">
        <f t="shared" si="54"/>
        <v>0</v>
      </c>
      <c r="AW6" s="90">
        <f t="shared" si="55"/>
        <v>0</v>
      </c>
      <c r="AX6" s="89">
        <f t="shared" si="56"/>
        <v>1</v>
      </c>
      <c r="AY6" s="32">
        <f t="shared" si="57"/>
        <v>1</v>
      </c>
      <c r="AZ6" s="91">
        <f t="shared" si="58"/>
        <v>1000</v>
      </c>
      <c r="BA6" s="92">
        <f t="shared" si="59"/>
        <v>1000</v>
      </c>
      <c r="BB6" s="29" t="s">
        <v>67</v>
      </c>
      <c r="BC6" s="38">
        <f>SUM('SA 2016 PLP Tag &amp; Nacht'!O16-'SA 2016 PLP Tag &amp; Nacht'!B16)</f>
        <v>0</v>
      </c>
      <c r="BD6" s="146" t="s">
        <v>61</v>
      </c>
      <c r="BE6" s="147" t="s">
        <v>68</v>
      </c>
      <c r="BF6" s="148" t="s">
        <v>69</v>
      </c>
      <c r="BG6" s="149" t="s">
        <v>70</v>
      </c>
      <c r="BI6" s="36">
        <f t="shared" si="12"/>
        <v>25</v>
      </c>
      <c r="BJ6" s="36">
        <f t="shared" si="13"/>
        <v>22</v>
      </c>
      <c r="BK6" s="36">
        <f t="shared" si="14"/>
        <v>24</v>
      </c>
      <c r="BL6" s="36">
        <f t="shared" si="15"/>
        <v>0</v>
      </c>
      <c r="BM6" s="36">
        <f t="shared" si="16"/>
        <v>0</v>
      </c>
      <c r="BO6" s="36">
        <f t="shared" si="17"/>
        <v>0</v>
      </c>
      <c r="BP6" s="36">
        <f t="shared" si="18"/>
        <v>0</v>
      </c>
      <c r="BQ6" s="36">
        <f t="shared" si="19"/>
        <v>0</v>
      </c>
      <c r="BR6" s="36">
        <f t="shared" si="20"/>
        <v>0</v>
      </c>
      <c r="BS6" s="36">
        <f t="shared" si="21"/>
        <v>0</v>
      </c>
      <c r="BU6" s="36">
        <f t="shared" si="22"/>
        <v>0</v>
      </c>
      <c r="BV6" s="36">
        <f t="shared" si="23"/>
        <v>0</v>
      </c>
      <c r="BW6" s="36">
        <f t="shared" si="24"/>
        <v>0</v>
      </c>
      <c r="BX6" s="36">
        <f t="shared" si="25"/>
        <v>0</v>
      </c>
      <c r="BY6" s="36">
        <f t="shared" si="26"/>
        <v>0</v>
      </c>
      <c r="CA6" s="36">
        <f t="shared" si="27"/>
        <v>0</v>
      </c>
      <c r="CB6" s="36">
        <f t="shared" si="28"/>
        <v>0</v>
      </c>
      <c r="CC6" s="36">
        <f t="shared" si="29"/>
        <v>0</v>
      </c>
      <c r="CD6" s="36">
        <f t="shared" si="30"/>
        <v>0</v>
      </c>
      <c r="CE6" s="36">
        <f t="shared" si="31"/>
        <v>0</v>
      </c>
      <c r="CI6" s="36">
        <f t="shared" si="32"/>
        <v>25</v>
      </c>
      <c r="CJ6" s="36">
        <f t="shared" si="33"/>
        <v>22</v>
      </c>
      <c r="CK6" s="36">
        <f t="shared" si="34"/>
        <v>24</v>
      </c>
      <c r="CL6" s="36">
        <f t="shared" si="35"/>
        <v>0</v>
      </c>
      <c r="CM6" s="36">
        <f t="shared" si="36"/>
        <v>0</v>
      </c>
    </row>
    <row r="7" spans="1:91" ht="18">
      <c r="A7" s="40"/>
      <c r="B7" s="55">
        <v>4</v>
      </c>
      <c r="C7" s="2" t="s">
        <v>71</v>
      </c>
      <c r="D7" s="28">
        <v>2</v>
      </c>
      <c r="E7" s="171">
        <v>4</v>
      </c>
      <c r="F7" s="171">
        <v>5</v>
      </c>
      <c r="G7" s="28"/>
      <c r="H7" s="28"/>
      <c r="I7" s="52">
        <f t="shared" si="0"/>
        <v>74</v>
      </c>
      <c r="J7" s="52">
        <f t="shared" si="2"/>
        <v>24.666666666666668</v>
      </c>
      <c r="K7" s="54">
        <f t="shared" si="1"/>
        <v>0</v>
      </c>
      <c r="S7" s="66">
        <f t="shared" si="37"/>
        <v>27</v>
      </c>
      <c r="T7" s="66">
        <f t="shared" si="38"/>
        <v>24</v>
      </c>
      <c r="U7" s="66">
        <f t="shared" si="39"/>
        <v>23</v>
      </c>
      <c r="V7" s="66">
        <f t="shared" si="40"/>
        <v>0</v>
      </c>
      <c r="W7" s="66">
        <f t="shared" si="41"/>
        <v>0</v>
      </c>
      <c r="X7" s="45">
        <f t="shared" si="3"/>
        <v>74</v>
      </c>
      <c r="Y7" s="68">
        <f t="shared" si="4"/>
        <v>24.666666666666668</v>
      </c>
      <c r="Z7" s="69">
        <f t="shared" si="42"/>
        <v>0</v>
      </c>
      <c r="AA7" s="72"/>
      <c r="AB7" s="66">
        <f t="shared" si="5"/>
        <v>27</v>
      </c>
      <c r="AC7" s="66">
        <f t="shared" si="6"/>
        <v>24</v>
      </c>
      <c r="AD7" s="66">
        <f t="shared" si="7"/>
        <v>23</v>
      </c>
      <c r="AE7" s="66" t="str">
        <f t="shared" si="8"/>
        <v> </v>
      </c>
      <c r="AF7" s="66" t="str">
        <f t="shared" si="9"/>
        <v> </v>
      </c>
      <c r="AI7" s="88">
        <f t="shared" si="10"/>
        <v>0</v>
      </c>
      <c r="AJ7" s="32">
        <f t="shared" si="43"/>
        <v>0</v>
      </c>
      <c r="AK7" s="32">
        <f t="shared" si="44"/>
        <v>0</v>
      </c>
      <c r="AL7" s="32">
        <f t="shared" si="45"/>
        <v>0</v>
      </c>
      <c r="AM7" s="32">
        <f t="shared" si="46"/>
        <v>0</v>
      </c>
      <c r="AN7" s="90">
        <f t="shared" si="47"/>
        <v>0</v>
      </c>
      <c r="AO7" s="89">
        <f t="shared" si="11"/>
        <v>0</v>
      </c>
      <c r="AP7" s="32">
        <f t="shared" si="48"/>
        <v>0</v>
      </c>
      <c r="AQ7" s="32">
        <f t="shared" si="49"/>
        <v>0</v>
      </c>
      <c r="AR7" s="32">
        <f t="shared" si="50"/>
        <v>0</v>
      </c>
      <c r="AS7" s="91">
        <f t="shared" si="51"/>
        <v>0</v>
      </c>
      <c r="AT7" s="88">
        <f t="shared" si="52"/>
        <v>0</v>
      </c>
      <c r="AU7" s="32">
        <f t="shared" si="53"/>
        <v>0</v>
      </c>
      <c r="AV7" s="32">
        <f t="shared" si="54"/>
        <v>0</v>
      </c>
      <c r="AW7" s="90">
        <f t="shared" si="55"/>
        <v>0</v>
      </c>
      <c r="AX7" s="89">
        <f t="shared" si="56"/>
        <v>1</v>
      </c>
      <c r="AY7" s="32">
        <f t="shared" si="57"/>
        <v>1</v>
      </c>
      <c r="AZ7" s="91">
        <f t="shared" si="58"/>
        <v>1000</v>
      </c>
      <c r="BA7" s="92">
        <f t="shared" si="59"/>
        <v>1000</v>
      </c>
      <c r="BB7" s="29" t="s">
        <v>67</v>
      </c>
      <c r="BC7" s="38">
        <f>SUM('SA 2016 PLP Tag &amp; Nacht'!O17-'SA 2016 PLP Tag &amp; Nacht'!B17)</f>
        <v>2</v>
      </c>
      <c r="BD7" s="146" t="s">
        <v>61</v>
      </c>
      <c r="BE7" s="147" t="s">
        <v>68</v>
      </c>
      <c r="BF7" s="148" t="s">
        <v>69</v>
      </c>
      <c r="BG7" s="149" t="s">
        <v>70</v>
      </c>
      <c r="BI7" s="36">
        <f t="shared" si="12"/>
        <v>27</v>
      </c>
      <c r="BJ7" s="36">
        <f t="shared" si="13"/>
        <v>24</v>
      </c>
      <c r="BK7" s="36">
        <f t="shared" si="14"/>
        <v>23</v>
      </c>
      <c r="BL7" s="36">
        <f t="shared" si="15"/>
        <v>0</v>
      </c>
      <c r="BM7" s="36">
        <f t="shared" si="16"/>
        <v>0</v>
      </c>
      <c r="BO7" s="36">
        <f t="shared" si="17"/>
        <v>0</v>
      </c>
      <c r="BP7" s="36">
        <f t="shared" si="18"/>
        <v>0</v>
      </c>
      <c r="BQ7" s="36">
        <f t="shared" si="19"/>
        <v>0</v>
      </c>
      <c r="BR7" s="36">
        <f t="shared" si="20"/>
        <v>0</v>
      </c>
      <c r="BS7" s="36">
        <f t="shared" si="21"/>
        <v>0</v>
      </c>
      <c r="BU7" s="36">
        <f t="shared" si="22"/>
        <v>0</v>
      </c>
      <c r="BV7" s="36">
        <f t="shared" si="23"/>
        <v>0</v>
      </c>
      <c r="BW7" s="36">
        <f t="shared" si="24"/>
        <v>0</v>
      </c>
      <c r="BX7" s="36">
        <f t="shared" si="25"/>
        <v>0</v>
      </c>
      <c r="BY7" s="36">
        <f t="shared" si="26"/>
        <v>0</v>
      </c>
      <c r="CA7" s="36">
        <f t="shared" si="27"/>
        <v>0</v>
      </c>
      <c r="CB7" s="36">
        <f t="shared" si="28"/>
        <v>0</v>
      </c>
      <c r="CC7" s="36">
        <f t="shared" si="29"/>
        <v>0</v>
      </c>
      <c r="CD7" s="36">
        <f t="shared" si="30"/>
        <v>0</v>
      </c>
      <c r="CE7" s="36">
        <f t="shared" si="31"/>
        <v>0</v>
      </c>
      <c r="CI7" s="36">
        <f t="shared" si="32"/>
        <v>27</v>
      </c>
      <c r="CJ7" s="36">
        <f t="shared" si="33"/>
        <v>24</v>
      </c>
      <c r="CK7" s="36">
        <f t="shared" si="34"/>
        <v>23</v>
      </c>
      <c r="CL7" s="36">
        <f t="shared" si="35"/>
        <v>0</v>
      </c>
      <c r="CM7" s="36">
        <f t="shared" si="36"/>
        <v>0</v>
      </c>
    </row>
    <row r="8" spans="1:91" ht="18">
      <c r="A8" s="40"/>
      <c r="B8" s="55">
        <v>5</v>
      </c>
      <c r="C8" s="42" t="s">
        <v>81</v>
      </c>
      <c r="D8" s="27">
        <v>8</v>
      </c>
      <c r="E8" s="171">
        <v>10</v>
      </c>
      <c r="F8" s="171">
        <v>8</v>
      </c>
      <c r="G8" s="27"/>
      <c r="H8" s="27"/>
      <c r="I8" s="52">
        <f t="shared" si="0"/>
        <v>58</v>
      </c>
      <c r="J8" s="52">
        <f t="shared" si="2"/>
        <v>19.333333333333332</v>
      </c>
      <c r="K8" s="54">
        <f t="shared" si="1"/>
        <v>0</v>
      </c>
      <c r="S8" s="66">
        <f t="shared" si="37"/>
        <v>20</v>
      </c>
      <c r="T8" s="66">
        <f t="shared" si="38"/>
        <v>18</v>
      </c>
      <c r="U8" s="66">
        <f t="shared" si="39"/>
        <v>20</v>
      </c>
      <c r="V8" s="66">
        <f t="shared" si="40"/>
        <v>0</v>
      </c>
      <c r="W8" s="66">
        <f t="shared" si="41"/>
        <v>0</v>
      </c>
      <c r="X8" s="45">
        <f t="shared" si="3"/>
        <v>58</v>
      </c>
      <c r="Y8" s="68">
        <f t="shared" si="4"/>
        <v>19.333333333333332</v>
      </c>
      <c r="Z8" s="69">
        <f t="shared" si="42"/>
        <v>0</v>
      </c>
      <c r="AA8" s="72"/>
      <c r="AB8" s="66">
        <f t="shared" si="5"/>
        <v>20</v>
      </c>
      <c r="AC8" s="66">
        <f t="shared" si="6"/>
        <v>18</v>
      </c>
      <c r="AD8" s="66">
        <f t="shared" si="7"/>
        <v>20</v>
      </c>
      <c r="AE8" s="66" t="str">
        <f t="shared" si="8"/>
        <v> </v>
      </c>
      <c r="AF8" s="66" t="str">
        <f t="shared" si="9"/>
        <v> </v>
      </c>
      <c r="AI8" s="88">
        <f t="shared" si="10"/>
        <v>1</v>
      </c>
      <c r="AJ8" s="32">
        <f t="shared" si="43"/>
        <v>0</v>
      </c>
      <c r="AK8" s="32">
        <f t="shared" si="44"/>
        <v>1</v>
      </c>
      <c r="AL8" s="32">
        <f t="shared" si="45"/>
        <v>0</v>
      </c>
      <c r="AM8" s="32">
        <f t="shared" si="46"/>
        <v>0</v>
      </c>
      <c r="AN8" s="90">
        <f t="shared" si="47"/>
        <v>0</v>
      </c>
      <c r="AO8" s="89">
        <f t="shared" si="11"/>
        <v>1</v>
      </c>
      <c r="AP8" s="32">
        <f t="shared" si="48"/>
        <v>1</v>
      </c>
      <c r="AQ8" s="32">
        <f t="shared" si="49"/>
        <v>0</v>
      </c>
      <c r="AR8" s="32">
        <f t="shared" si="50"/>
        <v>0</v>
      </c>
      <c r="AS8" s="91">
        <f t="shared" si="51"/>
        <v>0</v>
      </c>
      <c r="AT8" s="88">
        <f t="shared" si="52"/>
        <v>0</v>
      </c>
      <c r="AU8" s="32">
        <f t="shared" si="53"/>
        <v>0</v>
      </c>
      <c r="AV8" s="32">
        <f t="shared" si="54"/>
        <v>0</v>
      </c>
      <c r="AW8" s="90">
        <f t="shared" si="55"/>
        <v>0</v>
      </c>
      <c r="AX8" s="89">
        <f t="shared" si="56"/>
        <v>1</v>
      </c>
      <c r="AY8" s="32">
        <f t="shared" si="57"/>
        <v>1</v>
      </c>
      <c r="AZ8" s="91">
        <f t="shared" si="58"/>
        <v>1000</v>
      </c>
      <c r="BA8" s="92">
        <f t="shared" si="59"/>
        <v>1000</v>
      </c>
      <c r="BB8" s="29" t="s">
        <v>67</v>
      </c>
      <c r="BC8" s="38">
        <f>SUM('SA 2016 PLP Tag &amp; Nacht'!O18-'SA 2016 PLP Tag &amp; Nacht'!B18)</f>
        <v>-1</v>
      </c>
      <c r="BD8" s="146" t="s">
        <v>61</v>
      </c>
      <c r="BE8" s="147" t="s">
        <v>68</v>
      </c>
      <c r="BF8" s="148" t="s">
        <v>69</v>
      </c>
      <c r="BG8" s="149" t="s">
        <v>70</v>
      </c>
      <c r="BI8" s="36">
        <f t="shared" si="12"/>
        <v>20</v>
      </c>
      <c r="BJ8" s="36">
        <f t="shared" si="13"/>
        <v>0</v>
      </c>
      <c r="BK8" s="36">
        <f t="shared" si="14"/>
        <v>20</v>
      </c>
      <c r="BL8" s="36">
        <f t="shared" si="15"/>
        <v>0</v>
      </c>
      <c r="BM8" s="36">
        <f t="shared" si="16"/>
        <v>0</v>
      </c>
      <c r="BO8" s="36">
        <f t="shared" si="17"/>
        <v>0</v>
      </c>
      <c r="BP8" s="36">
        <f t="shared" si="18"/>
        <v>18</v>
      </c>
      <c r="BQ8" s="36">
        <f t="shared" si="19"/>
        <v>0</v>
      </c>
      <c r="BR8" s="36">
        <f t="shared" si="20"/>
        <v>0</v>
      </c>
      <c r="BS8" s="36">
        <f t="shared" si="21"/>
        <v>0</v>
      </c>
      <c r="BU8" s="36">
        <f t="shared" si="22"/>
        <v>0</v>
      </c>
      <c r="BV8" s="36">
        <f t="shared" si="23"/>
        <v>0</v>
      </c>
      <c r="BW8" s="36">
        <f t="shared" si="24"/>
        <v>0</v>
      </c>
      <c r="BX8" s="36">
        <f t="shared" si="25"/>
        <v>0</v>
      </c>
      <c r="BY8" s="36">
        <f t="shared" si="26"/>
        <v>0</v>
      </c>
      <c r="CA8" s="36">
        <f t="shared" si="27"/>
        <v>0</v>
      </c>
      <c r="CB8" s="36">
        <f t="shared" si="28"/>
        <v>0</v>
      </c>
      <c r="CC8" s="36">
        <f t="shared" si="29"/>
        <v>0</v>
      </c>
      <c r="CD8" s="36">
        <f t="shared" si="30"/>
        <v>0</v>
      </c>
      <c r="CE8" s="36">
        <f t="shared" si="31"/>
        <v>0</v>
      </c>
      <c r="CI8" s="36">
        <f t="shared" si="32"/>
        <v>20</v>
      </c>
      <c r="CJ8" s="36">
        <f t="shared" si="33"/>
        <v>18</v>
      </c>
      <c r="CK8" s="36">
        <f t="shared" si="34"/>
        <v>20</v>
      </c>
      <c r="CL8" s="36">
        <f t="shared" si="35"/>
        <v>0</v>
      </c>
      <c r="CM8" s="36">
        <f t="shared" si="36"/>
        <v>0</v>
      </c>
    </row>
    <row r="9" spans="1:91" ht="18">
      <c r="A9" s="40"/>
      <c r="B9" s="55">
        <v>6</v>
      </c>
      <c r="C9" s="2" t="s">
        <v>80</v>
      </c>
      <c r="D9" s="28">
        <v>11</v>
      </c>
      <c r="E9" s="28"/>
      <c r="F9" s="28"/>
      <c r="G9" s="28"/>
      <c r="H9" s="28"/>
      <c r="I9" s="52">
        <f t="shared" si="0"/>
        <v>17</v>
      </c>
      <c r="J9" s="52">
        <f t="shared" si="2"/>
        <v>17</v>
      </c>
      <c r="K9" s="54">
        <f t="shared" si="1"/>
        <v>0</v>
      </c>
      <c r="S9" s="66">
        <f t="shared" si="37"/>
        <v>17</v>
      </c>
      <c r="T9" s="66">
        <f t="shared" si="38"/>
        <v>0</v>
      </c>
      <c r="U9" s="66">
        <f t="shared" si="39"/>
        <v>0</v>
      </c>
      <c r="V9" s="66">
        <f t="shared" si="40"/>
        <v>0</v>
      </c>
      <c r="W9" s="66">
        <f t="shared" si="41"/>
        <v>0</v>
      </c>
      <c r="X9" s="45">
        <f t="shared" si="3"/>
        <v>17</v>
      </c>
      <c r="Y9" s="68">
        <f t="shared" si="4"/>
        <v>17</v>
      </c>
      <c r="Z9" s="69">
        <f t="shared" si="42"/>
        <v>0</v>
      </c>
      <c r="AA9" s="72"/>
      <c r="AB9" s="66">
        <f t="shared" si="5"/>
        <v>17</v>
      </c>
      <c r="AC9" s="66" t="str">
        <f t="shared" si="6"/>
        <v> </v>
      </c>
      <c r="AD9" s="66" t="str">
        <f t="shared" si="7"/>
        <v> </v>
      </c>
      <c r="AE9" s="66" t="str">
        <f t="shared" si="8"/>
        <v> </v>
      </c>
      <c r="AF9" s="66" t="str">
        <f t="shared" si="9"/>
        <v> </v>
      </c>
      <c r="AI9" s="88">
        <f t="shared" si="10"/>
        <v>0</v>
      </c>
      <c r="AJ9" s="32">
        <f t="shared" si="43"/>
        <v>0</v>
      </c>
      <c r="AK9" s="32">
        <f t="shared" si="44"/>
        <v>0</v>
      </c>
      <c r="AL9" s="32">
        <f t="shared" si="45"/>
        <v>0</v>
      </c>
      <c r="AM9" s="32">
        <f t="shared" si="46"/>
        <v>0</v>
      </c>
      <c r="AN9" s="90">
        <f t="shared" si="47"/>
        <v>0</v>
      </c>
      <c r="AO9" s="89">
        <f t="shared" si="11"/>
        <v>3</v>
      </c>
      <c r="AP9" s="32">
        <f t="shared" si="48"/>
        <v>1</v>
      </c>
      <c r="AQ9" s="32">
        <f t="shared" si="49"/>
        <v>1</v>
      </c>
      <c r="AR9" s="32">
        <f t="shared" si="50"/>
        <v>1</v>
      </c>
      <c r="AS9" s="91">
        <f t="shared" si="51"/>
        <v>100000</v>
      </c>
      <c r="AT9" s="88">
        <f t="shared" si="52"/>
        <v>2</v>
      </c>
      <c r="AU9" s="32">
        <f t="shared" si="53"/>
        <v>1</v>
      </c>
      <c r="AV9" s="32">
        <f t="shared" si="54"/>
        <v>1</v>
      </c>
      <c r="AW9" s="90">
        <f t="shared" si="55"/>
        <v>10000</v>
      </c>
      <c r="AX9" s="89">
        <f t="shared" si="56"/>
        <v>1</v>
      </c>
      <c r="AY9" s="32">
        <f t="shared" si="57"/>
        <v>1</v>
      </c>
      <c r="AZ9" s="91">
        <f t="shared" si="58"/>
        <v>1000</v>
      </c>
      <c r="BA9" s="92">
        <f t="shared" si="59"/>
        <v>111000</v>
      </c>
      <c r="BB9" s="29" t="s">
        <v>67</v>
      </c>
      <c r="BC9" s="38">
        <f>SUM('SA 2016 PLP Tag &amp; Nacht'!O19-'SA 2016 PLP Tag &amp; Nacht'!B19)</f>
        <v>0</v>
      </c>
      <c r="BD9" s="146" t="s">
        <v>61</v>
      </c>
      <c r="BE9" s="147" t="s">
        <v>68</v>
      </c>
      <c r="BF9" s="148" t="s">
        <v>69</v>
      </c>
      <c r="BG9" s="149" t="s">
        <v>70</v>
      </c>
      <c r="BI9" s="36">
        <f t="shared" si="12"/>
        <v>0</v>
      </c>
      <c r="BJ9" s="36">
        <f t="shared" si="13"/>
        <v>0</v>
      </c>
      <c r="BK9" s="36">
        <f t="shared" si="14"/>
        <v>0</v>
      </c>
      <c r="BL9" s="36">
        <f t="shared" si="15"/>
        <v>0</v>
      </c>
      <c r="BM9" s="36">
        <f t="shared" si="16"/>
        <v>0</v>
      </c>
      <c r="BO9" s="36">
        <f t="shared" si="17"/>
        <v>17</v>
      </c>
      <c r="BP9" s="36">
        <f t="shared" si="18"/>
        <v>0</v>
      </c>
      <c r="BQ9" s="36">
        <f t="shared" si="19"/>
        <v>0</v>
      </c>
      <c r="BR9" s="36">
        <f t="shared" si="20"/>
        <v>0</v>
      </c>
      <c r="BS9" s="36">
        <f t="shared" si="21"/>
        <v>0</v>
      </c>
      <c r="BU9" s="36">
        <f t="shared" si="22"/>
        <v>0</v>
      </c>
      <c r="BV9" s="36">
        <f t="shared" si="23"/>
        <v>0</v>
      </c>
      <c r="BW9" s="36">
        <f t="shared" si="24"/>
        <v>0</v>
      </c>
      <c r="BX9" s="36">
        <f t="shared" si="25"/>
        <v>0</v>
      </c>
      <c r="BY9" s="36">
        <f t="shared" si="26"/>
        <v>0</v>
      </c>
      <c r="CA9" s="36">
        <f t="shared" si="27"/>
        <v>0</v>
      </c>
      <c r="CB9" s="36">
        <f t="shared" si="28"/>
        <v>0</v>
      </c>
      <c r="CC9" s="36">
        <f t="shared" si="29"/>
        <v>0</v>
      </c>
      <c r="CD9" s="36">
        <f t="shared" si="30"/>
        <v>0</v>
      </c>
      <c r="CE9" s="36">
        <f t="shared" si="31"/>
        <v>0</v>
      </c>
      <c r="CI9" s="36">
        <f t="shared" si="32"/>
        <v>17</v>
      </c>
      <c r="CJ9" s="36">
        <f t="shared" si="33"/>
        <v>0</v>
      </c>
      <c r="CK9" s="36">
        <f t="shared" si="34"/>
        <v>0</v>
      </c>
      <c r="CL9" s="36">
        <f t="shared" si="35"/>
        <v>0</v>
      </c>
      <c r="CM9" s="36">
        <f t="shared" si="36"/>
        <v>0</v>
      </c>
    </row>
    <row r="10" spans="1:91" ht="18">
      <c r="A10" s="40"/>
      <c r="B10" s="55">
        <v>7</v>
      </c>
      <c r="C10" s="42" t="s">
        <v>84</v>
      </c>
      <c r="D10" s="27">
        <v>10</v>
      </c>
      <c r="E10" s="171">
        <v>9</v>
      </c>
      <c r="F10" s="171">
        <v>7</v>
      </c>
      <c r="G10" s="27"/>
      <c r="H10" s="27"/>
      <c r="I10" s="52">
        <f t="shared" si="0"/>
        <v>58</v>
      </c>
      <c r="J10" s="52">
        <f t="shared" si="2"/>
        <v>19.333333333333332</v>
      </c>
      <c r="K10" s="54">
        <f t="shared" si="1"/>
        <v>0</v>
      </c>
      <c r="S10" s="66">
        <f t="shared" si="37"/>
        <v>18</v>
      </c>
      <c r="T10" s="66">
        <f t="shared" si="38"/>
        <v>19</v>
      </c>
      <c r="U10" s="66">
        <f t="shared" si="39"/>
        <v>21</v>
      </c>
      <c r="V10" s="66">
        <f t="shared" si="40"/>
        <v>0</v>
      </c>
      <c r="W10" s="66">
        <f t="shared" si="41"/>
        <v>0</v>
      </c>
      <c r="X10" s="45">
        <f t="shared" si="3"/>
        <v>58</v>
      </c>
      <c r="Y10" s="68">
        <f t="shared" si="4"/>
        <v>19.333333333333332</v>
      </c>
      <c r="Z10" s="69">
        <f t="shared" si="42"/>
        <v>0</v>
      </c>
      <c r="AA10" s="72"/>
      <c r="AB10" s="66">
        <f t="shared" si="5"/>
        <v>18</v>
      </c>
      <c r="AC10" s="66">
        <f t="shared" si="6"/>
        <v>19</v>
      </c>
      <c r="AD10" s="66">
        <f t="shared" si="7"/>
        <v>21</v>
      </c>
      <c r="AE10" s="66" t="str">
        <f t="shared" si="8"/>
        <v> </v>
      </c>
      <c r="AF10" s="66" t="str">
        <f t="shared" si="9"/>
        <v> </v>
      </c>
      <c r="AI10" s="88">
        <f t="shared" si="10"/>
        <v>2</v>
      </c>
      <c r="AJ10" s="32">
        <f t="shared" si="43"/>
        <v>1</v>
      </c>
      <c r="AK10" s="32">
        <f t="shared" si="44"/>
        <v>1</v>
      </c>
      <c r="AL10" s="32">
        <f t="shared" si="45"/>
        <v>0</v>
      </c>
      <c r="AM10" s="32">
        <f t="shared" si="46"/>
        <v>0</v>
      </c>
      <c r="AN10" s="90">
        <f t="shared" si="47"/>
        <v>0</v>
      </c>
      <c r="AO10" s="89">
        <f t="shared" si="11"/>
        <v>1</v>
      </c>
      <c r="AP10" s="32">
        <f t="shared" si="48"/>
        <v>1</v>
      </c>
      <c r="AQ10" s="32">
        <f t="shared" si="49"/>
        <v>0</v>
      </c>
      <c r="AR10" s="32">
        <f t="shared" si="50"/>
        <v>0</v>
      </c>
      <c r="AS10" s="91">
        <f t="shared" si="51"/>
        <v>0</v>
      </c>
      <c r="AT10" s="88">
        <f t="shared" si="52"/>
        <v>0</v>
      </c>
      <c r="AU10" s="32">
        <f t="shared" si="53"/>
        <v>0</v>
      </c>
      <c r="AV10" s="32">
        <f t="shared" si="54"/>
        <v>0</v>
      </c>
      <c r="AW10" s="90">
        <f t="shared" si="55"/>
        <v>0</v>
      </c>
      <c r="AX10" s="89">
        <f t="shared" si="56"/>
        <v>1</v>
      </c>
      <c r="AY10" s="32">
        <f t="shared" si="57"/>
        <v>1</v>
      </c>
      <c r="AZ10" s="91">
        <f t="shared" si="58"/>
        <v>1000</v>
      </c>
      <c r="BA10" s="92">
        <f t="shared" si="59"/>
        <v>1000</v>
      </c>
      <c r="BB10" s="29" t="s">
        <v>67</v>
      </c>
      <c r="BC10" s="38">
        <f>SUM('SA 2016 PLP Tag &amp; Nacht'!O20-'SA 2016 PLP Tag &amp; Nacht'!B20)</f>
        <v>1</v>
      </c>
      <c r="BD10" s="146" t="s">
        <v>61</v>
      </c>
      <c r="BE10" s="147" t="s">
        <v>68</v>
      </c>
      <c r="BF10" s="148" t="s">
        <v>69</v>
      </c>
      <c r="BG10" s="149" t="s">
        <v>70</v>
      </c>
      <c r="BI10" s="36">
        <f t="shared" si="12"/>
        <v>0</v>
      </c>
      <c r="BJ10" s="36">
        <f t="shared" si="13"/>
        <v>0</v>
      </c>
      <c r="BK10" s="36">
        <f t="shared" si="14"/>
        <v>21</v>
      </c>
      <c r="BL10" s="36">
        <f t="shared" si="15"/>
        <v>0</v>
      </c>
      <c r="BM10" s="36">
        <f t="shared" si="16"/>
        <v>0</v>
      </c>
      <c r="BO10" s="36">
        <f t="shared" si="17"/>
        <v>18</v>
      </c>
      <c r="BP10" s="36">
        <f t="shared" si="18"/>
        <v>19</v>
      </c>
      <c r="BQ10" s="36">
        <f t="shared" si="19"/>
        <v>0</v>
      </c>
      <c r="BR10" s="36">
        <f t="shared" si="20"/>
        <v>0</v>
      </c>
      <c r="BS10" s="36">
        <f t="shared" si="21"/>
        <v>0</v>
      </c>
      <c r="BU10" s="36">
        <f t="shared" si="22"/>
        <v>0</v>
      </c>
      <c r="BV10" s="36">
        <f t="shared" si="23"/>
        <v>0</v>
      </c>
      <c r="BW10" s="36">
        <f t="shared" si="24"/>
        <v>0</v>
      </c>
      <c r="BX10" s="36">
        <f t="shared" si="25"/>
        <v>0</v>
      </c>
      <c r="BY10" s="36">
        <f t="shared" si="26"/>
        <v>0</v>
      </c>
      <c r="CA10" s="36">
        <f t="shared" si="27"/>
        <v>0</v>
      </c>
      <c r="CB10" s="36">
        <f t="shared" si="28"/>
        <v>0</v>
      </c>
      <c r="CC10" s="36">
        <f t="shared" si="29"/>
        <v>0</v>
      </c>
      <c r="CD10" s="36">
        <f t="shared" si="30"/>
        <v>0</v>
      </c>
      <c r="CE10" s="36">
        <f t="shared" si="31"/>
        <v>0</v>
      </c>
      <c r="CI10" s="36">
        <f t="shared" si="32"/>
        <v>18</v>
      </c>
      <c r="CJ10" s="36">
        <f t="shared" si="33"/>
        <v>19</v>
      </c>
      <c r="CK10" s="36">
        <f t="shared" si="34"/>
        <v>21</v>
      </c>
      <c r="CL10" s="36">
        <f t="shared" si="35"/>
        <v>0</v>
      </c>
      <c r="CM10" s="36">
        <f t="shared" si="36"/>
        <v>0</v>
      </c>
    </row>
    <row r="11" spans="1:91" ht="18">
      <c r="A11" s="40"/>
      <c r="B11" s="55">
        <v>8</v>
      </c>
      <c r="C11" s="2" t="s">
        <v>139</v>
      </c>
      <c r="D11" s="28">
        <v>6</v>
      </c>
      <c r="E11" s="28"/>
      <c r="F11" s="28"/>
      <c r="G11" s="28"/>
      <c r="H11" s="28"/>
      <c r="I11" s="52">
        <f t="shared" si="0"/>
        <v>22</v>
      </c>
      <c r="J11" s="52">
        <f t="shared" si="2"/>
        <v>22</v>
      </c>
      <c r="K11" s="54">
        <f t="shared" si="1"/>
        <v>0</v>
      </c>
      <c r="S11" s="66">
        <f t="shared" si="37"/>
        <v>22</v>
      </c>
      <c r="T11" s="66">
        <f t="shared" si="38"/>
        <v>0</v>
      </c>
      <c r="U11" s="66">
        <f t="shared" si="39"/>
        <v>0</v>
      </c>
      <c r="V11" s="66">
        <f t="shared" si="40"/>
        <v>0</v>
      </c>
      <c r="W11" s="66">
        <f t="shared" si="41"/>
        <v>0</v>
      </c>
      <c r="X11" s="45">
        <f t="shared" si="3"/>
        <v>22</v>
      </c>
      <c r="Y11" s="68">
        <f t="shared" si="4"/>
        <v>22</v>
      </c>
      <c r="Z11" s="69">
        <f t="shared" si="42"/>
        <v>0</v>
      </c>
      <c r="AA11" s="72"/>
      <c r="AB11" s="66">
        <f t="shared" si="5"/>
        <v>22</v>
      </c>
      <c r="AC11" s="66" t="str">
        <f t="shared" si="6"/>
        <v> </v>
      </c>
      <c r="AD11" s="66" t="str">
        <f t="shared" si="7"/>
        <v> </v>
      </c>
      <c r="AE11" s="66" t="str">
        <f t="shared" si="8"/>
        <v> </v>
      </c>
      <c r="AF11" s="66" t="str">
        <f t="shared" si="9"/>
        <v> </v>
      </c>
      <c r="AI11" s="88">
        <f t="shared" si="10"/>
        <v>0</v>
      </c>
      <c r="AJ11" s="32">
        <f t="shared" si="43"/>
        <v>0</v>
      </c>
      <c r="AK11" s="32">
        <f t="shared" si="44"/>
        <v>0</v>
      </c>
      <c r="AL11" s="32">
        <f t="shared" si="45"/>
        <v>0</v>
      </c>
      <c r="AM11" s="32">
        <f t="shared" si="46"/>
        <v>0</v>
      </c>
      <c r="AN11" s="90">
        <f t="shared" si="47"/>
        <v>0</v>
      </c>
      <c r="AO11" s="89">
        <f t="shared" si="11"/>
        <v>3</v>
      </c>
      <c r="AP11" s="32">
        <f t="shared" si="48"/>
        <v>1</v>
      </c>
      <c r="AQ11" s="32">
        <f t="shared" si="49"/>
        <v>1</v>
      </c>
      <c r="AR11" s="32">
        <f t="shared" si="50"/>
        <v>1</v>
      </c>
      <c r="AS11" s="91">
        <f t="shared" si="51"/>
        <v>100000</v>
      </c>
      <c r="AT11" s="88">
        <f t="shared" si="52"/>
        <v>2</v>
      </c>
      <c r="AU11" s="32">
        <f t="shared" si="53"/>
        <v>1</v>
      </c>
      <c r="AV11" s="32">
        <f t="shared" si="54"/>
        <v>1</v>
      </c>
      <c r="AW11" s="90">
        <f t="shared" si="55"/>
        <v>10000</v>
      </c>
      <c r="AX11" s="89">
        <f t="shared" si="56"/>
        <v>1</v>
      </c>
      <c r="AY11" s="32">
        <f t="shared" si="57"/>
        <v>1</v>
      </c>
      <c r="AZ11" s="91">
        <f t="shared" si="58"/>
        <v>1000</v>
      </c>
      <c r="BA11" s="92">
        <f t="shared" si="59"/>
        <v>111000</v>
      </c>
      <c r="BB11" s="29" t="s">
        <v>67</v>
      </c>
      <c r="BC11" s="38">
        <f>SUM('SA 2016 PLP Tag &amp; Nacht'!O21-'SA 2016 PLP Tag &amp; Nacht'!B21)</f>
        <v>2</v>
      </c>
      <c r="BD11" s="146" t="s">
        <v>61</v>
      </c>
      <c r="BE11" s="147" t="s">
        <v>68</v>
      </c>
      <c r="BF11" s="148" t="s">
        <v>69</v>
      </c>
      <c r="BG11" s="149" t="s">
        <v>70</v>
      </c>
      <c r="BI11" s="36">
        <f t="shared" si="12"/>
        <v>22</v>
      </c>
      <c r="BJ11" s="36">
        <f t="shared" si="13"/>
        <v>0</v>
      </c>
      <c r="BK11" s="36">
        <f t="shared" si="14"/>
        <v>0</v>
      </c>
      <c r="BL11" s="36">
        <f t="shared" si="15"/>
        <v>0</v>
      </c>
      <c r="BM11" s="36">
        <f t="shared" si="16"/>
        <v>0</v>
      </c>
      <c r="BO11" s="36">
        <f t="shared" si="17"/>
        <v>0</v>
      </c>
      <c r="BP11" s="36">
        <f t="shared" si="18"/>
        <v>0</v>
      </c>
      <c r="BQ11" s="36">
        <f t="shared" si="19"/>
        <v>0</v>
      </c>
      <c r="BR11" s="36">
        <f t="shared" si="20"/>
        <v>0</v>
      </c>
      <c r="BS11" s="36">
        <f t="shared" si="21"/>
        <v>0</v>
      </c>
      <c r="BU11" s="36">
        <f t="shared" si="22"/>
        <v>0</v>
      </c>
      <c r="BV11" s="36">
        <f t="shared" si="23"/>
        <v>0</v>
      </c>
      <c r="BW11" s="36">
        <f t="shared" si="24"/>
        <v>0</v>
      </c>
      <c r="BX11" s="36">
        <f t="shared" si="25"/>
        <v>0</v>
      </c>
      <c r="BY11" s="36">
        <f t="shared" si="26"/>
        <v>0</v>
      </c>
      <c r="CA11" s="36">
        <f t="shared" si="27"/>
        <v>0</v>
      </c>
      <c r="CB11" s="36">
        <f t="shared" si="28"/>
        <v>0</v>
      </c>
      <c r="CC11" s="36">
        <f t="shared" si="29"/>
        <v>0</v>
      </c>
      <c r="CD11" s="36">
        <f t="shared" si="30"/>
        <v>0</v>
      </c>
      <c r="CE11" s="36">
        <f t="shared" si="31"/>
        <v>0</v>
      </c>
      <c r="CI11" s="36">
        <f t="shared" si="32"/>
        <v>22</v>
      </c>
      <c r="CJ11" s="36">
        <f t="shared" si="33"/>
        <v>0</v>
      </c>
      <c r="CK11" s="36">
        <f t="shared" si="34"/>
        <v>0</v>
      </c>
      <c r="CL11" s="36">
        <f t="shared" si="35"/>
        <v>0</v>
      </c>
      <c r="CM11" s="36">
        <f t="shared" si="36"/>
        <v>0</v>
      </c>
    </row>
    <row r="12" spans="1:91" ht="18">
      <c r="A12" s="40"/>
      <c r="B12" s="55">
        <v>9</v>
      </c>
      <c r="C12" s="42" t="s">
        <v>141</v>
      </c>
      <c r="D12" s="27">
        <v>4</v>
      </c>
      <c r="E12" s="27"/>
      <c r="F12" s="27"/>
      <c r="G12" s="27"/>
      <c r="H12" s="27"/>
      <c r="I12" s="52">
        <f t="shared" si="0"/>
        <v>24</v>
      </c>
      <c r="J12" s="52">
        <f t="shared" si="2"/>
        <v>24</v>
      </c>
      <c r="K12" s="54">
        <f t="shared" si="1"/>
        <v>0</v>
      </c>
      <c r="S12" s="66">
        <f t="shared" si="37"/>
        <v>24</v>
      </c>
      <c r="T12" s="66">
        <f t="shared" si="38"/>
        <v>0</v>
      </c>
      <c r="U12" s="66">
        <f t="shared" si="39"/>
        <v>0</v>
      </c>
      <c r="V12" s="66">
        <f t="shared" si="40"/>
        <v>0</v>
      </c>
      <c r="W12" s="66">
        <f t="shared" si="41"/>
        <v>0</v>
      </c>
      <c r="X12" s="45">
        <f t="shared" si="3"/>
        <v>24</v>
      </c>
      <c r="Y12" s="68">
        <f t="shared" si="4"/>
        <v>24</v>
      </c>
      <c r="Z12" s="69">
        <f t="shared" si="42"/>
        <v>0</v>
      </c>
      <c r="AA12" s="72"/>
      <c r="AB12" s="66">
        <f t="shared" si="5"/>
        <v>24</v>
      </c>
      <c r="AC12" s="66" t="str">
        <f t="shared" si="6"/>
        <v> </v>
      </c>
      <c r="AD12" s="66" t="str">
        <f t="shared" si="7"/>
        <v> </v>
      </c>
      <c r="AE12" s="66" t="str">
        <f t="shared" si="8"/>
        <v> </v>
      </c>
      <c r="AF12" s="66" t="str">
        <f t="shared" si="9"/>
        <v> </v>
      </c>
      <c r="AI12" s="88">
        <f t="shared" si="10"/>
        <v>0</v>
      </c>
      <c r="AJ12" s="32">
        <f t="shared" si="43"/>
        <v>0</v>
      </c>
      <c r="AK12" s="32">
        <f t="shared" si="44"/>
        <v>0</v>
      </c>
      <c r="AL12" s="32">
        <f t="shared" si="45"/>
        <v>0</v>
      </c>
      <c r="AM12" s="32">
        <f t="shared" si="46"/>
        <v>0</v>
      </c>
      <c r="AN12" s="90">
        <f t="shared" si="47"/>
        <v>0</v>
      </c>
      <c r="AO12" s="89">
        <f t="shared" si="11"/>
        <v>3</v>
      </c>
      <c r="AP12" s="32">
        <f t="shared" si="48"/>
        <v>1</v>
      </c>
      <c r="AQ12" s="32">
        <f t="shared" si="49"/>
        <v>1</v>
      </c>
      <c r="AR12" s="32">
        <f t="shared" si="50"/>
        <v>1</v>
      </c>
      <c r="AS12" s="91">
        <f t="shared" si="51"/>
        <v>100000</v>
      </c>
      <c r="AT12" s="88">
        <f t="shared" si="52"/>
        <v>2</v>
      </c>
      <c r="AU12" s="32">
        <f t="shared" si="53"/>
        <v>1</v>
      </c>
      <c r="AV12" s="32">
        <f t="shared" si="54"/>
        <v>1</v>
      </c>
      <c r="AW12" s="90">
        <f t="shared" si="55"/>
        <v>10000</v>
      </c>
      <c r="AX12" s="89">
        <f t="shared" si="56"/>
        <v>1</v>
      </c>
      <c r="AY12" s="32">
        <f t="shared" si="57"/>
        <v>1</v>
      </c>
      <c r="AZ12" s="91">
        <f t="shared" si="58"/>
        <v>1000</v>
      </c>
      <c r="BA12" s="92">
        <f t="shared" si="59"/>
        <v>111000</v>
      </c>
      <c r="BB12" s="29" t="s">
        <v>67</v>
      </c>
      <c r="BC12" s="38">
        <f>SUM('SA 2016 PLP Tag &amp; Nacht'!O22-'SA 2016 PLP Tag &amp; Nacht'!B22)</f>
        <v>0</v>
      </c>
      <c r="BD12" s="146" t="s">
        <v>61</v>
      </c>
      <c r="BE12" s="147" t="s">
        <v>68</v>
      </c>
      <c r="BF12" s="148" t="s">
        <v>69</v>
      </c>
      <c r="BG12" s="149" t="s">
        <v>70</v>
      </c>
      <c r="BI12" s="36">
        <f t="shared" si="12"/>
        <v>24</v>
      </c>
      <c r="BJ12" s="36">
        <f t="shared" si="13"/>
        <v>0</v>
      </c>
      <c r="BK12" s="36">
        <f t="shared" si="14"/>
        <v>0</v>
      </c>
      <c r="BL12" s="36">
        <f t="shared" si="15"/>
        <v>0</v>
      </c>
      <c r="BM12" s="36">
        <f t="shared" si="16"/>
        <v>0</v>
      </c>
      <c r="BO12" s="36">
        <f t="shared" si="17"/>
        <v>0</v>
      </c>
      <c r="BP12" s="36">
        <f t="shared" si="18"/>
        <v>0</v>
      </c>
      <c r="BQ12" s="36">
        <f t="shared" si="19"/>
        <v>0</v>
      </c>
      <c r="BR12" s="36">
        <f t="shared" si="20"/>
        <v>0</v>
      </c>
      <c r="BS12" s="36">
        <f t="shared" si="21"/>
        <v>0</v>
      </c>
      <c r="BU12" s="36">
        <f t="shared" si="22"/>
        <v>0</v>
      </c>
      <c r="BV12" s="36">
        <f t="shared" si="23"/>
        <v>0</v>
      </c>
      <c r="BW12" s="36">
        <f t="shared" si="24"/>
        <v>0</v>
      </c>
      <c r="BX12" s="36">
        <f t="shared" si="25"/>
        <v>0</v>
      </c>
      <c r="BY12" s="36">
        <f t="shared" si="26"/>
        <v>0</v>
      </c>
      <c r="CA12" s="36">
        <f t="shared" si="27"/>
        <v>0</v>
      </c>
      <c r="CB12" s="36">
        <f t="shared" si="28"/>
        <v>0</v>
      </c>
      <c r="CC12" s="36">
        <f t="shared" si="29"/>
        <v>0</v>
      </c>
      <c r="CD12" s="36">
        <f t="shared" si="30"/>
        <v>0</v>
      </c>
      <c r="CE12" s="36">
        <f t="shared" si="31"/>
        <v>0</v>
      </c>
      <c r="CI12" s="36">
        <f t="shared" si="32"/>
        <v>24</v>
      </c>
      <c r="CJ12" s="36">
        <f t="shared" si="33"/>
        <v>0</v>
      </c>
      <c r="CK12" s="36">
        <f t="shared" si="34"/>
        <v>0</v>
      </c>
      <c r="CL12" s="36">
        <f t="shared" si="35"/>
        <v>0</v>
      </c>
      <c r="CM12" s="36">
        <f t="shared" si="36"/>
        <v>0</v>
      </c>
    </row>
    <row r="13" spans="1:91" ht="18">
      <c r="A13" s="40"/>
      <c r="B13" s="55">
        <v>10</v>
      </c>
      <c r="C13" s="2" t="s">
        <v>140</v>
      </c>
      <c r="D13" s="28">
        <v>9</v>
      </c>
      <c r="E13" s="28"/>
      <c r="F13" s="28"/>
      <c r="G13" s="28"/>
      <c r="H13" s="28"/>
      <c r="I13" s="52">
        <f t="shared" si="0"/>
        <v>19</v>
      </c>
      <c r="J13" s="52">
        <f t="shared" si="2"/>
        <v>19</v>
      </c>
      <c r="K13" s="54">
        <f t="shared" si="1"/>
        <v>0</v>
      </c>
      <c r="S13" s="66">
        <f t="shared" si="37"/>
        <v>19</v>
      </c>
      <c r="T13" s="66">
        <f t="shared" si="38"/>
        <v>0</v>
      </c>
      <c r="U13" s="66">
        <f t="shared" si="39"/>
        <v>0</v>
      </c>
      <c r="V13" s="66">
        <f t="shared" si="40"/>
        <v>0</v>
      </c>
      <c r="W13" s="66">
        <f t="shared" si="41"/>
        <v>0</v>
      </c>
      <c r="X13" s="45">
        <f t="shared" si="3"/>
        <v>19</v>
      </c>
      <c r="Y13" s="68">
        <f t="shared" si="4"/>
        <v>19</v>
      </c>
      <c r="Z13" s="69">
        <f t="shared" si="42"/>
        <v>0</v>
      </c>
      <c r="AA13" s="72"/>
      <c r="AB13" s="66">
        <f t="shared" si="5"/>
        <v>19</v>
      </c>
      <c r="AC13" s="66" t="str">
        <f t="shared" si="6"/>
        <v> </v>
      </c>
      <c r="AD13" s="66" t="str">
        <f t="shared" si="7"/>
        <v> </v>
      </c>
      <c r="AE13" s="66" t="str">
        <f t="shared" si="8"/>
        <v> </v>
      </c>
      <c r="AF13" s="66" t="str">
        <f t="shared" si="9"/>
        <v> </v>
      </c>
      <c r="AI13" s="88">
        <f t="shared" si="10"/>
        <v>0</v>
      </c>
      <c r="AJ13" s="32">
        <f t="shared" si="43"/>
        <v>0</v>
      </c>
      <c r="AK13" s="32">
        <f t="shared" si="44"/>
        <v>0</v>
      </c>
      <c r="AL13" s="32">
        <f t="shared" si="45"/>
        <v>0</v>
      </c>
      <c r="AM13" s="32">
        <f t="shared" si="46"/>
        <v>0</v>
      </c>
      <c r="AN13" s="90">
        <f t="shared" si="47"/>
        <v>0</v>
      </c>
      <c r="AO13" s="89">
        <f t="shared" si="11"/>
        <v>3</v>
      </c>
      <c r="AP13" s="32">
        <f t="shared" si="48"/>
        <v>1</v>
      </c>
      <c r="AQ13" s="32">
        <f t="shared" si="49"/>
        <v>1</v>
      </c>
      <c r="AR13" s="32">
        <f t="shared" si="50"/>
        <v>1</v>
      </c>
      <c r="AS13" s="91">
        <f t="shared" si="51"/>
        <v>100000</v>
      </c>
      <c r="AT13" s="88">
        <f t="shared" si="52"/>
        <v>2</v>
      </c>
      <c r="AU13" s="32">
        <f t="shared" si="53"/>
        <v>1</v>
      </c>
      <c r="AV13" s="32">
        <f t="shared" si="54"/>
        <v>1</v>
      </c>
      <c r="AW13" s="90">
        <f t="shared" si="55"/>
        <v>10000</v>
      </c>
      <c r="AX13" s="89">
        <f t="shared" si="56"/>
        <v>1</v>
      </c>
      <c r="AY13" s="32">
        <f t="shared" si="57"/>
        <v>1</v>
      </c>
      <c r="AZ13" s="91">
        <f t="shared" si="58"/>
        <v>1000</v>
      </c>
      <c r="BA13" s="92">
        <f t="shared" si="59"/>
        <v>111000</v>
      </c>
      <c r="BB13" s="29" t="s">
        <v>67</v>
      </c>
      <c r="BC13" s="38">
        <f>SUM('SA 2016 PLP Tag &amp; Nacht'!O23-'SA 2016 PLP Tag &amp; Nacht'!B23)</f>
        <v>0</v>
      </c>
      <c r="BD13" s="146" t="s">
        <v>61</v>
      </c>
      <c r="BE13" s="147" t="s">
        <v>68</v>
      </c>
      <c r="BF13" s="148" t="s">
        <v>69</v>
      </c>
      <c r="BG13" s="149" t="s">
        <v>70</v>
      </c>
      <c r="BI13" s="36">
        <f t="shared" si="12"/>
        <v>0</v>
      </c>
      <c r="BJ13" s="36">
        <f t="shared" si="13"/>
        <v>0</v>
      </c>
      <c r="BK13" s="36">
        <f t="shared" si="14"/>
        <v>0</v>
      </c>
      <c r="BL13" s="36">
        <f t="shared" si="15"/>
        <v>0</v>
      </c>
      <c r="BM13" s="36">
        <f t="shared" si="16"/>
        <v>0</v>
      </c>
      <c r="BO13" s="36">
        <f t="shared" si="17"/>
        <v>19</v>
      </c>
      <c r="BP13" s="36">
        <f t="shared" si="18"/>
        <v>0</v>
      </c>
      <c r="BQ13" s="36">
        <f t="shared" si="19"/>
        <v>0</v>
      </c>
      <c r="BR13" s="36">
        <f t="shared" si="20"/>
        <v>0</v>
      </c>
      <c r="BS13" s="36">
        <f t="shared" si="21"/>
        <v>0</v>
      </c>
      <c r="BU13" s="36">
        <f t="shared" si="22"/>
        <v>0</v>
      </c>
      <c r="BV13" s="36">
        <f t="shared" si="23"/>
        <v>0</v>
      </c>
      <c r="BW13" s="36">
        <f t="shared" si="24"/>
        <v>0</v>
      </c>
      <c r="BX13" s="36">
        <f t="shared" si="25"/>
        <v>0</v>
      </c>
      <c r="BY13" s="36">
        <f t="shared" si="26"/>
        <v>0</v>
      </c>
      <c r="CA13" s="36">
        <f t="shared" si="27"/>
        <v>0</v>
      </c>
      <c r="CB13" s="36">
        <f t="shared" si="28"/>
        <v>0</v>
      </c>
      <c r="CC13" s="36">
        <f t="shared" si="29"/>
        <v>0</v>
      </c>
      <c r="CD13" s="36">
        <f t="shared" si="30"/>
        <v>0</v>
      </c>
      <c r="CE13" s="36">
        <f t="shared" si="31"/>
        <v>0</v>
      </c>
      <c r="CI13" s="36">
        <f t="shared" si="32"/>
        <v>19</v>
      </c>
      <c r="CJ13" s="36">
        <f t="shared" si="33"/>
        <v>0</v>
      </c>
      <c r="CK13" s="36">
        <f t="shared" si="34"/>
        <v>0</v>
      </c>
      <c r="CL13" s="36">
        <f t="shared" si="35"/>
        <v>0</v>
      </c>
      <c r="CM13" s="36">
        <f t="shared" si="36"/>
        <v>0</v>
      </c>
    </row>
    <row r="14" spans="1:91" ht="18">
      <c r="A14" s="40"/>
      <c r="B14" s="55">
        <v>11</v>
      </c>
      <c r="C14" s="42" t="s">
        <v>138</v>
      </c>
      <c r="D14" s="27">
        <v>7</v>
      </c>
      <c r="E14" s="27"/>
      <c r="F14" s="27"/>
      <c r="G14" s="27"/>
      <c r="H14" s="27"/>
      <c r="I14" s="52">
        <f t="shared" si="0"/>
        <v>21</v>
      </c>
      <c r="J14" s="52">
        <f t="shared" si="2"/>
        <v>21</v>
      </c>
      <c r="K14" s="54">
        <f t="shared" si="1"/>
        <v>0</v>
      </c>
      <c r="S14" s="66">
        <f t="shared" si="37"/>
        <v>21</v>
      </c>
      <c r="T14" s="66">
        <f t="shared" si="38"/>
        <v>0</v>
      </c>
      <c r="U14" s="66">
        <f t="shared" si="39"/>
        <v>0</v>
      </c>
      <c r="V14" s="66">
        <f t="shared" si="40"/>
        <v>0</v>
      </c>
      <c r="W14" s="66">
        <f t="shared" si="41"/>
        <v>0</v>
      </c>
      <c r="X14" s="45">
        <f t="shared" si="3"/>
        <v>21</v>
      </c>
      <c r="Y14" s="68">
        <f t="shared" si="4"/>
        <v>21</v>
      </c>
      <c r="Z14" s="69">
        <f t="shared" si="42"/>
        <v>0</v>
      </c>
      <c r="AA14" s="72"/>
      <c r="AB14" s="66">
        <f t="shared" si="5"/>
        <v>21</v>
      </c>
      <c r="AC14" s="66" t="str">
        <f t="shared" si="6"/>
        <v> </v>
      </c>
      <c r="AD14" s="66" t="str">
        <f t="shared" si="7"/>
        <v> </v>
      </c>
      <c r="AE14" s="66" t="str">
        <f t="shared" si="8"/>
        <v> </v>
      </c>
      <c r="AF14" s="66" t="str">
        <f t="shared" si="9"/>
        <v> </v>
      </c>
      <c r="AI14" s="88">
        <f t="shared" si="10"/>
        <v>0</v>
      </c>
      <c r="AJ14" s="32">
        <f t="shared" si="43"/>
        <v>0</v>
      </c>
      <c r="AK14" s="32">
        <f t="shared" si="44"/>
        <v>0</v>
      </c>
      <c r="AL14" s="32">
        <f t="shared" si="45"/>
        <v>0</v>
      </c>
      <c r="AM14" s="32">
        <f t="shared" si="46"/>
        <v>0</v>
      </c>
      <c r="AN14" s="90">
        <f t="shared" si="47"/>
        <v>0</v>
      </c>
      <c r="AO14" s="89">
        <f t="shared" si="11"/>
        <v>3</v>
      </c>
      <c r="AP14" s="32">
        <f t="shared" si="48"/>
        <v>1</v>
      </c>
      <c r="AQ14" s="32">
        <f t="shared" si="49"/>
        <v>1</v>
      </c>
      <c r="AR14" s="32">
        <f t="shared" si="50"/>
        <v>1</v>
      </c>
      <c r="AS14" s="91">
        <f t="shared" si="51"/>
        <v>100000</v>
      </c>
      <c r="AT14" s="88">
        <f t="shared" si="52"/>
        <v>2</v>
      </c>
      <c r="AU14" s="32">
        <f t="shared" si="53"/>
        <v>1</v>
      </c>
      <c r="AV14" s="32">
        <f t="shared" si="54"/>
        <v>1</v>
      </c>
      <c r="AW14" s="90">
        <f t="shared" si="55"/>
        <v>10000</v>
      </c>
      <c r="AX14" s="89">
        <f t="shared" si="56"/>
        <v>1</v>
      </c>
      <c r="AY14" s="32">
        <f t="shared" si="57"/>
        <v>1</v>
      </c>
      <c r="AZ14" s="91">
        <f t="shared" si="58"/>
        <v>1000</v>
      </c>
      <c r="BA14" s="92">
        <f t="shared" si="59"/>
        <v>111000</v>
      </c>
      <c r="BB14" s="29" t="s">
        <v>67</v>
      </c>
      <c r="BC14" s="38">
        <f>SUM('SA 2016 PLP Tag &amp; Nacht'!O24-'SA 2016 PLP Tag &amp; Nacht'!B24)</f>
        <v>0</v>
      </c>
      <c r="BD14" s="146" t="s">
        <v>61</v>
      </c>
      <c r="BE14" s="147" t="s">
        <v>68</v>
      </c>
      <c r="BF14" s="148" t="s">
        <v>69</v>
      </c>
      <c r="BG14" s="149" t="s">
        <v>70</v>
      </c>
      <c r="BI14" s="36">
        <f t="shared" si="12"/>
        <v>21</v>
      </c>
      <c r="BJ14" s="36">
        <f t="shared" si="13"/>
        <v>0</v>
      </c>
      <c r="BK14" s="36">
        <f t="shared" si="14"/>
        <v>0</v>
      </c>
      <c r="BL14" s="36">
        <f t="shared" si="15"/>
        <v>0</v>
      </c>
      <c r="BM14" s="36">
        <f t="shared" si="16"/>
        <v>0</v>
      </c>
      <c r="BO14" s="36">
        <f t="shared" si="17"/>
        <v>0</v>
      </c>
      <c r="BP14" s="36">
        <f t="shared" si="18"/>
        <v>0</v>
      </c>
      <c r="BQ14" s="36">
        <f t="shared" si="19"/>
        <v>0</v>
      </c>
      <c r="BR14" s="36">
        <f t="shared" si="20"/>
        <v>0</v>
      </c>
      <c r="BS14" s="36">
        <f t="shared" si="21"/>
        <v>0</v>
      </c>
      <c r="BU14" s="36">
        <f t="shared" si="22"/>
        <v>0</v>
      </c>
      <c r="BV14" s="36">
        <f t="shared" si="23"/>
        <v>0</v>
      </c>
      <c r="BW14" s="36">
        <f t="shared" si="24"/>
        <v>0</v>
      </c>
      <c r="BX14" s="36">
        <f t="shared" si="25"/>
        <v>0</v>
      </c>
      <c r="BY14" s="36">
        <f t="shared" si="26"/>
        <v>0</v>
      </c>
      <c r="CA14" s="36">
        <f t="shared" si="27"/>
        <v>0</v>
      </c>
      <c r="CB14" s="36">
        <f t="shared" si="28"/>
        <v>0</v>
      </c>
      <c r="CC14" s="36">
        <f t="shared" si="29"/>
        <v>0</v>
      </c>
      <c r="CD14" s="36">
        <f t="shared" si="30"/>
        <v>0</v>
      </c>
      <c r="CE14" s="36">
        <f t="shared" si="31"/>
        <v>0</v>
      </c>
      <c r="CI14" s="36">
        <f t="shared" si="32"/>
        <v>21</v>
      </c>
      <c r="CJ14" s="36">
        <f t="shared" si="33"/>
        <v>0</v>
      </c>
      <c r="CK14" s="36">
        <f t="shared" si="34"/>
        <v>0</v>
      </c>
      <c r="CL14" s="36">
        <f t="shared" si="35"/>
        <v>0</v>
      </c>
      <c r="CM14" s="36">
        <f t="shared" si="36"/>
        <v>0</v>
      </c>
    </row>
    <row r="15" spans="1:91" ht="18">
      <c r="A15" s="40"/>
      <c r="B15" s="55">
        <v>12</v>
      </c>
      <c r="C15" s="2" t="s">
        <v>151</v>
      </c>
      <c r="D15" s="28"/>
      <c r="E15" s="171">
        <v>8</v>
      </c>
      <c r="F15" s="28"/>
      <c r="G15" s="28"/>
      <c r="H15" s="28"/>
      <c r="I15" s="52">
        <f t="shared" si="0"/>
        <v>20</v>
      </c>
      <c r="J15" s="52">
        <f t="shared" si="2"/>
        <v>20</v>
      </c>
      <c r="K15" s="54">
        <f t="shared" si="1"/>
        <v>0</v>
      </c>
      <c r="S15" s="66">
        <f t="shared" si="37"/>
        <v>0</v>
      </c>
      <c r="T15" s="66">
        <f t="shared" si="38"/>
        <v>20</v>
      </c>
      <c r="U15" s="66">
        <f t="shared" si="39"/>
        <v>0</v>
      </c>
      <c r="V15" s="66">
        <f t="shared" si="40"/>
        <v>0</v>
      </c>
      <c r="W15" s="66">
        <f t="shared" si="41"/>
        <v>0</v>
      </c>
      <c r="X15" s="45">
        <f t="shared" si="3"/>
        <v>20</v>
      </c>
      <c r="Y15" s="68">
        <f t="shared" si="4"/>
        <v>20</v>
      </c>
      <c r="Z15" s="69">
        <f t="shared" si="42"/>
        <v>0</v>
      </c>
      <c r="AA15" s="72"/>
      <c r="AB15" s="66" t="str">
        <f t="shared" si="5"/>
        <v> </v>
      </c>
      <c r="AC15" s="66">
        <f t="shared" si="6"/>
        <v>20</v>
      </c>
      <c r="AD15" s="66" t="str">
        <f t="shared" si="7"/>
        <v> </v>
      </c>
      <c r="AE15" s="66" t="str">
        <f t="shared" si="8"/>
        <v> </v>
      </c>
      <c r="AF15" s="66" t="str">
        <f t="shared" si="9"/>
        <v> </v>
      </c>
      <c r="AI15" s="88">
        <f t="shared" si="10"/>
        <v>4</v>
      </c>
      <c r="AJ15" s="32">
        <f t="shared" si="43"/>
        <v>1</v>
      </c>
      <c r="AK15" s="32">
        <f t="shared" si="44"/>
        <v>1</v>
      </c>
      <c r="AL15" s="32">
        <f t="shared" si="45"/>
        <v>1</v>
      </c>
      <c r="AM15" s="32">
        <f t="shared" si="46"/>
        <v>1</v>
      </c>
      <c r="AN15" s="90">
        <f t="shared" si="47"/>
        <v>1000000</v>
      </c>
      <c r="AO15" s="89">
        <f t="shared" si="11"/>
        <v>0</v>
      </c>
      <c r="AP15" s="32">
        <f t="shared" si="48"/>
        <v>0</v>
      </c>
      <c r="AQ15" s="32">
        <f t="shared" si="49"/>
        <v>0</v>
      </c>
      <c r="AR15" s="32">
        <f t="shared" si="50"/>
        <v>0</v>
      </c>
      <c r="AS15" s="91">
        <f t="shared" si="51"/>
        <v>0</v>
      </c>
      <c r="AT15" s="88">
        <f t="shared" si="52"/>
        <v>2</v>
      </c>
      <c r="AU15" s="32">
        <f t="shared" si="53"/>
        <v>1</v>
      </c>
      <c r="AV15" s="32">
        <f t="shared" si="54"/>
        <v>1</v>
      </c>
      <c r="AW15" s="90">
        <f t="shared" si="55"/>
        <v>10000</v>
      </c>
      <c r="AX15" s="89">
        <f t="shared" si="56"/>
        <v>1</v>
      </c>
      <c r="AY15" s="32">
        <f t="shared" si="57"/>
        <v>1</v>
      </c>
      <c r="AZ15" s="91">
        <f t="shared" si="58"/>
        <v>1000</v>
      </c>
      <c r="BA15" s="92">
        <f t="shared" si="59"/>
        <v>1011000</v>
      </c>
      <c r="BB15" s="29" t="s">
        <v>67</v>
      </c>
      <c r="BC15" s="38">
        <f>SUM('SA 2016 PLP Tag &amp; Nacht'!O25-'SA 2016 PLP Tag &amp; Nacht'!B25)</f>
        <v>0</v>
      </c>
      <c r="BD15" s="146" t="s">
        <v>61</v>
      </c>
      <c r="BE15" s="147" t="s">
        <v>68</v>
      </c>
      <c r="BF15" s="148" t="s">
        <v>69</v>
      </c>
      <c r="BG15" s="149" t="s">
        <v>70</v>
      </c>
      <c r="BI15" s="36">
        <f t="shared" si="12"/>
        <v>0</v>
      </c>
      <c r="BJ15" s="36">
        <f t="shared" si="13"/>
        <v>20</v>
      </c>
      <c r="BK15" s="36">
        <f t="shared" si="14"/>
        <v>0</v>
      </c>
      <c r="BL15" s="36">
        <f t="shared" si="15"/>
        <v>0</v>
      </c>
      <c r="BM15" s="36">
        <f t="shared" si="16"/>
        <v>0</v>
      </c>
      <c r="BO15" s="36">
        <f t="shared" si="17"/>
        <v>0</v>
      </c>
      <c r="BP15" s="36">
        <f t="shared" si="18"/>
        <v>0</v>
      </c>
      <c r="BQ15" s="36">
        <f t="shared" si="19"/>
        <v>0</v>
      </c>
      <c r="BR15" s="36">
        <f t="shared" si="20"/>
        <v>0</v>
      </c>
      <c r="BS15" s="36">
        <f t="shared" si="21"/>
        <v>0</v>
      </c>
      <c r="BU15" s="36">
        <f t="shared" si="22"/>
        <v>0</v>
      </c>
      <c r="BV15" s="36">
        <f t="shared" si="23"/>
        <v>0</v>
      </c>
      <c r="BW15" s="36">
        <f t="shared" si="24"/>
        <v>0</v>
      </c>
      <c r="BX15" s="36">
        <f t="shared" si="25"/>
        <v>0</v>
      </c>
      <c r="BY15" s="36">
        <f t="shared" si="26"/>
        <v>0</v>
      </c>
      <c r="CA15" s="36">
        <f t="shared" si="27"/>
        <v>0</v>
      </c>
      <c r="CB15" s="36">
        <f t="shared" si="28"/>
        <v>0</v>
      </c>
      <c r="CC15" s="36">
        <f t="shared" si="29"/>
        <v>0</v>
      </c>
      <c r="CD15" s="36">
        <f t="shared" si="30"/>
        <v>0</v>
      </c>
      <c r="CE15" s="36">
        <f t="shared" si="31"/>
        <v>0</v>
      </c>
      <c r="CI15" s="36">
        <f t="shared" si="32"/>
        <v>0</v>
      </c>
      <c r="CJ15" s="36">
        <f t="shared" si="33"/>
        <v>20</v>
      </c>
      <c r="CK15" s="36">
        <f t="shared" si="34"/>
        <v>0</v>
      </c>
      <c r="CL15" s="36">
        <f t="shared" si="35"/>
        <v>0</v>
      </c>
      <c r="CM15" s="36">
        <f t="shared" si="36"/>
        <v>0</v>
      </c>
    </row>
    <row r="16" spans="1:91" ht="18">
      <c r="A16" s="40"/>
      <c r="B16" s="55">
        <v>13</v>
      </c>
      <c r="C16" s="42" t="s">
        <v>83</v>
      </c>
      <c r="D16" s="27"/>
      <c r="E16" s="171">
        <v>11</v>
      </c>
      <c r="F16" s="27"/>
      <c r="G16" s="27"/>
      <c r="H16" s="27"/>
      <c r="I16" s="52">
        <f t="shared" si="0"/>
        <v>17</v>
      </c>
      <c r="J16" s="52">
        <f t="shared" si="2"/>
        <v>17</v>
      </c>
      <c r="K16" s="54">
        <f t="shared" si="1"/>
        <v>0</v>
      </c>
      <c r="S16" s="66">
        <f t="shared" si="37"/>
        <v>0</v>
      </c>
      <c r="T16" s="66">
        <f t="shared" si="38"/>
        <v>17</v>
      </c>
      <c r="U16" s="66">
        <f t="shared" si="39"/>
        <v>0</v>
      </c>
      <c r="V16" s="66">
        <f t="shared" si="40"/>
        <v>0</v>
      </c>
      <c r="W16" s="66">
        <f t="shared" si="41"/>
        <v>0</v>
      </c>
      <c r="X16" s="45">
        <f t="shared" si="3"/>
        <v>17</v>
      </c>
      <c r="Y16" s="68">
        <f t="shared" si="4"/>
        <v>17</v>
      </c>
      <c r="Z16" s="69">
        <f t="shared" si="42"/>
        <v>0</v>
      </c>
      <c r="AA16" s="72"/>
      <c r="AB16" s="66" t="str">
        <f t="shared" si="5"/>
        <v> </v>
      </c>
      <c r="AC16" s="66">
        <f t="shared" si="6"/>
        <v>17</v>
      </c>
      <c r="AD16" s="66" t="str">
        <f t="shared" si="7"/>
        <v> </v>
      </c>
      <c r="AE16" s="66" t="str">
        <f t="shared" si="8"/>
        <v> </v>
      </c>
      <c r="AF16" s="66" t="str">
        <f t="shared" si="9"/>
        <v> </v>
      </c>
      <c r="AI16" s="88">
        <f t="shared" si="10"/>
        <v>4</v>
      </c>
      <c r="AJ16" s="32">
        <f t="shared" si="43"/>
        <v>1</v>
      </c>
      <c r="AK16" s="32">
        <f t="shared" si="44"/>
        <v>1</v>
      </c>
      <c r="AL16" s="32">
        <f t="shared" si="45"/>
        <v>1</v>
      </c>
      <c r="AM16" s="32">
        <f t="shared" si="46"/>
        <v>1</v>
      </c>
      <c r="AN16" s="90">
        <f t="shared" si="47"/>
        <v>1000000</v>
      </c>
      <c r="AO16" s="89">
        <f t="shared" si="11"/>
        <v>0</v>
      </c>
      <c r="AP16" s="32">
        <f t="shared" si="48"/>
        <v>0</v>
      </c>
      <c r="AQ16" s="32">
        <f t="shared" si="49"/>
        <v>0</v>
      </c>
      <c r="AR16" s="32">
        <f t="shared" si="50"/>
        <v>0</v>
      </c>
      <c r="AS16" s="91">
        <f t="shared" si="51"/>
        <v>0</v>
      </c>
      <c r="AT16" s="88">
        <f t="shared" si="52"/>
        <v>2</v>
      </c>
      <c r="AU16" s="32">
        <f t="shared" si="53"/>
        <v>1</v>
      </c>
      <c r="AV16" s="32">
        <f t="shared" si="54"/>
        <v>1</v>
      </c>
      <c r="AW16" s="90">
        <f t="shared" si="55"/>
        <v>10000</v>
      </c>
      <c r="AX16" s="89">
        <f t="shared" si="56"/>
        <v>1</v>
      </c>
      <c r="AY16" s="32">
        <f t="shared" si="57"/>
        <v>1</v>
      </c>
      <c r="AZ16" s="91">
        <f t="shared" si="58"/>
        <v>1000</v>
      </c>
      <c r="BA16" s="92">
        <f t="shared" si="59"/>
        <v>1011000</v>
      </c>
      <c r="BB16" s="29" t="s">
        <v>67</v>
      </c>
      <c r="BC16" s="38">
        <f>SUM('SA 2016 PLP Tag &amp; Nacht'!O26-'SA 2016 PLP Tag &amp; Nacht'!B26)</f>
        <v>0</v>
      </c>
      <c r="BD16" s="146" t="s">
        <v>61</v>
      </c>
      <c r="BE16" s="147" t="s">
        <v>68</v>
      </c>
      <c r="BF16" s="148" t="s">
        <v>69</v>
      </c>
      <c r="BG16" s="149" t="s">
        <v>70</v>
      </c>
      <c r="BI16" s="36">
        <f t="shared" si="12"/>
        <v>0</v>
      </c>
      <c r="BJ16" s="36">
        <f t="shared" si="13"/>
        <v>0</v>
      </c>
      <c r="BK16" s="36">
        <f t="shared" si="14"/>
        <v>0</v>
      </c>
      <c r="BL16" s="36">
        <f t="shared" si="15"/>
        <v>0</v>
      </c>
      <c r="BM16" s="36">
        <f t="shared" si="16"/>
        <v>0</v>
      </c>
      <c r="BO16" s="36">
        <f t="shared" si="17"/>
        <v>0</v>
      </c>
      <c r="BP16" s="36">
        <f t="shared" si="18"/>
        <v>17</v>
      </c>
      <c r="BQ16" s="36">
        <f t="shared" si="19"/>
        <v>0</v>
      </c>
      <c r="BR16" s="36">
        <f t="shared" si="20"/>
        <v>0</v>
      </c>
      <c r="BS16" s="36">
        <f t="shared" si="21"/>
        <v>0</v>
      </c>
      <c r="BU16" s="36">
        <f t="shared" si="22"/>
        <v>0</v>
      </c>
      <c r="BV16" s="36">
        <f t="shared" si="23"/>
        <v>0</v>
      </c>
      <c r="BW16" s="36">
        <f t="shared" si="24"/>
        <v>0</v>
      </c>
      <c r="BX16" s="36">
        <f t="shared" si="25"/>
        <v>0</v>
      </c>
      <c r="BY16" s="36">
        <f t="shared" si="26"/>
        <v>0</v>
      </c>
      <c r="CA16" s="36">
        <f t="shared" si="27"/>
        <v>0</v>
      </c>
      <c r="CB16" s="36">
        <f t="shared" si="28"/>
        <v>0</v>
      </c>
      <c r="CC16" s="36">
        <f t="shared" si="29"/>
        <v>0</v>
      </c>
      <c r="CD16" s="36">
        <f t="shared" si="30"/>
        <v>0</v>
      </c>
      <c r="CE16" s="36">
        <f t="shared" si="31"/>
        <v>0</v>
      </c>
      <c r="CI16" s="36">
        <f t="shared" si="32"/>
        <v>0</v>
      </c>
      <c r="CJ16" s="36">
        <f t="shared" si="33"/>
        <v>17</v>
      </c>
      <c r="CK16" s="36">
        <f t="shared" si="34"/>
        <v>0</v>
      </c>
      <c r="CL16" s="36">
        <f t="shared" si="35"/>
        <v>0</v>
      </c>
      <c r="CM16" s="36">
        <f t="shared" si="36"/>
        <v>0</v>
      </c>
    </row>
    <row r="17" spans="1:91" ht="18">
      <c r="A17" s="40"/>
      <c r="B17" s="55">
        <v>14</v>
      </c>
      <c r="C17" s="2" t="s">
        <v>149</v>
      </c>
      <c r="D17" s="28"/>
      <c r="E17" s="171">
        <v>7</v>
      </c>
      <c r="F17" s="28"/>
      <c r="G17" s="28"/>
      <c r="H17" s="28"/>
      <c r="I17" s="52">
        <f t="shared" si="0"/>
        <v>21</v>
      </c>
      <c r="J17" s="52">
        <f t="shared" si="2"/>
        <v>21</v>
      </c>
      <c r="K17" s="54">
        <f t="shared" si="1"/>
        <v>0</v>
      </c>
      <c r="S17" s="66">
        <f t="shared" si="37"/>
        <v>0</v>
      </c>
      <c r="T17" s="66">
        <f t="shared" si="38"/>
        <v>21</v>
      </c>
      <c r="U17" s="66">
        <f t="shared" si="39"/>
        <v>0</v>
      </c>
      <c r="V17" s="66">
        <f t="shared" si="40"/>
        <v>0</v>
      </c>
      <c r="W17" s="66">
        <f t="shared" si="41"/>
        <v>0</v>
      </c>
      <c r="X17" s="45">
        <f t="shared" si="3"/>
        <v>21</v>
      </c>
      <c r="Y17" s="68">
        <f t="shared" si="4"/>
        <v>21</v>
      </c>
      <c r="Z17" s="69">
        <f t="shared" si="42"/>
        <v>0</v>
      </c>
      <c r="AA17" s="72"/>
      <c r="AB17" s="66" t="str">
        <f t="shared" si="5"/>
        <v> </v>
      </c>
      <c r="AC17" s="66">
        <f t="shared" si="6"/>
        <v>21</v>
      </c>
      <c r="AD17" s="66" t="str">
        <f t="shared" si="7"/>
        <v> </v>
      </c>
      <c r="AE17" s="66" t="str">
        <f t="shared" si="8"/>
        <v> </v>
      </c>
      <c r="AF17" s="66" t="str">
        <f t="shared" si="9"/>
        <v> </v>
      </c>
      <c r="AI17" s="88">
        <f t="shared" si="10"/>
        <v>4</v>
      </c>
      <c r="AJ17" s="32">
        <f t="shared" si="43"/>
        <v>1</v>
      </c>
      <c r="AK17" s="32">
        <f t="shared" si="44"/>
        <v>1</v>
      </c>
      <c r="AL17" s="32">
        <f t="shared" si="45"/>
        <v>1</v>
      </c>
      <c r="AM17" s="32">
        <f t="shared" si="46"/>
        <v>1</v>
      </c>
      <c r="AN17" s="90">
        <f t="shared" si="47"/>
        <v>1000000</v>
      </c>
      <c r="AO17" s="89">
        <f t="shared" si="11"/>
        <v>0</v>
      </c>
      <c r="AP17" s="32">
        <f t="shared" si="48"/>
        <v>0</v>
      </c>
      <c r="AQ17" s="32">
        <f t="shared" si="49"/>
        <v>0</v>
      </c>
      <c r="AR17" s="32">
        <f t="shared" si="50"/>
        <v>0</v>
      </c>
      <c r="AS17" s="91">
        <f t="shared" si="51"/>
        <v>0</v>
      </c>
      <c r="AT17" s="88">
        <f t="shared" si="52"/>
        <v>2</v>
      </c>
      <c r="AU17" s="32">
        <f t="shared" si="53"/>
        <v>1</v>
      </c>
      <c r="AV17" s="32">
        <f t="shared" si="54"/>
        <v>1</v>
      </c>
      <c r="AW17" s="90">
        <f t="shared" si="55"/>
        <v>10000</v>
      </c>
      <c r="AX17" s="89">
        <f t="shared" si="56"/>
        <v>1</v>
      </c>
      <c r="AY17" s="32">
        <f t="shared" si="57"/>
        <v>1</v>
      </c>
      <c r="AZ17" s="91">
        <f t="shared" si="58"/>
        <v>1000</v>
      </c>
      <c r="BA17" s="92">
        <f t="shared" si="59"/>
        <v>1011000</v>
      </c>
      <c r="BB17" s="29" t="s">
        <v>67</v>
      </c>
      <c r="BC17" s="38">
        <f>SUM('SA 2016 PLP Tag &amp; Nacht'!O27-'SA 2016 PLP Tag &amp; Nacht'!B27)</f>
        <v>0</v>
      </c>
      <c r="BD17" s="146" t="s">
        <v>61</v>
      </c>
      <c r="BE17" s="147" t="s">
        <v>68</v>
      </c>
      <c r="BF17" s="148" t="s">
        <v>69</v>
      </c>
      <c r="BG17" s="149" t="s">
        <v>70</v>
      </c>
      <c r="BI17" s="36">
        <f t="shared" si="12"/>
        <v>0</v>
      </c>
      <c r="BJ17" s="36">
        <f t="shared" si="13"/>
        <v>21</v>
      </c>
      <c r="BK17" s="36">
        <f t="shared" si="14"/>
        <v>0</v>
      </c>
      <c r="BL17" s="36">
        <f t="shared" si="15"/>
        <v>0</v>
      </c>
      <c r="BM17" s="36">
        <f t="shared" si="16"/>
        <v>0</v>
      </c>
      <c r="BO17" s="36">
        <f t="shared" si="17"/>
        <v>0</v>
      </c>
      <c r="BP17" s="36">
        <f t="shared" si="18"/>
        <v>0</v>
      </c>
      <c r="BQ17" s="36">
        <f t="shared" si="19"/>
        <v>0</v>
      </c>
      <c r="BR17" s="36">
        <f t="shared" si="20"/>
        <v>0</v>
      </c>
      <c r="BS17" s="36">
        <f t="shared" si="21"/>
        <v>0</v>
      </c>
      <c r="BU17" s="36">
        <f t="shared" si="22"/>
        <v>0</v>
      </c>
      <c r="BV17" s="36">
        <f t="shared" si="23"/>
        <v>0</v>
      </c>
      <c r="BW17" s="36">
        <f t="shared" si="24"/>
        <v>0</v>
      </c>
      <c r="BX17" s="36">
        <f t="shared" si="25"/>
        <v>0</v>
      </c>
      <c r="BY17" s="36">
        <f t="shared" si="26"/>
        <v>0</v>
      </c>
      <c r="CA17" s="36">
        <f t="shared" si="27"/>
        <v>0</v>
      </c>
      <c r="CB17" s="36">
        <f t="shared" si="28"/>
        <v>0</v>
      </c>
      <c r="CC17" s="36">
        <f t="shared" si="29"/>
        <v>0</v>
      </c>
      <c r="CD17" s="36">
        <f t="shared" si="30"/>
        <v>0</v>
      </c>
      <c r="CE17" s="36">
        <f t="shared" si="31"/>
        <v>0</v>
      </c>
      <c r="CI17" s="36">
        <f t="shared" si="32"/>
        <v>0</v>
      </c>
      <c r="CJ17" s="36">
        <f t="shared" si="33"/>
        <v>21</v>
      </c>
      <c r="CK17" s="36">
        <f t="shared" si="34"/>
        <v>0</v>
      </c>
      <c r="CL17" s="36">
        <f t="shared" si="35"/>
        <v>0</v>
      </c>
      <c r="CM17" s="36">
        <f t="shared" si="36"/>
        <v>0</v>
      </c>
    </row>
    <row r="18" spans="1:91" ht="18">
      <c r="A18" s="40"/>
      <c r="B18" s="55">
        <v>15</v>
      </c>
      <c r="C18" s="42" t="s">
        <v>91</v>
      </c>
      <c r="D18" s="27"/>
      <c r="E18" s="171">
        <v>1</v>
      </c>
      <c r="F18" s="171">
        <v>1</v>
      </c>
      <c r="G18" s="27"/>
      <c r="H18" s="27"/>
      <c r="I18" s="52">
        <f t="shared" si="0"/>
        <v>60</v>
      </c>
      <c r="J18" s="52">
        <f t="shared" si="2"/>
        <v>30</v>
      </c>
      <c r="K18" s="54">
        <f t="shared" si="1"/>
        <v>0</v>
      </c>
      <c r="S18" s="66">
        <f t="shared" si="37"/>
        <v>0</v>
      </c>
      <c r="T18" s="66">
        <f t="shared" si="38"/>
        <v>30</v>
      </c>
      <c r="U18" s="66">
        <f t="shared" si="39"/>
        <v>30</v>
      </c>
      <c r="V18" s="66">
        <f t="shared" si="40"/>
        <v>0</v>
      </c>
      <c r="W18" s="66">
        <f t="shared" si="41"/>
        <v>0</v>
      </c>
      <c r="X18" s="45">
        <f t="shared" si="3"/>
        <v>60</v>
      </c>
      <c r="Y18" s="68">
        <f t="shared" si="4"/>
        <v>30</v>
      </c>
      <c r="Z18" s="69">
        <f t="shared" si="42"/>
        <v>0</v>
      </c>
      <c r="AA18" s="72"/>
      <c r="AB18" s="66" t="str">
        <f t="shared" si="5"/>
        <v> </v>
      </c>
      <c r="AC18" s="66">
        <f t="shared" si="6"/>
        <v>30</v>
      </c>
      <c r="AD18" s="66">
        <f t="shared" si="7"/>
        <v>30</v>
      </c>
      <c r="AE18" s="66" t="str">
        <f t="shared" si="8"/>
        <v> </v>
      </c>
      <c r="AF18" s="66" t="str">
        <f t="shared" si="9"/>
        <v> </v>
      </c>
      <c r="AI18" s="88">
        <f t="shared" si="10"/>
        <v>4</v>
      </c>
      <c r="AJ18" s="32">
        <f t="shared" si="43"/>
        <v>1</v>
      </c>
      <c r="AK18" s="32">
        <f t="shared" si="44"/>
        <v>1</v>
      </c>
      <c r="AL18" s="32">
        <f t="shared" si="45"/>
        <v>1</v>
      </c>
      <c r="AM18" s="32">
        <f t="shared" si="46"/>
        <v>1</v>
      </c>
      <c r="AN18" s="90">
        <f t="shared" si="47"/>
        <v>1000000</v>
      </c>
      <c r="AO18" s="89">
        <f t="shared" si="11"/>
        <v>1</v>
      </c>
      <c r="AP18" s="32">
        <f t="shared" si="48"/>
        <v>1</v>
      </c>
      <c r="AQ18" s="32">
        <f t="shared" si="49"/>
        <v>0</v>
      </c>
      <c r="AR18" s="32">
        <f t="shared" si="50"/>
        <v>0</v>
      </c>
      <c r="AS18" s="91">
        <f t="shared" si="51"/>
        <v>0</v>
      </c>
      <c r="AT18" s="88">
        <f t="shared" si="52"/>
        <v>0</v>
      </c>
      <c r="AU18" s="32">
        <f t="shared" si="53"/>
        <v>0</v>
      </c>
      <c r="AV18" s="32">
        <f t="shared" si="54"/>
        <v>0</v>
      </c>
      <c r="AW18" s="90">
        <f t="shared" si="55"/>
        <v>0</v>
      </c>
      <c r="AX18" s="89">
        <f t="shared" si="56"/>
        <v>1</v>
      </c>
      <c r="AY18" s="32">
        <f t="shared" si="57"/>
        <v>1</v>
      </c>
      <c r="AZ18" s="91">
        <f t="shared" si="58"/>
        <v>1000</v>
      </c>
      <c r="BA18" s="92">
        <f t="shared" si="59"/>
        <v>1001000</v>
      </c>
      <c r="BB18" s="29" t="s">
        <v>67</v>
      </c>
      <c r="BC18" s="38">
        <f>SUM('SA 2016 PLP Tag &amp; Nacht'!O28-'SA 2016 PLP Tag &amp; Nacht'!B28)</f>
        <v>0</v>
      </c>
      <c r="BD18" s="146" t="s">
        <v>61</v>
      </c>
      <c r="BE18" s="147" t="s">
        <v>68</v>
      </c>
      <c r="BF18" s="148" t="s">
        <v>69</v>
      </c>
      <c r="BG18" s="149" t="s">
        <v>70</v>
      </c>
      <c r="BI18" s="36">
        <f t="shared" si="12"/>
        <v>0</v>
      </c>
      <c r="BJ18" s="36">
        <f t="shared" si="13"/>
        <v>30</v>
      </c>
      <c r="BK18" s="36">
        <f t="shared" si="14"/>
        <v>30</v>
      </c>
      <c r="BL18" s="36">
        <f t="shared" si="15"/>
        <v>0</v>
      </c>
      <c r="BM18" s="36">
        <f t="shared" si="16"/>
        <v>0</v>
      </c>
      <c r="BO18" s="36">
        <f t="shared" si="17"/>
        <v>0</v>
      </c>
      <c r="BP18" s="36">
        <f t="shared" si="18"/>
        <v>0</v>
      </c>
      <c r="BQ18" s="36">
        <f t="shared" si="19"/>
        <v>0</v>
      </c>
      <c r="BR18" s="36">
        <f t="shared" si="20"/>
        <v>0</v>
      </c>
      <c r="BS18" s="36">
        <f t="shared" si="21"/>
        <v>0</v>
      </c>
      <c r="BU18" s="36">
        <f t="shared" si="22"/>
        <v>0</v>
      </c>
      <c r="BV18" s="36">
        <f t="shared" si="23"/>
        <v>0</v>
      </c>
      <c r="BW18" s="36">
        <f t="shared" si="24"/>
        <v>0</v>
      </c>
      <c r="BX18" s="36">
        <f t="shared" si="25"/>
        <v>0</v>
      </c>
      <c r="BY18" s="36">
        <f t="shared" si="26"/>
        <v>0</v>
      </c>
      <c r="CA18" s="36">
        <f t="shared" si="27"/>
        <v>0</v>
      </c>
      <c r="CB18" s="36">
        <f t="shared" si="28"/>
        <v>0</v>
      </c>
      <c r="CC18" s="36">
        <f t="shared" si="29"/>
        <v>0</v>
      </c>
      <c r="CD18" s="36">
        <f t="shared" si="30"/>
        <v>0</v>
      </c>
      <c r="CE18" s="36">
        <f t="shared" si="31"/>
        <v>0</v>
      </c>
      <c r="CI18" s="36">
        <f t="shared" si="32"/>
        <v>0</v>
      </c>
      <c r="CJ18" s="36">
        <f t="shared" si="33"/>
        <v>30</v>
      </c>
      <c r="CK18" s="36">
        <f t="shared" si="34"/>
        <v>30</v>
      </c>
      <c r="CL18" s="36">
        <f t="shared" si="35"/>
        <v>0</v>
      </c>
      <c r="CM18" s="36">
        <f t="shared" si="36"/>
        <v>0</v>
      </c>
    </row>
    <row r="19" spans="1:91" ht="18">
      <c r="A19" s="40"/>
      <c r="B19" s="55">
        <v>16</v>
      </c>
      <c r="C19" s="2" t="s">
        <v>75</v>
      </c>
      <c r="D19" s="28"/>
      <c r="E19" s="171">
        <v>3</v>
      </c>
      <c r="F19" s="171">
        <v>2</v>
      </c>
      <c r="G19" s="28"/>
      <c r="H19" s="28"/>
      <c r="I19" s="52">
        <f t="shared" si="0"/>
        <v>52</v>
      </c>
      <c r="J19" s="52">
        <f t="shared" si="2"/>
        <v>26</v>
      </c>
      <c r="K19" s="54">
        <f t="shared" si="1"/>
        <v>0</v>
      </c>
      <c r="S19" s="66">
        <f t="shared" si="37"/>
        <v>0</v>
      </c>
      <c r="T19" s="66">
        <f t="shared" si="38"/>
        <v>25</v>
      </c>
      <c r="U19" s="66">
        <f t="shared" si="39"/>
        <v>27</v>
      </c>
      <c r="V19" s="66">
        <f t="shared" si="40"/>
        <v>0</v>
      </c>
      <c r="W19" s="66">
        <f t="shared" si="41"/>
        <v>0</v>
      </c>
      <c r="X19" s="45">
        <f t="shared" si="3"/>
        <v>52</v>
      </c>
      <c r="Y19" s="68">
        <f t="shared" si="4"/>
        <v>26</v>
      </c>
      <c r="Z19" s="69">
        <f t="shared" si="42"/>
        <v>0</v>
      </c>
      <c r="AA19" s="72"/>
      <c r="AB19" s="66" t="str">
        <f t="shared" si="5"/>
        <v> </v>
      </c>
      <c r="AC19" s="66">
        <f t="shared" si="6"/>
        <v>25</v>
      </c>
      <c r="AD19" s="66">
        <f t="shared" si="7"/>
        <v>27</v>
      </c>
      <c r="AE19" s="66" t="str">
        <f t="shared" si="8"/>
        <v> </v>
      </c>
      <c r="AF19" s="66" t="str">
        <f t="shared" si="9"/>
        <v> </v>
      </c>
      <c r="AI19" s="88">
        <f t="shared" si="10"/>
        <v>4</v>
      </c>
      <c r="AJ19" s="32">
        <f t="shared" si="43"/>
        <v>1</v>
      </c>
      <c r="AK19" s="32">
        <f t="shared" si="44"/>
        <v>1</v>
      </c>
      <c r="AL19" s="32">
        <f t="shared" si="45"/>
        <v>1</v>
      </c>
      <c r="AM19" s="32">
        <f t="shared" si="46"/>
        <v>1</v>
      </c>
      <c r="AN19" s="90">
        <f t="shared" si="47"/>
        <v>1000000</v>
      </c>
      <c r="AO19" s="89">
        <f t="shared" si="11"/>
        <v>1</v>
      </c>
      <c r="AP19" s="32">
        <f t="shared" si="48"/>
        <v>1</v>
      </c>
      <c r="AQ19" s="32">
        <f t="shared" si="49"/>
        <v>0</v>
      </c>
      <c r="AR19" s="32">
        <f t="shared" si="50"/>
        <v>0</v>
      </c>
      <c r="AS19" s="91">
        <f t="shared" si="51"/>
        <v>0</v>
      </c>
      <c r="AT19" s="88">
        <f t="shared" si="52"/>
        <v>0</v>
      </c>
      <c r="AU19" s="32">
        <f t="shared" si="53"/>
        <v>0</v>
      </c>
      <c r="AV19" s="32">
        <f t="shared" si="54"/>
        <v>0</v>
      </c>
      <c r="AW19" s="90">
        <f t="shared" si="55"/>
        <v>0</v>
      </c>
      <c r="AX19" s="89">
        <f t="shared" si="56"/>
        <v>1</v>
      </c>
      <c r="AY19" s="32">
        <f t="shared" si="57"/>
        <v>1</v>
      </c>
      <c r="AZ19" s="91">
        <f t="shared" si="58"/>
        <v>1000</v>
      </c>
      <c r="BA19" s="92">
        <f t="shared" si="59"/>
        <v>1001000</v>
      </c>
      <c r="BB19" s="29" t="s">
        <v>67</v>
      </c>
      <c r="BC19" s="38">
        <f>SUM('SA 2016 PLP Tag &amp; Nacht'!O29-'SA 2016 PLP Tag &amp; Nacht'!B29)</f>
        <v>0</v>
      </c>
      <c r="BD19" s="146" t="s">
        <v>61</v>
      </c>
      <c r="BE19" s="147" t="s">
        <v>68</v>
      </c>
      <c r="BF19" s="148" t="s">
        <v>69</v>
      </c>
      <c r="BG19" s="149" t="s">
        <v>70</v>
      </c>
      <c r="BI19" s="36">
        <f t="shared" si="12"/>
        <v>0</v>
      </c>
      <c r="BJ19" s="36">
        <f t="shared" si="13"/>
        <v>25</v>
      </c>
      <c r="BK19" s="36">
        <f t="shared" si="14"/>
        <v>27</v>
      </c>
      <c r="BL19" s="36">
        <f t="shared" si="15"/>
        <v>0</v>
      </c>
      <c r="BM19" s="36">
        <f t="shared" si="16"/>
        <v>0</v>
      </c>
      <c r="BO19" s="36">
        <f t="shared" si="17"/>
        <v>0</v>
      </c>
      <c r="BP19" s="36">
        <f t="shared" si="18"/>
        <v>0</v>
      </c>
      <c r="BQ19" s="36">
        <f t="shared" si="19"/>
        <v>0</v>
      </c>
      <c r="BR19" s="36">
        <f t="shared" si="20"/>
        <v>0</v>
      </c>
      <c r="BS19" s="36">
        <f t="shared" si="21"/>
        <v>0</v>
      </c>
      <c r="BU19" s="36">
        <f t="shared" si="22"/>
        <v>0</v>
      </c>
      <c r="BV19" s="36">
        <f t="shared" si="23"/>
        <v>0</v>
      </c>
      <c r="BW19" s="36">
        <f t="shared" si="24"/>
        <v>0</v>
      </c>
      <c r="BX19" s="36">
        <f t="shared" si="25"/>
        <v>0</v>
      </c>
      <c r="BY19" s="36">
        <f t="shared" si="26"/>
        <v>0</v>
      </c>
      <c r="CA19" s="36">
        <f t="shared" si="27"/>
        <v>0</v>
      </c>
      <c r="CB19" s="36">
        <f t="shared" si="28"/>
        <v>0</v>
      </c>
      <c r="CC19" s="36">
        <f t="shared" si="29"/>
        <v>0</v>
      </c>
      <c r="CD19" s="36">
        <f t="shared" si="30"/>
        <v>0</v>
      </c>
      <c r="CE19" s="36">
        <f t="shared" si="31"/>
        <v>0</v>
      </c>
      <c r="CI19" s="36">
        <f t="shared" si="32"/>
        <v>0</v>
      </c>
      <c r="CJ19" s="36">
        <f t="shared" si="33"/>
        <v>25</v>
      </c>
      <c r="CK19" s="36">
        <f t="shared" si="34"/>
        <v>27</v>
      </c>
      <c r="CL19" s="36">
        <f t="shared" si="35"/>
        <v>0</v>
      </c>
      <c r="CM19" s="36">
        <f t="shared" si="36"/>
        <v>0</v>
      </c>
    </row>
    <row r="20" spans="1:91" ht="18">
      <c r="A20" s="40"/>
      <c r="B20" s="55">
        <v>17</v>
      </c>
      <c r="C20" s="42" t="s">
        <v>73</v>
      </c>
      <c r="D20" s="27"/>
      <c r="E20" s="171">
        <v>5</v>
      </c>
      <c r="F20" s="27"/>
      <c r="G20" s="27"/>
      <c r="H20" s="27"/>
      <c r="I20" s="52">
        <f t="shared" si="0"/>
        <v>23</v>
      </c>
      <c r="J20" s="52">
        <f t="shared" si="2"/>
        <v>23</v>
      </c>
      <c r="K20" s="54">
        <f t="shared" si="1"/>
        <v>0</v>
      </c>
      <c r="S20" s="66">
        <f t="shared" si="37"/>
        <v>0</v>
      </c>
      <c r="T20" s="66">
        <f t="shared" si="38"/>
        <v>23</v>
      </c>
      <c r="U20" s="66">
        <f t="shared" si="39"/>
        <v>0</v>
      </c>
      <c r="V20" s="66">
        <f t="shared" si="40"/>
        <v>0</v>
      </c>
      <c r="W20" s="66">
        <f t="shared" si="41"/>
        <v>0</v>
      </c>
      <c r="X20" s="45">
        <f t="shared" si="3"/>
        <v>23</v>
      </c>
      <c r="Y20" s="68">
        <f t="shared" si="4"/>
        <v>23</v>
      </c>
      <c r="Z20" s="69">
        <f t="shared" si="42"/>
        <v>0</v>
      </c>
      <c r="AA20" s="72"/>
      <c r="AB20" s="66" t="str">
        <f t="shared" si="5"/>
        <v> </v>
      </c>
      <c r="AC20" s="66">
        <f t="shared" si="6"/>
        <v>23</v>
      </c>
      <c r="AD20" s="66" t="str">
        <f t="shared" si="7"/>
        <v> </v>
      </c>
      <c r="AE20" s="66" t="str">
        <f t="shared" si="8"/>
        <v> </v>
      </c>
      <c r="AF20" s="66" t="str">
        <f t="shared" si="9"/>
        <v> </v>
      </c>
      <c r="AI20" s="88">
        <f t="shared" si="10"/>
        <v>4</v>
      </c>
      <c r="AJ20" s="32">
        <f t="shared" si="43"/>
        <v>1</v>
      </c>
      <c r="AK20" s="32">
        <f t="shared" si="44"/>
        <v>1</v>
      </c>
      <c r="AL20" s="32">
        <f t="shared" si="45"/>
        <v>1</v>
      </c>
      <c r="AM20" s="32">
        <f t="shared" si="46"/>
        <v>1</v>
      </c>
      <c r="AN20" s="90">
        <f t="shared" si="47"/>
        <v>1000000</v>
      </c>
      <c r="AO20" s="89">
        <f t="shared" si="11"/>
        <v>0</v>
      </c>
      <c r="AP20" s="32">
        <f t="shared" si="48"/>
        <v>0</v>
      </c>
      <c r="AQ20" s="32">
        <f t="shared" si="49"/>
        <v>0</v>
      </c>
      <c r="AR20" s="32">
        <f t="shared" si="50"/>
        <v>0</v>
      </c>
      <c r="AS20" s="91">
        <f t="shared" si="51"/>
        <v>0</v>
      </c>
      <c r="AT20" s="88">
        <f t="shared" si="52"/>
        <v>2</v>
      </c>
      <c r="AU20" s="32">
        <f t="shared" si="53"/>
        <v>1</v>
      </c>
      <c r="AV20" s="32">
        <f t="shared" si="54"/>
        <v>1</v>
      </c>
      <c r="AW20" s="90">
        <f t="shared" si="55"/>
        <v>10000</v>
      </c>
      <c r="AX20" s="89">
        <f t="shared" si="56"/>
        <v>1</v>
      </c>
      <c r="AY20" s="32">
        <f t="shared" si="57"/>
        <v>1</v>
      </c>
      <c r="AZ20" s="91">
        <f t="shared" si="58"/>
        <v>1000</v>
      </c>
      <c r="BA20" s="92">
        <f t="shared" si="59"/>
        <v>1011000</v>
      </c>
      <c r="BB20" s="29" t="s">
        <v>67</v>
      </c>
      <c r="BC20" s="38">
        <f>SUM('SA 2016 PLP Tag &amp; Nacht'!O30-'SA 2016 PLP Tag &amp; Nacht'!B30)</f>
        <v>0</v>
      </c>
      <c r="BD20" s="146" t="s">
        <v>61</v>
      </c>
      <c r="BE20" s="147" t="s">
        <v>68</v>
      </c>
      <c r="BF20" s="148" t="s">
        <v>69</v>
      </c>
      <c r="BG20" s="149" t="s">
        <v>70</v>
      </c>
      <c r="BI20" s="36">
        <f t="shared" si="12"/>
        <v>0</v>
      </c>
      <c r="BJ20" s="36">
        <f t="shared" si="13"/>
        <v>23</v>
      </c>
      <c r="BK20" s="36">
        <f t="shared" si="14"/>
        <v>0</v>
      </c>
      <c r="BL20" s="36">
        <f t="shared" si="15"/>
        <v>0</v>
      </c>
      <c r="BM20" s="36">
        <f t="shared" si="16"/>
        <v>0</v>
      </c>
      <c r="BO20" s="36">
        <f t="shared" si="17"/>
        <v>0</v>
      </c>
      <c r="BP20" s="36">
        <f t="shared" si="18"/>
        <v>0</v>
      </c>
      <c r="BQ20" s="36">
        <f t="shared" si="19"/>
        <v>0</v>
      </c>
      <c r="BR20" s="36">
        <f t="shared" si="20"/>
        <v>0</v>
      </c>
      <c r="BS20" s="36">
        <f t="shared" si="21"/>
        <v>0</v>
      </c>
      <c r="BU20" s="36">
        <f t="shared" si="22"/>
        <v>0</v>
      </c>
      <c r="BV20" s="36">
        <f t="shared" si="23"/>
        <v>0</v>
      </c>
      <c r="BW20" s="36">
        <f t="shared" si="24"/>
        <v>0</v>
      </c>
      <c r="BX20" s="36">
        <f t="shared" si="25"/>
        <v>0</v>
      </c>
      <c r="BY20" s="36">
        <f t="shared" si="26"/>
        <v>0</v>
      </c>
      <c r="CA20" s="36">
        <f t="shared" si="27"/>
        <v>0</v>
      </c>
      <c r="CB20" s="36">
        <f t="shared" si="28"/>
        <v>0</v>
      </c>
      <c r="CC20" s="36">
        <f t="shared" si="29"/>
        <v>0</v>
      </c>
      <c r="CD20" s="36">
        <f t="shared" si="30"/>
        <v>0</v>
      </c>
      <c r="CE20" s="36">
        <f t="shared" si="31"/>
        <v>0</v>
      </c>
      <c r="CI20" s="36">
        <f t="shared" si="32"/>
        <v>0</v>
      </c>
      <c r="CJ20" s="36">
        <f t="shared" si="33"/>
        <v>23</v>
      </c>
      <c r="CK20" s="36">
        <f t="shared" si="34"/>
        <v>0</v>
      </c>
      <c r="CL20" s="36">
        <f t="shared" si="35"/>
        <v>0</v>
      </c>
      <c r="CM20" s="36">
        <f t="shared" si="36"/>
        <v>0</v>
      </c>
    </row>
    <row r="21" spans="1:91" ht="18">
      <c r="A21" s="40"/>
      <c r="B21" s="55">
        <v>18</v>
      </c>
      <c r="C21" s="2"/>
      <c r="D21" s="28"/>
      <c r="E21" s="28"/>
      <c r="F21" s="28"/>
      <c r="G21" s="28"/>
      <c r="H21" s="28"/>
      <c r="I21" s="52">
        <f t="shared" si="0"/>
        <v>0</v>
      </c>
      <c r="J21" s="52" t="e">
        <f t="shared" si="2"/>
        <v>#DIV/0!</v>
      </c>
      <c r="K21" s="54">
        <f t="shared" si="1"/>
        <v>0</v>
      </c>
      <c r="S21" s="66">
        <f t="shared" si="37"/>
        <v>0</v>
      </c>
      <c r="T21" s="66">
        <f t="shared" si="38"/>
        <v>0</v>
      </c>
      <c r="U21" s="66">
        <f t="shared" si="39"/>
        <v>0</v>
      </c>
      <c r="V21" s="66">
        <f t="shared" si="40"/>
        <v>0</v>
      </c>
      <c r="W21" s="66">
        <f t="shared" si="41"/>
        <v>0</v>
      </c>
      <c r="X21" s="45">
        <f t="shared" si="3"/>
        <v>0</v>
      </c>
      <c r="Y21" s="68" t="e">
        <f t="shared" si="4"/>
        <v>#DIV/0!</v>
      </c>
      <c r="Z21" s="69">
        <f t="shared" si="42"/>
        <v>0</v>
      </c>
      <c r="AA21" s="72"/>
      <c r="AB21" s="66" t="str">
        <f t="shared" si="5"/>
        <v> </v>
      </c>
      <c r="AC21" s="66" t="str">
        <f t="shared" si="6"/>
        <v> </v>
      </c>
      <c r="AD21" s="66" t="str">
        <f t="shared" si="7"/>
        <v> </v>
      </c>
      <c r="AE21" s="66" t="str">
        <f t="shared" si="8"/>
        <v> </v>
      </c>
      <c r="AF21" s="66" t="str">
        <f t="shared" si="9"/>
        <v> </v>
      </c>
      <c r="AI21" s="88">
        <f t="shared" si="10"/>
        <v>4</v>
      </c>
      <c r="AJ21" s="32">
        <f t="shared" si="43"/>
        <v>1</v>
      </c>
      <c r="AK21" s="32">
        <f t="shared" si="44"/>
        <v>1</v>
      </c>
      <c r="AL21" s="32">
        <f t="shared" si="45"/>
        <v>1</v>
      </c>
      <c r="AM21" s="32">
        <f t="shared" si="46"/>
        <v>1</v>
      </c>
      <c r="AN21" s="90">
        <f t="shared" si="47"/>
        <v>1000000</v>
      </c>
      <c r="AO21" s="89">
        <f t="shared" si="11"/>
        <v>3</v>
      </c>
      <c r="AP21" s="32">
        <f t="shared" si="48"/>
        <v>1</v>
      </c>
      <c r="AQ21" s="32">
        <f t="shared" si="49"/>
        <v>1</v>
      </c>
      <c r="AR21" s="32">
        <f t="shared" si="50"/>
        <v>1</v>
      </c>
      <c r="AS21" s="91">
        <f t="shared" si="51"/>
        <v>100000</v>
      </c>
      <c r="AT21" s="88">
        <f t="shared" si="52"/>
        <v>2</v>
      </c>
      <c r="AU21" s="32">
        <f t="shared" si="53"/>
        <v>1</v>
      </c>
      <c r="AV21" s="32">
        <f t="shared" si="54"/>
        <v>1</v>
      </c>
      <c r="AW21" s="90">
        <f t="shared" si="55"/>
        <v>10000</v>
      </c>
      <c r="AX21" s="89">
        <f t="shared" si="56"/>
        <v>1</v>
      </c>
      <c r="AY21" s="32">
        <f t="shared" si="57"/>
        <v>1</v>
      </c>
      <c r="AZ21" s="91">
        <f t="shared" si="58"/>
        <v>1000</v>
      </c>
      <c r="BA21" s="92">
        <f t="shared" si="59"/>
        <v>1111000</v>
      </c>
      <c r="BB21" s="29" t="s">
        <v>67</v>
      </c>
      <c r="BC21" s="38" t="e">
        <f>SUM('SA 2016 PLP Tag &amp; Nacht'!#REF!-'SA 2016 PLP Tag &amp; Nacht'!#REF!)</f>
        <v>#REF!</v>
      </c>
      <c r="BD21" s="146" t="s">
        <v>61</v>
      </c>
      <c r="BE21" s="147" t="s">
        <v>68</v>
      </c>
      <c r="BF21" s="148" t="s">
        <v>69</v>
      </c>
      <c r="BG21" s="149" t="s">
        <v>70</v>
      </c>
      <c r="BI21" s="36">
        <f t="shared" si="12"/>
        <v>0</v>
      </c>
      <c r="BJ21" s="36">
        <f t="shared" si="13"/>
        <v>0</v>
      </c>
      <c r="BK21" s="36">
        <f t="shared" si="14"/>
        <v>0</v>
      </c>
      <c r="BL21" s="36">
        <f t="shared" si="15"/>
        <v>0</v>
      </c>
      <c r="BM21" s="36">
        <f t="shared" si="16"/>
        <v>0</v>
      </c>
      <c r="BO21" s="36">
        <f t="shared" si="17"/>
        <v>0</v>
      </c>
      <c r="BP21" s="36">
        <f t="shared" si="18"/>
        <v>0</v>
      </c>
      <c r="BQ21" s="36">
        <f t="shared" si="19"/>
        <v>0</v>
      </c>
      <c r="BR21" s="36">
        <f t="shared" si="20"/>
        <v>0</v>
      </c>
      <c r="BS21" s="36">
        <f t="shared" si="21"/>
        <v>0</v>
      </c>
      <c r="BU21" s="36">
        <f t="shared" si="22"/>
        <v>0</v>
      </c>
      <c r="BV21" s="36">
        <f t="shared" si="23"/>
        <v>0</v>
      </c>
      <c r="BW21" s="36">
        <f t="shared" si="24"/>
        <v>0</v>
      </c>
      <c r="BX21" s="36">
        <f t="shared" si="25"/>
        <v>0</v>
      </c>
      <c r="BY21" s="36">
        <f t="shared" si="26"/>
        <v>0</v>
      </c>
      <c r="CA21" s="36">
        <f t="shared" si="27"/>
        <v>0</v>
      </c>
      <c r="CB21" s="36">
        <f t="shared" si="28"/>
        <v>0</v>
      </c>
      <c r="CC21" s="36">
        <f t="shared" si="29"/>
        <v>0</v>
      </c>
      <c r="CD21" s="36">
        <f t="shared" si="30"/>
        <v>0</v>
      </c>
      <c r="CE21" s="36">
        <f t="shared" si="31"/>
        <v>0</v>
      </c>
      <c r="CI21" s="36">
        <f t="shared" si="32"/>
        <v>0</v>
      </c>
      <c r="CJ21" s="36">
        <f t="shared" si="33"/>
        <v>0</v>
      </c>
      <c r="CK21" s="36">
        <f t="shared" si="34"/>
        <v>0</v>
      </c>
      <c r="CL21" s="36">
        <f t="shared" si="35"/>
        <v>0</v>
      </c>
      <c r="CM21" s="36">
        <f t="shared" si="36"/>
        <v>0</v>
      </c>
    </row>
    <row r="22" spans="1:91" ht="18">
      <c r="A22" s="40"/>
      <c r="B22" s="55">
        <v>19</v>
      </c>
      <c r="C22" s="42">
        <v>19</v>
      </c>
      <c r="D22" s="27"/>
      <c r="E22" s="27"/>
      <c r="F22" s="27"/>
      <c r="G22" s="27"/>
      <c r="H22" s="27"/>
      <c r="I22" s="52">
        <f t="shared" si="0"/>
        <v>0</v>
      </c>
      <c r="J22" s="52" t="e">
        <f t="shared" si="2"/>
        <v>#DIV/0!</v>
      </c>
      <c r="K22" s="54">
        <f t="shared" si="1"/>
        <v>0</v>
      </c>
      <c r="S22" s="66">
        <f t="shared" si="37"/>
        <v>0</v>
      </c>
      <c r="T22" s="66">
        <f t="shared" si="38"/>
        <v>0</v>
      </c>
      <c r="U22" s="66">
        <f t="shared" si="39"/>
        <v>0</v>
      </c>
      <c r="V22" s="66">
        <f t="shared" si="40"/>
        <v>0</v>
      </c>
      <c r="W22" s="66">
        <f t="shared" si="41"/>
        <v>0</v>
      </c>
      <c r="X22" s="45">
        <f t="shared" si="3"/>
        <v>0</v>
      </c>
      <c r="Y22" s="68" t="e">
        <f t="shared" si="4"/>
        <v>#DIV/0!</v>
      </c>
      <c r="Z22" s="69">
        <f t="shared" si="42"/>
        <v>0</v>
      </c>
      <c r="AA22" s="72"/>
      <c r="AB22" s="66" t="str">
        <f t="shared" si="5"/>
        <v> </v>
      </c>
      <c r="AC22" s="66" t="str">
        <f t="shared" si="6"/>
        <v> </v>
      </c>
      <c r="AD22" s="66" t="str">
        <f t="shared" si="7"/>
        <v> </v>
      </c>
      <c r="AE22" s="66" t="str">
        <f t="shared" si="8"/>
        <v> </v>
      </c>
      <c r="AF22" s="66" t="str">
        <f t="shared" si="9"/>
        <v> </v>
      </c>
      <c r="AI22" s="88">
        <f t="shared" si="10"/>
        <v>4</v>
      </c>
      <c r="AJ22" s="32">
        <f t="shared" si="43"/>
        <v>1</v>
      </c>
      <c r="AK22" s="32">
        <f t="shared" si="44"/>
        <v>1</v>
      </c>
      <c r="AL22" s="32">
        <f t="shared" si="45"/>
        <v>1</v>
      </c>
      <c r="AM22" s="32">
        <f t="shared" si="46"/>
        <v>1</v>
      </c>
      <c r="AN22" s="90">
        <f t="shared" si="47"/>
        <v>1000000</v>
      </c>
      <c r="AO22" s="89">
        <f t="shared" si="11"/>
        <v>3</v>
      </c>
      <c r="AP22" s="32">
        <f t="shared" si="48"/>
        <v>1</v>
      </c>
      <c r="AQ22" s="32">
        <f t="shared" si="49"/>
        <v>1</v>
      </c>
      <c r="AR22" s="32">
        <f t="shared" si="50"/>
        <v>1</v>
      </c>
      <c r="AS22" s="91">
        <f t="shared" si="51"/>
        <v>100000</v>
      </c>
      <c r="AT22" s="88">
        <f t="shared" si="52"/>
        <v>2</v>
      </c>
      <c r="AU22" s="32">
        <f t="shared" si="53"/>
        <v>1</v>
      </c>
      <c r="AV22" s="32">
        <f t="shared" si="54"/>
        <v>1</v>
      </c>
      <c r="AW22" s="90">
        <f t="shared" si="55"/>
        <v>10000</v>
      </c>
      <c r="AX22" s="89">
        <f t="shared" si="56"/>
        <v>1</v>
      </c>
      <c r="AY22" s="32">
        <f t="shared" si="57"/>
        <v>1</v>
      </c>
      <c r="AZ22" s="91">
        <f t="shared" si="58"/>
        <v>1000</v>
      </c>
      <c r="BA22" s="92">
        <f t="shared" si="59"/>
        <v>1111000</v>
      </c>
      <c r="BB22" s="29" t="s">
        <v>67</v>
      </c>
      <c r="BC22" s="38" t="e">
        <f>SUM('SA 2016 PLP Tag &amp; Nacht'!#REF!-'SA 2016 PLP Tag &amp; Nacht'!#REF!)</f>
        <v>#REF!</v>
      </c>
      <c r="BD22" s="146" t="s">
        <v>61</v>
      </c>
      <c r="BE22" s="147" t="s">
        <v>68</v>
      </c>
      <c r="BF22" s="148" t="s">
        <v>69</v>
      </c>
      <c r="BG22" s="149" t="s">
        <v>70</v>
      </c>
      <c r="BI22" s="36">
        <f t="shared" si="12"/>
        <v>0</v>
      </c>
      <c r="BJ22" s="36">
        <f t="shared" si="13"/>
        <v>0</v>
      </c>
      <c r="BK22" s="36">
        <f t="shared" si="14"/>
        <v>0</v>
      </c>
      <c r="BL22" s="36">
        <f t="shared" si="15"/>
        <v>0</v>
      </c>
      <c r="BM22" s="36">
        <f t="shared" si="16"/>
        <v>0</v>
      </c>
      <c r="BO22" s="36">
        <f t="shared" si="17"/>
        <v>0</v>
      </c>
      <c r="BP22" s="36">
        <f t="shared" si="18"/>
        <v>0</v>
      </c>
      <c r="BQ22" s="36">
        <f t="shared" si="19"/>
        <v>0</v>
      </c>
      <c r="BR22" s="36">
        <f t="shared" si="20"/>
        <v>0</v>
      </c>
      <c r="BS22" s="36">
        <f t="shared" si="21"/>
        <v>0</v>
      </c>
      <c r="BU22" s="36">
        <f t="shared" si="22"/>
        <v>0</v>
      </c>
      <c r="BV22" s="36">
        <f t="shared" si="23"/>
        <v>0</v>
      </c>
      <c r="BW22" s="36">
        <f t="shared" si="24"/>
        <v>0</v>
      </c>
      <c r="BX22" s="36">
        <f t="shared" si="25"/>
        <v>0</v>
      </c>
      <c r="BY22" s="36">
        <f t="shared" si="26"/>
        <v>0</v>
      </c>
      <c r="CA22" s="36">
        <f t="shared" si="27"/>
        <v>0</v>
      </c>
      <c r="CB22" s="36">
        <f t="shared" si="28"/>
        <v>0</v>
      </c>
      <c r="CC22" s="36">
        <f t="shared" si="29"/>
        <v>0</v>
      </c>
      <c r="CD22" s="36">
        <f t="shared" si="30"/>
        <v>0</v>
      </c>
      <c r="CE22" s="36">
        <f t="shared" si="31"/>
        <v>0</v>
      </c>
      <c r="CI22" s="36">
        <f t="shared" si="32"/>
        <v>0</v>
      </c>
      <c r="CJ22" s="36">
        <f t="shared" si="33"/>
        <v>0</v>
      </c>
      <c r="CK22" s="36">
        <f t="shared" si="34"/>
        <v>0</v>
      </c>
      <c r="CL22" s="36">
        <f t="shared" si="35"/>
        <v>0</v>
      </c>
      <c r="CM22" s="36">
        <f t="shared" si="36"/>
        <v>0</v>
      </c>
    </row>
    <row r="23" spans="1:91" ht="18">
      <c r="A23" s="40"/>
      <c r="B23" s="55">
        <v>20</v>
      </c>
      <c r="C23" s="2">
        <v>20</v>
      </c>
      <c r="D23" s="28"/>
      <c r="E23" s="28"/>
      <c r="F23" s="28"/>
      <c r="G23" s="28"/>
      <c r="H23" s="28"/>
      <c r="I23" s="52">
        <f t="shared" si="0"/>
        <v>0</v>
      </c>
      <c r="J23" s="52" t="e">
        <f t="shared" si="2"/>
        <v>#DIV/0!</v>
      </c>
      <c r="K23" s="54">
        <f t="shared" si="1"/>
        <v>0</v>
      </c>
      <c r="S23" s="66">
        <f t="shared" si="37"/>
        <v>0</v>
      </c>
      <c r="T23" s="66">
        <f t="shared" si="38"/>
        <v>0</v>
      </c>
      <c r="U23" s="66">
        <f t="shared" si="39"/>
        <v>0</v>
      </c>
      <c r="V23" s="66">
        <f t="shared" si="40"/>
        <v>0</v>
      </c>
      <c r="W23" s="66">
        <f t="shared" si="41"/>
        <v>0</v>
      </c>
      <c r="X23" s="45">
        <f t="shared" si="3"/>
        <v>0</v>
      </c>
      <c r="Y23" s="68" t="e">
        <f t="shared" si="4"/>
        <v>#DIV/0!</v>
      </c>
      <c r="Z23" s="69">
        <f t="shared" si="42"/>
        <v>0</v>
      </c>
      <c r="AA23" s="72"/>
      <c r="AB23" s="66" t="str">
        <f t="shared" si="5"/>
        <v> </v>
      </c>
      <c r="AC23" s="66" t="str">
        <f t="shared" si="6"/>
        <v> </v>
      </c>
      <c r="AD23" s="66" t="str">
        <f t="shared" si="7"/>
        <v> </v>
      </c>
      <c r="AE23" s="66" t="str">
        <f t="shared" si="8"/>
        <v> </v>
      </c>
      <c r="AF23" s="66" t="str">
        <f t="shared" si="9"/>
        <v> </v>
      </c>
      <c r="AI23" s="88">
        <f t="shared" si="10"/>
        <v>4</v>
      </c>
      <c r="AJ23" s="32">
        <f t="shared" si="43"/>
        <v>1</v>
      </c>
      <c r="AK23" s="32">
        <f t="shared" si="44"/>
        <v>1</v>
      </c>
      <c r="AL23" s="32">
        <f t="shared" si="45"/>
        <v>1</v>
      </c>
      <c r="AM23" s="32">
        <f t="shared" si="46"/>
        <v>1</v>
      </c>
      <c r="AN23" s="90">
        <f t="shared" si="47"/>
        <v>1000000</v>
      </c>
      <c r="AO23" s="89">
        <f t="shared" si="11"/>
        <v>3</v>
      </c>
      <c r="AP23" s="32">
        <f t="shared" si="48"/>
        <v>1</v>
      </c>
      <c r="AQ23" s="32">
        <f t="shared" si="49"/>
        <v>1</v>
      </c>
      <c r="AR23" s="32">
        <f t="shared" si="50"/>
        <v>1</v>
      </c>
      <c r="AS23" s="91">
        <f t="shared" si="51"/>
        <v>100000</v>
      </c>
      <c r="AT23" s="88">
        <f t="shared" si="52"/>
        <v>2</v>
      </c>
      <c r="AU23" s="32">
        <f t="shared" si="53"/>
        <v>1</v>
      </c>
      <c r="AV23" s="32">
        <f t="shared" si="54"/>
        <v>1</v>
      </c>
      <c r="AW23" s="90">
        <f t="shared" si="55"/>
        <v>10000</v>
      </c>
      <c r="AX23" s="89">
        <f t="shared" si="56"/>
        <v>1</v>
      </c>
      <c r="AY23" s="32">
        <f t="shared" si="57"/>
        <v>1</v>
      </c>
      <c r="AZ23" s="91">
        <f t="shared" si="58"/>
        <v>1000</v>
      </c>
      <c r="BA23" s="92">
        <f t="shared" si="59"/>
        <v>1111000</v>
      </c>
      <c r="BB23" s="29" t="s">
        <v>67</v>
      </c>
      <c r="BC23" s="38" t="e">
        <f>SUM('SA 2016 PLP Tag &amp; Nacht'!#REF!-'SA 2016 PLP Tag &amp; Nacht'!#REF!)</f>
        <v>#REF!</v>
      </c>
      <c r="BD23" s="146" t="s">
        <v>61</v>
      </c>
      <c r="BE23" s="147" t="s">
        <v>68</v>
      </c>
      <c r="BF23" s="148" t="s">
        <v>69</v>
      </c>
      <c r="BG23" s="149" t="s">
        <v>70</v>
      </c>
      <c r="BI23" s="36">
        <f t="shared" si="12"/>
        <v>0</v>
      </c>
      <c r="BJ23" s="36">
        <f t="shared" si="13"/>
        <v>0</v>
      </c>
      <c r="BK23" s="36">
        <f t="shared" si="14"/>
        <v>0</v>
      </c>
      <c r="BL23" s="36">
        <f t="shared" si="15"/>
        <v>0</v>
      </c>
      <c r="BM23" s="36">
        <f t="shared" si="16"/>
        <v>0</v>
      </c>
      <c r="BO23" s="36">
        <f t="shared" si="17"/>
        <v>0</v>
      </c>
      <c r="BP23" s="36">
        <f t="shared" si="18"/>
        <v>0</v>
      </c>
      <c r="BQ23" s="36">
        <f t="shared" si="19"/>
        <v>0</v>
      </c>
      <c r="BR23" s="36">
        <f t="shared" si="20"/>
        <v>0</v>
      </c>
      <c r="BS23" s="36">
        <f t="shared" si="21"/>
        <v>0</v>
      </c>
      <c r="BU23" s="36">
        <f t="shared" si="22"/>
        <v>0</v>
      </c>
      <c r="BV23" s="36">
        <f t="shared" si="23"/>
        <v>0</v>
      </c>
      <c r="BW23" s="36">
        <f t="shared" si="24"/>
        <v>0</v>
      </c>
      <c r="BX23" s="36">
        <f t="shared" si="25"/>
        <v>0</v>
      </c>
      <c r="BY23" s="36">
        <f t="shared" si="26"/>
        <v>0</v>
      </c>
      <c r="CA23" s="36">
        <f t="shared" si="27"/>
        <v>0</v>
      </c>
      <c r="CB23" s="36">
        <f t="shared" si="28"/>
        <v>0</v>
      </c>
      <c r="CC23" s="36">
        <f t="shared" si="29"/>
        <v>0</v>
      </c>
      <c r="CD23" s="36">
        <f t="shared" si="30"/>
        <v>0</v>
      </c>
      <c r="CE23" s="36">
        <f t="shared" si="31"/>
        <v>0</v>
      </c>
      <c r="CI23" s="36">
        <f t="shared" si="32"/>
        <v>0</v>
      </c>
      <c r="CJ23" s="36">
        <f t="shared" si="33"/>
        <v>0</v>
      </c>
      <c r="CK23" s="36">
        <f t="shared" si="34"/>
        <v>0</v>
      </c>
      <c r="CL23" s="36">
        <f t="shared" si="35"/>
        <v>0</v>
      </c>
      <c r="CM23" s="36">
        <f t="shared" si="36"/>
        <v>0</v>
      </c>
    </row>
    <row r="24" spans="1:91" ht="18">
      <c r="A24" s="40"/>
      <c r="B24" s="55">
        <v>21</v>
      </c>
      <c r="C24" s="42">
        <v>21</v>
      </c>
      <c r="D24" s="27"/>
      <c r="E24" s="27"/>
      <c r="F24" s="27"/>
      <c r="G24" s="27"/>
      <c r="H24" s="27"/>
      <c r="I24" s="52">
        <f t="shared" si="0"/>
        <v>0</v>
      </c>
      <c r="J24" s="52" t="e">
        <f t="shared" si="2"/>
        <v>#DIV/0!</v>
      </c>
      <c r="K24" s="54">
        <f t="shared" si="1"/>
        <v>0</v>
      </c>
      <c r="S24" s="66">
        <f t="shared" si="37"/>
        <v>0</v>
      </c>
      <c r="T24" s="66">
        <f t="shared" si="38"/>
        <v>0</v>
      </c>
      <c r="U24" s="66">
        <f t="shared" si="39"/>
        <v>0</v>
      </c>
      <c r="V24" s="66">
        <f t="shared" si="40"/>
        <v>0</v>
      </c>
      <c r="W24" s="66">
        <f t="shared" si="41"/>
        <v>0</v>
      </c>
      <c r="X24" s="45">
        <f t="shared" si="3"/>
        <v>0</v>
      </c>
      <c r="Y24" s="68" t="e">
        <f t="shared" si="4"/>
        <v>#DIV/0!</v>
      </c>
      <c r="Z24" s="69">
        <f t="shared" si="42"/>
        <v>0</v>
      </c>
      <c r="AA24" s="72"/>
      <c r="AB24" s="66" t="str">
        <f t="shared" si="5"/>
        <v> </v>
      </c>
      <c r="AC24" s="66" t="str">
        <f t="shared" si="6"/>
        <v> </v>
      </c>
      <c r="AD24" s="66" t="str">
        <f t="shared" si="7"/>
        <v> </v>
      </c>
      <c r="AE24" s="66" t="str">
        <f t="shared" si="8"/>
        <v> </v>
      </c>
      <c r="AF24" s="66" t="str">
        <f t="shared" si="9"/>
        <v> </v>
      </c>
      <c r="AI24" s="88">
        <f t="shared" si="10"/>
        <v>4</v>
      </c>
      <c r="AJ24" s="32">
        <f t="shared" si="43"/>
        <v>1</v>
      </c>
      <c r="AK24" s="32">
        <f t="shared" si="44"/>
        <v>1</v>
      </c>
      <c r="AL24" s="32">
        <f t="shared" si="45"/>
        <v>1</v>
      </c>
      <c r="AM24" s="32">
        <f t="shared" si="46"/>
        <v>1</v>
      </c>
      <c r="AN24" s="90">
        <f t="shared" si="47"/>
        <v>1000000</v>
      </c>
      <c r="AO24" s="89">
        <f t="shared" si="11"/>
        <v>3</v>
      </c>
      <c r="AP24" s="32">
        <f t="shared" si="48"/>
        <v>1</v>
      </c>
      <c r="AQ24" s="32">
        <f t="shared" si="49"/>
        <v>1</v>
      </c>
      <c r="AR24" s="32">
        <f t="shared" si="50"/>
        <v>1</v>
      </c>
      <c r="AS24" s="91">
        <f t="shared" si="51"/>
        <v>100000</v>
      </c>
      <c r="AT24" s="88">
        <f t="shared" si="52"/>
        <v>2</v>
      </c>
      <c r="AU24" s="32">
        <f t="shared" si="53"/>
        <v>1</v>
      </c>
      <c r="AV24" s="32">
        <f t="shared" si="54"/>
        <v>1</v>
      </c>
      <c r="AW24" s="90">
        <f t="shared" si="55"/>
        <v>10000</v>
      </c>
      <c r="AX24" s="89">
        <f t="shared" si="56"/>
        <v>1</v>
      </c>
      <c r="AY24" s="32">
        <f t="shared" si="57"/>
        <v>1</v>
      </c>
      <c r="AZ24" s="91">
        <f t="shared" si="58"/>
        <v>1000</v>
      </c>
      <c r="BA24" s="92">
        <f t="shared" si="59"/>
        <v>1111000</v>
      </c>
      <c r="BB24" s="29" t="s">
        <v>67</v>
      </c>
      <c r="BC24" s="38" t="e">
        <f>SUM('SA 2016 PLP Tag &amp; Nacht'!#REF!-'SA 2016 PLP Tag &amp; Nacht'!#REF!)</f>
        <v>#REF!</v>
      </c>
      <c r="BD24" s="146" t="s">
        <v>61</v>
      </c>
      <c r="BE24" s="147" t="s">
        <v>68</v>
      </c>
      <c r="BF24" s="148" t="s">
        <v>69</v>
      </c>
      <c r="BG24" s="149" t="s">
        <v>70</v>
      </c>
      <c r="BI24" s="36">
        <f t="shared" si="12"/>
        <v>0</v>
      </c>
      <c r="BJ24" s="36">
        <f t="shared" si="13"/>
        <v>0</v>
      </c>
      <c r="BK24" s="36">
        <f t="shared" si="14"/>
        <v>0</v>
      </c>
      <c r="BL24" s="36">
        <f t="shared" si="15"/>
        <v>0</v>
      </c>
      <c r="BM24" s="36">
        <f t="shared" si="16"/>
        <v>0</v>
      </c>
      <c r="BO24" s="36">
        <f t="shared" si="17"/>
        <v>0</v>
      </c>
      <c r="BP24" s="36">
        <f t="shared" si="18"/>
        <v>0</v>
      </c>
      <c r="BQ24" s="36">
        <f t="shared" si="19"/>
        <v>0</v>
      </c>
      <c r="BR24" s="36">
        <f t="shared" si="20"/>
        <v>0</v>
      </c>
      <c r="BS24" s="36">
        <f t="shared" si="21"/>
        <v>0</v>
      </c>
      <c r="BU24" s="36">
        <f t="shared" si="22"/>
        <v>0</v>
      </c>
      <c r="BV24" s="36">
        <f t="shared" si="23"/>
        <v>0</v>
      </c>
      <c r="BW24" s="36">
        <f t="shared" si="24"/>
        <v>0</v>
      </c>
      <c r="BX24" s="36">
        <f t="shared" si="25"/>
        <v>0</v>
      </c>
      <c r="BY24" s="36">
        <f t="shared" si="26"/>
        <v>0</v>
      </c>
      <c r="CA24" s="36">
        <f t="shared" si="27"/>
        <v>0</v>
      </c>
      <c r="CB24" s="36">
        <f t="shared" si="28"/>
        <v>0</v>
      </c>
      <c r="CC24" s="36">
        <f t="shared" si="29"/>
        <v>0</v>
      </c>
      <c r="CD24" s="36">
        <f t="shared" si="30"/>
        <v>0</v>
      </c>
      <c r="CE24" s="36">
        <f t="shared" si="31"/>
        <v>0</v>
      </c>
      <c r="CI24" s="36">
        <f t="shared" si="32"/>
        <v>0</v>
      </c>
      <c r="CJ24" s="36">
        <f t="shared" si="33"/>
        <v>0</v>
      </c>
      <c r="CK24" s="36">
        <f t="shared" si="34"/>
        <v>0</v>
      </c>
      <c r="CL24" s="36">
        <f t="shared" si="35"/>
        <v>0</v>
      </c>
      <c r="CM24" s="36">
        <f t="shared" si="36"/>
        <v>0</v>
      </c>
    </row>
    <row r="25" spans="1:91" ht="18">
      <c r="A25" s="40"/>
      <c r="B25" s="55">
        <v>22</v>
      </c>
      <c r="C25" s="2">
        <v>22</v>
      </c>
      <c r="D25" s="28"/>
      <c r="E25" s="28"/>
      <c r="F25" s="28"/>
      <c r="G25" s="28"/>
      <c r="H25" s="28"/>
      <c r="I25" s="52">
        <f t="shared" si="0"/>
        <v>0</v>
      </c>
      <c r="J25" s="52" t="e">
        <f t="shared" si="2"/>
        <v>#DIV/0!</v>
      </c>
      <c r="K25" s="54">
        <f t="shared" si="1"/>
        <v>0</v>
      </c>
      <c r="S25" s="66">
        <f t="shared" si="37"/>
        <v>0</v>
      </c>
      <c r="T25" s="66">
        <f t="shared" si="38"/>
        <v>0</v>
      </c>
      <c r="U25" s="66">
        <f t="shared" si="39"/>
        <v>0</v>
      </c>
      <c r="V25" s="66">
        <f t="shared" si="40"/>
        <v>0</v>
      </c>
      <c r="W25" s="66">
        <f t="shared" si="41"/>
        <v>0</v>
      </c>
      <c r="X25" s="45">
        <f t="shared" si="3"/>
        <v>0</v>
      </c>
      <c r="Y25" s="68" t="e">
        <f t="shared" si="4"/>
        <v>#DIV/0!</v>
      </c>
      <c r="Z25" s="69">
        <f t="shared" si="42"/>
        <v>0</v>
      </c>
      <c r="AA25" s="72"/>
      <c r="AB25" s="66" t="str">
        <f t="shared" si="5"/>
        <v> </v>
      </c>
      <c r="AC25" s="66" t="str">
        <f t="shared" si="6"/>
        <v> </v>
      </c>
      <c r="AD25" s="66" t="str">
        <f t="shared" si="7"/>
        <v> </v>
      </c>
      <c r="AE25" s="66" t="str">
        <f t="shared" si="8"/>
        <v> </v>
      </c>
      <c r="AF25" s="66" t="str">
        <f t="shared" si="9"/>
        <v> </v>
      </c>
      <c r="AI25" s="88">
        <f t="shared" si="10"/>
        <v>4</v>
      </c>
      <c r="AJ25" s="32">
        <f t="shared" si="43"/>
        <v>1</v>
      </c>
      <c r="AK25" s="32">
        <f t="shared" si="44"/>
        <v>1</v>
      </c>
      <c r="AL25" s="32">
        <f t="shared" si="45"/>
        <v>1</v>
      </c>
      <c r="AM25" s="32">
        <f t="shared" si="46"/>
        <v>1</v>
      </c>
      <c r="AN25" s="90">
        <f t="shared" si="47"/>
        <v>1000000</v>
      </c>
      <c r="AO25" s="89">
        <f t="shared" si="11"/>
        <v>3</v>
      </c>
      <c r="AP25" s="32">
        <f t="shared" si="48"/>
        <v>1</v>
      </c>
      <c r="AQ25" s="32">
        <f t="shared" si="49"/>
        <v>1</v>
      </c>
      <c r="AR25" s="32">
        <f t="shared" si="50"/>
        <v>1</v>
      </c>
      <c r="AS25" s="91">
        <f t="shared" si="51"/>
        <v>100000</v>
      </c>
      <c r="AT25" s="88">
        <f t="shared" si="52"/>
        <v>2</v>
      </c>
      <c r="AU25" s="32">
        <f t="shared" si="53"/>
        <v>1</v>
      </c>
      <c r="AV25" s="32">
        <f t="shared" si="54"/>
        <v>1</v>
      </c>
      <c r="AW25" s="90">
        <f t="shared" si="55"/>
        <v>10000</v>
      </c>
      <c r="AX25" s="89">
        <f t="shared" si="56"/>
        <v>1</v>
      </c>
      <c r="AY25" s="32">
        <f t="shared" si="57"/>
        <v>1</v>
      </c>
      <c r="AZ25" s="91">
        <f t="shared" si="58"/>
        <v>1000</v>
      </c>
      <c r="BA25" s="92">
        <f t="shared" si="59"/>
        <v>1111000</v>
      </c>
      <c r="BB25" s="29" t="s">
        <v>67</v>
      </c>
      <c r="BC25" s="38" t="e">
        <f>SUM('SA 2016 PLP Tag &amp; Nacht'!#REF!-'SA 2016 PLP Tag &amp; Nacht'!#REF!)</f>
        <v>#REF!</v>
      </c>
      <c r="BD25" s="146" t="s">
        <v>61</v>
      </c>
      <c r="BE25" s="147" t="s">
        <v>68</v>
      </c>
      <c r="BF25" s="148" t="s">
        <v>69</v>
      </c>
      <c r="BG25" s="149" t="s">
        <v>70</v>
      </c>
      <c r="BI25" s="36">
        <f t="shared" si="12"/>
        <v>0</v>
      </c>
      <c r="BJ25" s="36">
        <f t="shared" si="13"/>
        <v>0</v>
      </c>
      <c r="BK25" s="36">
        <f t="shared" si="14"/>
        <v>0</v>
      </c>
      <c r="BL25" s="36">
        <f t="shared" si="15"/>
        <v>0</v>
      </c>
      <c r="BM25" s="36">
        <f t="shared" si="16"/>
        <v>0</v>
      </c>
      <c r="BO25" s="36">
        <f t="shared" si="17"/>
        <v>0</v>
      </c>
      <c r="BP25" s="36">
        <f t="shared" si="18"/>
        <v>0</v>
      </c>
      <c r="BQ25" s="36">
        <f t="shared" si="19"/>
        <v>0</v>
      </c>
      <c r="BR25" s="36">
        <f t="shared" si="20"/>
        <v>0</v>
      </c>
      <c r="BS25" s="36">
        <f t="shared" si="21"/>
        <v>0</v>
      </c>
      <c r="BU25" s="36">
        <f t="shared" si="22"/>
        <v>0</v>
      </c>
      <c r="BV25" s="36">
        <f t="shared" si="23"/>
        <v>0</v>
      </c>
      <c r="BW25" s="36">
        <f t="shared" si="24"/>
        <v>0</v>
      </c>
      <c r="BX25" s="36">
        <f t="shared" si="25"/>
        <v>0</v>
      </c>
      <c r="BY25" s="36">
        <f t="shared" si="26"/>
        <v>0</v>
      </c>
      <c r="CA25" s="36">
        <f t="shared" si="27"/>
        <v>0</v>
      </c>
      <c r="CB25" s="36">
        <f t="shared" si="28"/>
        <v>0</v>
      </c>
      <c r="CC25" s="36">
        <f t="shared" si="29"/>
        <v>0</v>
      </c>
      <c r="CD25" s="36">
        <f t="shared" si="30"/>
        <v>0</v>
      </c>
      <c r="CE25" s="36">
        <f t="shared" si="31"/>
        <v>0</v>
      </c>
      <c r="CI25" s="36">
        <f t="shared" si="32"/>
        <v>0</v>
      </c>
      <c r="CJ25" s="36">
        <f t="shared" si="33"/>
        <v>0</v>
      </c>
      <c r="CK25" s="36">
        <f t="shared" si="34"/>
        <v>0</v>
      </c>
      <c r="CL25" s="36">
        <f t="shared" si="35"/>
        <v>0</v>
      </c>
      <c r="CM25" s="36">
        <f t="shared" si="36"/>
        <v>0</v>
      </c>
    </row>
    <row r="26" spans="1:91" ht="18">
      <c r="A26" s="40"/>
      <c r="B26" s="55">
        <v>23</v>
      </c>
      <c r="C26" s="42">
        <v>23</v>
      </c>
      <c r="D26" s="27"/>
      <c r="E26" s="27"/>
      <c r="F26" s="27"/>
      <c r="G26" s="27"/>
      <c r="H26" s="27"/>
      <c r="I26" s="52">
        <f t="shared" si="0"/>
        <v>0</v>
      </c>
      <c r="J26" s="52" t="e">
        <f t="shared" si="2"/>
        <v>#DIV/0!</v>
      </c>
      <c r="K26" s="54">
        <f t="shared" si="1"/>
        <v>0</v>
      </c>
      <c r="S26" s="66">
        <f t="shared" si="37"/>
        <v>0</v>
      </c>
      <c r="T26" s="66">
        <f t="shared" si="38"/>
        <v>0</v>
      </c>
      <c r="U26" s="66">
        <f t="shared" si="39"/>
        <v>0</v>
      </c>
      <c r="V26" s="66">
        <f t="shared" si="40"/>
        <v>0</v>
      </c>
      <c r="W26" s="66">
        <f t="shared" si="41"/>
        <v>0</v>
      </c>
      <c r="X26" s="45">
        <f t="shared" si="3"/>
        <v>0</v>
      </c>
      <c r="Y26" s="68" t="e">
        <f t="shared" si="4"/>
        <v>#DIV/0!</v>
      </c>
      <c r="Z26" s="69">
        <f t="shared" si="42"/>
        <v>0</v>
      </c>
      <c r="AA26" s="72"/>
      <c r="AB26" s="66" t="str">
        <f t="shared" si="5"/>
        <v> </v>
      </c>
      <c r="AC26" s="66" t="str">
        <f t="shared" si="6"/>
        <v> </v>
      </c>
      <c r="AD26" s="66" t="str">
        <f t="shared" si="7"/>
        <v> </v>
      </c>
      <c r="AE26" s="66" t="str">
        <f t="shared" si="8"/>
        <v> </v>
      </c>
      <c r="AF26" s="66" t="str">
        <f t="shared" si="9"/>
        <v> </v>
      </c>
      <c r="AI26" s="88">
        <f t="shared" si="10"/>
        <v>4</v>
      </c>
      <c r="AJ26" s="32">
        <f t="shared" si="43"/>
        <v>1</v>
      </c>
      <c r="AK26" s="32">
        <f t="shared" si="44"/>
        <v>1</v>
      </c>
      <c r="AL26" s="32">
        <f t="shared" si="45"/>
        <v>1</v>
      </c>
      <c r="AM26" s="32">
        <f t="shared" si="46"/>
        <v>1</v>
      </c>
      <c r="AN26" s="90">
        <f t="shared" si="47"/>
        <v>1000000</v>
      </c>
      <c r="AO26" s="89">
        <f t="shared" si="11"/>
        <v>3</v>
      </c>
      <c r="AP26" s="32">
        <f t="shared" si="48"/>
        <v>1</v>
      </c>
      <c r="AQ26" s="32">
        <f t="shared" si="49"/>
        <v>1</v>
      </c>
      <c r="AR26" s="32">
        <f t="shared" si="50"/>
        <v>1</v>
      </c>
      <c r="AS26" s="91">
        <f t="shared" si="51"/>
        <v>100000</v>
      </c>
      <c r="AT26" s="88">
        <f t="shared" si="52"/>
        <v>2</v>
      </c>
      <c r="AU26" s="32">
        <f t="shared" si="53"/>
        <v>1</v>
      </c>
      <c r="AV26" s="32">
        <f t="shared" si="54"/>
        <v>1</v>
      </c>
      <c r="AW26" s="90">
        <f t="shared" si="55"/>
        <v>10000</v>
      </c>
      <c r="AX26" s="89">
        <f t="shared" si="56"/>
        <v>1</v>
      </c>
      <c r="AY26" s="32">
        <f t="shared" si="57"/>
        <v>1</v>
      </c>
      <c r="AZ26" s="91">
        <f t="shared" si="58"/>
        <v>1000</v>
      </c>
      <c r="BA26" s="92">
        <f t="shared" si="59"/>
        <v>1111000</v>
      </c>
      <c r="BB26" s="29" t="s">
        <v>67</v>
      </c>
      <c r="BC26" s="38" t="e">
        <f>SUM('SA 2016 PLP Tag &amp; Nacht'!#REF!-'SA 2016 PLP Tag &amp; Nacht'!#REF!)</f>
        <v>#REF!</v>
      </c>
      <c r="BD26" s="146" t="s">
        <v>61</v>
      </c>
      <c r="BE26" s="147" t="s">
        <v>68</v>
      </c>
      <c r="BF26" s="148" t="s">
        <v>69</v>
      </c>
      <c r="BG26" s="149" t="s">
        <v>70</v>
      </c>
      <c r="BI26" s="36">
        <f t="shared" si="12"/>
        <v>0</v>
      </c>
      <c r="BJ26" s="36">
        <f t="shared" si="13"/>
        <v>0</v>
      </c>
      <c r="BK26" s="36">
        <f t="shared" si="14"/>
        <v>0</v>
      </c>
      <c r="BL26" s="36">
        <f t="shared" si="15"/>
        <v>0</v>
      </c>
      <c r="BM26" s="36">
        <f t="shared" si="16"/>
        <v>0</v>
      </c>
      <c r="BO26" s="36">
        <f t="shared" si="17"/>
        <v>0</v>
      </c>
      <c r="BP26" s="36">
        <f t="shared" si="18"/>
        <v>0</v>
      </c>
      <c r="BQ26" s="36">
        <f t="shared" si="19"/>
        <v>0</v>
      </c>
      <c r="BR26" s="36">
        <f t="shared" si="20"/>
        <v>0</v>
      </c>
      <c r="BS26" s="36">
        <f t="shared" si="21"/>
        <v>0</v>
      </c>
      <c r="BU26" s="36">
        <f t="shared" si="22"/>
        <v>0</v>
      </c>
      <c r="BV26" s="36">
        <f t="shared" si="23"/>
        <v>0</v>
      </c>
      <c r="BW26" s="36">
        <f t="shared" si="24"/>
        <v>0</v>
      </c>
      <c r="BX26" s="36">
        <f t="shared" si="25"/>
        <v>0</v>
      </c>
      <c r="BY26" s="36">
        <f t="shared" si="26"/>
        <v>0</v>
      </c>
      <c r="CA26" s="36">
        <f t="shared" si="27"/>
        <v>0</v>
      </c>
      <c r="CB26" s="36">
        <f t="shared" si="28"/>
        <v>0</v>
      </c>
      <c r="CC26" s="36">
        <f t="shared" si="29"/>
        <v>0</v>
      </c>
      <c r="CD26" s="36">
        <f t="shared" si="30"/>
        <v>0</v>
      </c>
      <c r="CE26" s="36">
        <f t="shared" si="31"/>
        <v>0</v>
      </c>
      <c r="CI26" s="36">
        <f t="shared" si="32"/>
        <v>0</v>
      </c>
      <c r="CJ26" s="36">
        <f t="shared" si="33"/>
        <v>0</v>
      </c>
      <c r="CK26" s="36">
        <f t="shared" si="34"/>
        <v>0</v>
      </c>
      <c r="CL26" s="36">
        <f t="shared" si="35"/>
        <v>0</v>
      </c>
      <c r="CM26" s="36">
        <f t="shared" si="36"/>
        <v>0</v>
      </c>
    </row>
    <row r="27" spans="1:91" ht="18">
      <c r="A27" s="40"/>
      <c r="B27" s="55">
        <v>24</v>
      </c>
      <c r="C27" s="2">
        <v>24</v>
      </c>
      <c r="D27" s="28"/>
      <c r="E27" s="28"/>
      <c r="F27" s="28"/>
      <c r="G27" s="28"/>
      <c r="H27" s="28"/>
      <c r="I27" s="52">
        <f t="shared" si="0"/>
        <v>0</v>
      </c>
      <c r="J27" s="52" t="e">
        <f t="shared" si="2"/>
        <v>#DIV/0!</v>
      </c>
      <c r="K27" s="54">
        <f t="shared" si="1"/>
        <v>0</v>
      </c>
      <c r="S27" s="66">
        <f t="shared" si="37"/>
        <v>0</v>
      </c>
      <c r="T27" s="66">
        <f t="shared" si="38"/>
        <v>0</v>
      </c>
      <c r="U27" s="66">
        <f t="shared" si="39"/>
        <v>0</v>
      </c>
      <c r="V27" s="66">
        <f t="shared" si="40"/>
        <v>0</v>
      </c>
      <c r="W27" s="66">
        <f t="shared" si="41"/>
        <v>0</v>
      </c>
      <c r="X27" s="45">
        <f t="shared" si="3"/>
        <v>0</v>
      </c>
      <c r="Y27" s="68" t="e">
        <f t="shared" si="4"/>
        <v>#DIV/0!</v>
      </c>
      <c r="Z27" s="69">
        <f t="shared" si="42"/>
        <v>0</v>
      </c>
      <c r="AA27" s="72"/>
      <c r="AB27" s="66" t="str">
        <f t="shared" si="5"/>
        <v> </v>
      </c>
      <c r="AC27" s="66" t="str">
        <f t="shared" si="6"/>
        <v> </v>
      </c>
      <c r="AD27" s="66" t="str">
        <f t="shared" si="7"/>
        <v> </v>
      </c>
      <c r="AE27" s="66" t="str">
        <f t="shared" si="8"/>
        <v> </v>
      </c>
      <c r="AF27" s="66" t="str">
        <f t="shared" si="9"/>
        <v> </v>
      </c>
      <c r="AI27" s="88">
        <f t="shared" si="10"/>
        <v>4</v>
      </c>
      <c r="AJ27" s="32">
        <f t="shared" si="43"/>
        <v>1</v>
      </c>
      <c r="AK27" s="32">
        <f t="shared" si="44"/>
        <v>1</v>
      </c>
      <c r="AL27" s="32">
        <f t="shared" si="45"/>
        <v>1</v>
      </c>
      <c r="AM27" s="32">
        <f t="shared" si="46"/>
        <v>1</v>
      </c>
      <c r="AN27" s="90">
        <f t="shared" si="47"/>
        <v>1000000</v>
      </c>
      <c r="AO27" s="89">
        <f t="shared" si="11"/>
        <v>3</v>
      </c>
      <c r="AP27" s="32">
        <f t="shared" si="48"/>
        <v>1</v>
      </c>
      <c r="AQ27" s="32">
        <f t="shared" si="49"/>
        <v>1</v>
      </c>
      <c r="AR27" s="32">
        <f t="shared" si="50"/>
        <v>1</v>
      </c>
      <c r="AS27" s="91">
        <f t="shared" si="51"/>
        <v>100000</v>
      </c>
      <c r="AT27" s="88">
        <f t="shared" si="52"/>
        <v>2</v>
      </c>
      <c r="AU27" s="32">
        <f t="shared" si="53"/>
        <v>1</v>
      </c>
      <c r="AV27" s="32">
        <f t="shared" si="54"/>
        <v>1</v>
      </c>
      <c r="AW27" s="90">
        <f t="shared" si="55"/>
        <v>10000</v>
      </c>
      <c r="AX27" s="89">
        <f t="shared" si="56"/>
        <v>1</v>
      </c>
      <c r="AY27" s="32">
        <f t="shared" si="57"/>
        <v>1</v>
      </c>
      <c r="AZ27" s="91">
        <f t="shared" si="58"/>
        <v>1000</v>
      </c>
      <c r="BA27" s="92">
        <f t="shared" si="59"/>
        <v>1111000</v>
      </c>
      <c r="BB27" s="29" t="s">
        <v>67</v>
      </c>
      <c r="BC27" s="38" t="e">
        <f>SUM('SA 2016 PLP Tag &amp; Nacht'!#REF!-'SA 2016 PLP Tag &amp; Nacht'!#REF!)</f>
        <v>#REF!</v>
      </c>
      <c r="BD27" s="146" t="s">
        <v>61</v>
      </c>
      <c r="BE27" s="147" t="s">
        <v>68</v>
      </c>
      <c r="BF27" s="148" t="s">
        <v>69</v>
      </c>
      <c r="BG27" s="149" t="s">
        <v>70</v>
      </c>
      <c r="BI27" s="36">
        <f t="shared" si="12"/>
        <v>0</v>
      </c>
      <c r="BJ27" s="36">
        <f t="shared" si="13"/>
        <v>0</v>
      </c>
      <c r="BK27" s="36">
        <f t="shared" si="14"/>
        <v>0</v>
      </c>
      <c r="BL27" s="36">
        <f t="shared" si="15"/>
        <v>0</v>
      </c>
      <c r="BM27" s="36">
        <f t="shared" si="16"/>
        <v>0</v>
      </c>
      <c r="BO27" s="36">
        <f t="shared" si="17"/>
        <v>0</v>
      </c>
      <c r="BP27" s="36">
        <f t="shared" si="18"/>
        <v>0</v>
      </c>
      <c r="BQ27" s="36">
        <f t="shared" si="19"/>
        <v>0</v>
      </c>
      <c r="BR27" s="36">
        <f t="shared" si="20"/>
        <v>0</v>
      </c>
      <c r="BS27" s="36">
        <f t="shared" si="21"/>
        <v>0</v>
      </c>
      <c r="BU27" s="36">
        <f t="shared" si="22"/>
        <v>0</v>
      </c>
      <c r="BV27" s="36">
        <f t="shared" si="23"/>
        <v>0</v>
      </c>
      <c r="BW27" s="36">
        <f t="shared" si="24"/>
        <v>0</v>
      </c>
      <c r="BX27" s="36">
        <f t="shared" si="25"/>
        <v>0</v>
      </c>
      <c r="BY27" s="36">
        <f t="shared" si="26"/>
        <v>0</v>
      </c>
      <c r="CA27" s="36">
        <f t="shared" si="27"/>
        <v>0</v>
      </c>
      <c r="CB27" s="36">
        <f t="shared" si="28"/>
        <v>0</v>
      </c>
      <c r="CC27" s="36">
        <f t="shared" si="29"/>
        <v>0</v>
      </c>
      <c r="CD27" s="36">
        <f t="shared" si="30"/>
        <v>0</v>
      </c>
      <c r="CE27" s="36">
        <f t="shared" si="31"/>
        <v>0</v>
      </c>
      <c r="CI27" s="36">
        <f t="shared" si="32"/>
        <v>0</v>
      </c>
      <c r="CJ27" s="36">
        <f t="shared" si="33"/>
        <v>0</v>
      </c>
      <c r="CK27" s="36">
        <f t="shared" si="34"/>
        <v>0</v>
      </c>
      <c r="CL27" s="36">
        <f t="shared" si="35"/>
        <v>0</v>
      </c>
      <c r="CM27" s="36">
        <f t="shared" si="36"/>
        <v>0</v>
      </c>
    </row>
    <row r="28" spans="1:91" ht="18">
      <c r="A28" s="40"/>
      <c r="B28" s="55">
        <v>25</v>
      </c>
      <c r="C28" s="42">
        <v>25</v>
      </c>
      <c r="D28" s="27"/>
      <c r="E28" s="27"/>
      <c r="F28" s="27"/>
      <c r="G28" s="27"/>
      <c r="H28" s="27"/>
      <c r="I28" s="52">
        <f t="shared" si="0"/>
        <v>0</v>
      </c>
      <c r="J28" s="52" t="e">
        <f t="shared" si="2"/>
        <v>#DIV/0!</v>
      </c>
      <c r="K28" s="54">
        <f t="shared" si="1"/>
        <v>0</v>
      </c>
      <c r="S28" s="66">
        <f t="shared" si="37"/>
        <v>0</v>
      </c>
      <c r="T28" s="66">
        <f t="shared" si="38"/>
        <v>0</v>
      </c>
      <c r="U28" s="66">
        <f t="shared" si="39"/>
        <v>0</v>
      </c>
      <c r="V28" s="66">
        <f t="shared" si="40"/>
        <v>0</v>
      </c>
      <c r="W28" s="66">
        <f t="shared" si="41"/>
        <v>0</v>
      </c>
      <c r="X28" s="45">
        <f t="shared" si="3"/>
        <v>0</v>
      </c>
      <c r="Y28" s="68" t="e">
        <f t="shared" si="4"/>
        <v>#DIV/0!</v>
      </c>
      <c r="Z28" s="69">
        <f t="shared" si="42"/>
        <v>0</v>
      </c>
      <c r="AA28" s="72"/>
      <c r="AB28" s="66" t="str">
        <f t="shared" si="5"/>
        <v> </v>
      </c>
      <c r="AC28" s="66" t="str">
        <f t="shared" si="6"/>
        <v> </v>
      </c>
      <c r="AD28" s="66" t="str">
        <f t="shared" si="7"/>
        <v> </v>
      </c>
      <c r="AE28" s="66" t="str">
        <f t="shared" si="8"/>
        <v> </v>
      </c>
      <c r="AF28" s="66" t="str">
        <f t="shared" si="9"/>
        <v> </v>
      </c>
      <c r="AI28" s="88">
        <f t="shared" si="10"/>
        <v>4</v>
      </c>
      <c r="AJ28" s="32">
        <f t="shared" si="43"/>
        <v>1</v>
      </c>
      <c r="AK28" s="32">
        <f t="shared" si="44"/>
        <v>1</v>
      </c>
      <c r="AL28" s="32">
        <f t="shared" si="45"/>
        <v>1</v>
      </c>
      <c r="AM28" s="32">
        <f t="shared" si="46"/>
        <v>1</v>
      </c>
      <c r="AN28" s="90">
        <f t="shared" si="47"/>
        <v>1000000</v>
      </c>
      <c r="AO28" s="89">
        <f t="shared" si="11"/>
        <v>3</v>
      </c>
      <c r="AP28" s="32">
        <f t="shared" si="48"/>
        <v>1</v>
      </c>
      <c r="AQ28" s="32">
        <f t="shared" si="49"/>
        <v>1</v>
      </c>
      <c r="AR28" s="32">
        <f t="shared" si="50"/>
        <v>1</v>
      </c>
      <c r="AS28" s="91">
        <f t="shared" si="51"/>
        <v>100000</v>
      </c>
      <c r="AT28" s="88">
        <f t="shared" si="52"/>
        <v>2</v>
      </c>
      <c r="AU28" s="32">
        <f t="shared" si="53"/>
        <v>1</v>
      </c>
      <c r="AV28" s="32">
        <f t="shared" si="54"/>
        <v>1</v>
      </c>
      <c r="AW28" s="90">
        <f t="shared" si="55"/>
        <v>10000</v>
      </c>
      <c r="AX28" s="89">
        <f t="shared" si="56"/>
        <v>1</v>
      </c>
      <c r="AY28" s="32">
        <f t="shared" si="57"/>
        <v>1</v>
      </c>
      <c r="AZ28" s="91">
        <f t="shared" si="58"/>
        <v>1000</v>
      </c>
      <c r="BA28" s="92">
        <f t="shared" si="59"/>
        <v>1111000</v>
      </c>
      <c r="BB28" s="29" t="s">
        <v>67</v>
      </c>
      <c r="BC28" s="38" t="e">
        <f>SUM('SA 2016 PLP Tag &amp; Nacht'!#REF!-'SA 2016 PLP Tag &amp; Nacht'!#REF!)</f>
        <v>#REF!</v>
      </c>
      <c r="BD28" s="146" t="s">
        <v>61</v>
      </c>
      <c r="BE28" s="147" t="s">
        <v>68</v>
      </c>
      <c r="BF28" s="148" t="s">
        <v>69</v>
      </c>
      <c r="BG28" s="149" t="s">
        <v>70</v>
      </c>
      <c r="BI28" s="36">
        <f t="shared" si="12"/>
        <v>0</v>
      </c>
      <c r="BJ28" s="36">
        <f t="shared" si="13"/>
        <v>0</v>
      </c>
      <c r="BK28" s="36">
        <f t="shared" si="14"/>
        <v>0</v>
      </c>
      <c r="BL28" s="36">
        <f t="shared" si="15"/>
        <v>0</v>
      </c>
      <c r="BM28" s="36">
        <f t="shared" si="16"/>
        <v>0</v>
      </c>
      <c r="BO28" s="36">
        <f t="shared" si="17"/>
        <v>0</v>
      </c>
      <c r="BP28" s="36">
        <f t="shared" si="18"/>
        <v>0</v>
      </c>
      <c r="BQ28" s="36">
        <f t="shared" si="19"/>
        <v>0</v>
      </c>
      <c r="BR28" s="36">
        <f t="shared" si="20"/>
        <v>0</v>
      </c>
      <c r="BS28" s="36">
        <f t="shared" si="21"/>
        <v>0</v>
      </c>
      <c r="BU28" s="36">
        <f t="shared" si="22"/>
        <v>0</v>
      </c>
      <c r="BV28" s="36">
        <f t="shared" si="23"/>
        <v>0</v>
      </c>
      <c r="BW28" s="36">
        <f t="shared" si="24"/>
        <v>0</v>
      </c>
      <c r="BX28" s="36">
        <f t="shared" si="25"/>
        <v>0</v>
      </c>
      <c r="BY28" s="36">
        <f t="shared" si="26"/>
        <v>0</v>
      </c>
      <c r="CA28" s="36">
        <f t="shared" si="27"/>
        <v>0</v>
      </c>
      <c r="CB28" s="36">
        <f t="shared" si="28"/>
        <v>0</v>
      </c>
      <c r="CC28" s="36">
        <f t="shared" si="29"/>
        <v>0</v>
      </c>
      <c r="CD28" s="36">
        <f t="shared" si="30"/>
        <v>0</v>
      </c>
      <c r="CE28" s="36">
        <f t="shared" si="31"/>
        <v>0</v>
      </c>
      <c r="CI28" s="36">
        <f t="shared" si="32"/>
        <v>0</v>
      </c>
      <c r="CJ28" s="36">
        <f t="shared" si="33"/>
        <v>0</v>
      </c>
      <c r="CK28" s="36">
        <f t="shared" si="34"/>
        <v>0</v>
      </c>
      <c r="CL28" s="36">
        <f t="shared" si="35"/>
        <v>0</v>
      </c>
      <c r="CM28" s="36">
        <f t="shared" si="36"/>
        <v>0</v>
      </c>
    </row>
    <row r="29" spans="1:91" ht="18">
      <c r="A29" s="40"/>
      <c r="B29" s="55">
        <v>26</v>
      </c>
      <c r="C29" s="2">
        <v>26</v>
      </c>
      <c r="D29" s="28"/>
      <c r="E29" s="28"/>
      <c r="F29" s="28"/>
      <c r="G29" s="28"/>
      <c r="H29" s="28"/>
      <c r="I29" s="52">
        <f t="shared" si="0"/>
        <v>0</v>
      </c>
      <c r="J29" s="52" t="e">
        <f t="shared" si="2"/>
        <v>#DIV/0!</v>
      </c>
      <c r="K29" s="54">
        <f t="shared" si="1"/>
        <v>0</v>
      </c>
      <c r="S29" s="66">
        <f t="shared" si="37"/>
        <v>0</v>
      </c>
      <c r="T29" s="66">
        <f t="shared" si="38"/>
        <v>0</v>
      </c>
      <c r="U29" s="66">
        <f t="shared" si="39"/>
        <v>0</v>
      </c>
      <c r="V29" s="66">
        <f t="shared" si="40"/>
        <v>0</v>
      </c>
      <c r="W29" s="66">
        <f t="shared" si="41"/>
        <v>0</v>
      </c>
      <c r="X29" s="45">
        <f t="shared" si="3"/>
        <v>0</v>
      </c>
      <c r="Y29" s="68" t="e">
        <f t="shared" si="4"/>
        <v>#DIV/0!</v>
      </c>
      <c r="Z29" s="69">
        <f t="shared" si="42"/>
        <v>0</v>
      </c>
      <c r="AA29" s="72"/>
      <c r="AB29" s="66" t="str">
        <f t="shared" si="5"/>
        <v> </v>
      </c>
      <c r="AC29" s="66" t="str">
        <f t="shared" si="6"/>
        <v> </v>
      </c>
      <c r="AD29" s="66" t="str">
        <f t="shared" si="7"/>
        <v> </v>
      </c>
      <c r="AE29" s="66" t="str">
        <f t="shared" si="8"/>
        <v> </v>
      </c>
      <c r="AF29" s="66" t="str">
        <f t="shared" si="9"/>
        <v> </v>
      </c>
      <c r="AI29" s="88">
        <f t="shared" si="10"/>
        <v>4</v>
      </c>
      <c r="AJ29" s="32">
        <f t="shared" si="43"/>
        <v>1</v>
      </c>
      <c r="AK29" s="32">
        <f t="shared" si="44"/>
        <v>1</v>
      </c>
      <c r="AL29" s="32">
        <f t="shared" si="45"/>
        <v>1</v>
      </c>
      <c r="AM29" s="32">
        <f t="shared" si="46"/>
        <v>1</v>
      </c>
      <c r="AN29" s="90">
        <f t="shared" si="47"/>
        <v>1000000</v>
      </c>
      <c r="AO29" s="89">
        <f t="shared" si="11"/>
        <v>3</v>
      </c>
      <c r="AP29" s="32">
        <f t="shared" si="48"/>
        <v>1</v>
      </c>
      <c r="AQ29" s="32">
        <f t="shared" si="49"/>
        <v>1</v>
      </c>
      <c r="AR29" s="32">
        <f t="shared" si="50"/>
        <v>1</v>
      </c>
      <c r="AS29" s="91">
        <f t="shared" si="51"/>
        <v>100000</v>
      </c>
      <c r="AT29" s="88">
        <f t="shared" si="52"/>
        <v>2</v>
      </c>
      <c r="AU29" s="32">
        <f t="shared" si="53"/>
        <v>1</v>
      </c>
      <c r="AV29" s="32">
        <f t="shared" si="54"/>
        <v>1</v>
      </c>
      <c r="AW29" s="90">
        <f t="shared" si="55"/>
        <v>10000</v>
      </c>
      <c r="AX29" s="89">
        <f t="shared" si="56"/>
        <v>1</v>
      </c>
      <c r="AY29" s="32">
        <f t="shared" si="57"/>
        <v>1</v>
      </c>
      <c r="AZ29" s="91">
        <f t="shared" si="58"/>
        <v>1000</v>
      </c>
      <c r="BA29" s="92">
        <f t="shared" si="59"/>
        <v>1111000</v>
      </c>
      <c r="BB29" s="29" t="s">
        <v>67</v>
      </c>
      <c r="BC29" s="38" t="e">
        <f>SUM('SA 2016 PLP Tag &amp; Nacht'!#REF!-'SA 2016 PLP Tag &amp; Nacht'!#REF!)</f>
        <v>#REF!</v>
      </c>
      <c r="BD29" s="146" t="s">
        <v>61</v>
      </c>
      <c r="BE29" s="147" t="s">
        <v>68</v>
      </c>
      <c r="BF29" s="148" t="s">
        <v>69</v>
      </c>
      <c r="BG29" s="149" t="s">
        <v>70</v>
      </c>
      <c r="BI29" s="36">
        <f t="shared" si="12"/>
        <v>0</v>
      </c>
      <c r="BJ29" s="36">
        <f t="shared" si="13"/>
        <v>0</v>
      </c>
      <c r="BK29" s="36">
        <f t="shared" si="14"/>
        <v>0</v>
      </c>
      <c r="BL29" s="36">
        <f t="shared" si="15"/>
        <v>0</v>
      </c>
      <c r="BM29" s="36">
        <f t="shared" si="16"/>
        <v>0</v>
      </c>
      <c r="BO29" s="36">
        <f t="shared" si="17"/>
        <v>0</v>
      </c>
      <c r="BP29" s="36">
        <f t="shared" si="18"/>
        <v>0</v>
      </c>
      <c r="BQ29" s="36">
        <f t="shared" si="19"/>
        <v>0</v>
      </c>
      <c r="BR29" s="36">
        <f t="shared" si="20"/>
        <v>0</v>
      </c>
      <c r="BS29" s="36">
        <f t="shared" si="21"/>
        <v>0</v>
      </c>
      <c r="BU29" s="36">
        <f t="shared" si="22"/>
        <v>0</v>
      </c>
      <c r="BV29" s="36">
        <f t="shared" si="23"/>
        <v>0</v>
      </c>
      <c r="BW29" s="36">
        <f t="shared" si="24"/>
        <v>0</v>
      </c>
      <c r="BX29" s="36">
        <f t="shared" si="25"/>
        <v>0</v>
      </c>
      <c r="BY29" s="36">
        <f t="shared" si="26"/>
        <v>0</v>
      </c>
      <c r="CA29" s="36">
        <f t="shared" si="27"/>
        <v>0</v>
      </c>
      <c r="CB29" s="36">
        <f t="shared" si="28"/>
        <v>0</v>
      </c>
      <c r="CC29" s="36">
        <f t="shared" si="29"/>
        <v>0</v>
      </c>
      <c r="CD29" s="36">
        <f t="shared" si="30"/>
        <v>0</v>
      </c>
      <c r="CE29" s="36">
        <f t="shared" si="31"/>
        <v>0</v>
      </c>
      <c r="CI29" s="36">
        <f t="shared" si="32"/>
        <v>0</v>
      </c>
      <c r="CJ29" s="36">
        <f t="shared" si="33"/>
        <v>0</v>
      </c>
      <c r="CK29" s="36">
        <f t="shared" si="34"/>
        <v>0</v>
      </c>
      <c r="CL29" s="36">
        <f t="shared" si="35"/>
        <v>0</v>
      </c>
      <c r="CM29" s="36">
        <f t="shared" si="36"/>
        <v>0</v>
      </c>
    </row>
    <row r="30" spans="1:91" ht="18">
      <c r="A30" s="40"/>
      <c r="B30" s="55">
        <v>27</v>
      </c>
      <c r="C30" s="42">
        <v>27</v>
      </c>
      <c r="D30" s="27"/>
      <c r="E30" s="27"/>
      <c r="F30" s="27"/>
      <c r="G30" s="27"/>
      <c r="H30" s="27"/>
      <c r="I30" s="52">
        <f t="shared" si="0"/>
        <v>0</v>
      </c>
      <c r="J30" s="52" t="e">
        <f t="shared" si="2"/>
        <v>#DIV/0!</v>
      </c>
      <c r="K30" s="54">
        <f t="shared" si="1"/>
        <v>0</v>
      </c>
      <c r="S30" s="66">
        <f t="shared" si="37"/>
        <v>0</v>
      </c>
      <c r="T30" s="66">
        <f t="shared" si="38"/>
        <v>0</v>
      </c>
      <c r="U30" s="66">
        <f t="shared" si="39"/>
        <v>0</v>
      </c>
      <c r="V30" s="66">
        <f t="shared" si="40"/>
        <v>0</v>
      </c>
      <c r="W30" s="66">
        <f t="shared" si="41"/>
        <v>0</v>
      </c>
      <c r="X30" s="45">
        <f t="shared" si="3"/>
        <v>0</v>
      </c>
      <c r="Y30" s="68" t="e">
        <f t="shared" si="4"/>
        <v>#DIV/0!</v>
      </c>
      <c r="Z30" s="69">
        <f t="shared" si="42"/>
        <v>0</v>
      </c>
      <c r="AA30" s="72"/>
      <c r="AB30" s="66" t="str">
        <f t="shared" si="5"/>
        <v> </v>
      </c>
      <c r="AC30" s="66" t="str">
        <f t="shared" si="6"/>
        <v> </v>
      </c>
      <c r="AD30" s="66" t="str">
        <f t="shared" si="7"/>
        <v> </v>
      </c>
      <c r="AE30" s="66" t="str">
        <f t="shared" si="8"/>
        <v> </v>
      </c>
      <c r="AF30" s="66" t="str">
        <f t="shared" si="9"/>
        <v> </v>
      </c>
      <c r="AI30" s="88">
        <f t="shared" si="10"/>
        <v>4</v>
      </c>
      <c r="AJ30" s="32">
        <f t="shared" si="43"/>
        <v>1</v>
      </c>
      <c r="AK30" s="32">
        <f t="shared" si="44"/>
        <v>1</v>
      </c>
      <c r="AL30" s="32">
        <f t="shared" si="45"/>
        <v>1</v>
      </c>
      <c r="AM30" s="32">
        <f t="shared" si="46"/>
        <v>1</v>
      </c>
      <c r="AN30" s="90">
        <f t="shared" si="47"/>
        <v>1000000</v>
      </c>
      <c r="AO30" s="89">
        <f t="shared" si="11"/>
        <v>3</v>
      </c>
      <c r="AP30" s="32">
        <f t="shared" si="48"/>
        <v>1</v>
      </c>
      <c r="AQ30" s="32">
        <f t="shared" si="49"/>
        <v>1</v>
      </c>
      <c r="AR30" s="32">
        <f t="shared" si="50"/>
        <v>1</v>
      </c>
      <c r="AS30" s="91">
        <f t="shared" si="51"/>
        <v>100000</v>
      </c>
      <c r="AT30" s="88">
        <f t="shared" si="52"/>
        <v>2</v>
      </c>
      <c r="AU30" s="32">
        <f t="shared" si="53"/>
        <v>1</v>
      </c>
      <c r="AV30" s="32">
        <f t="shared" si="54"/>
        <v>1</v>
      </c>
      <c r="AW30" s="90">
        <f t="shared" si="55"/>
        <v>10000</v>
      </c>
      <c r="AX30" s="89">
        <f t="shared" si="56"/>
        <v>1</v>
      </c>
      <c r="AY30" s="32">
        <f t="shared" si="57"/>
        <v>1</v>
      </c>
      <c r="AZ30" s="91">
        <f t="shared" si="58"/>
        <v>1000</v>
      </c>
      <c r="BA30" s="92">
        <f t="shared" si="59"/>
        <v>1111000</v>
      </c>
      <c r="BB30" s="29" t="s">
        <v>67</v>
      </c>
      <c r="BC30" s="38" t="e">
        <f>SUM('SA 2016 PLP Tag &amp; Nacht'!#REF!-'SA 2016 PLP Tag &amp; Nacht'!#REF!)</f>
        <v>#REF!</v>
      </c>
      <c r="BD30" s="146" t="s">
        <v>61</v>
      </c>
      <c r="BE30" s="147" t="s">
        <v>68</v>
      </c>
      <c r="BF30" s="148" t="s">
        <v>69</v>
      </c>
      <c r="BG30" s="149" t="s">
        <v>70</v>
      </c>
      <c r="BI30" s="36">
        <f t="shared" si="12"/>
        <v>0</v>
      </c>
      <c r="BJ30" s="36">
        <f t="shared" si="13"/>
        <v>0</v>
      </c>
      <c r="BK30" s="36">
        <f t="shared" si="14"/>
        <v>0</v>
      </c>
      <c r="BL30" s="36">
        <f t="shared" si="15"/>
        <v>0</v>
      </c>
      <c r="BM30" s="36">
        <f t="shared" si="16"/>
        <v>0</v>
      </c>
      <c r="BO30" s="36">
        <f t="shared" si="17"/>
        <v>0</v>
      </c>
      <c r="BP30" s="36">
        <f t="shared" si="18"/>
        <v>0</v>
      </c>
      <c r="BQ30" s="36">
        <f t="shared" si="19"/>
        <v>0</v>
      </c>
      <c r="BR30" s="36">
        <f t="shared" si="20"/>
        <v>0</v>
      </c>
      <c r="BS30" s="36">
        <f t="shared" si="21"/>
        <v>0</v>
      </c>
      <c r="BU30" s="36">
        <f t="shared" si="22"/>
        <v>0</v>
      </c>
      <c r="BV30" s="36">
        <f t="shared" si="23"/>
        <v>0</v>
      </c>
      <c r="BW30" s="36">
        <f t="shared" si="24"/>
        <v>0</v>
      </c>
      <c r="BX30" s="36">
        <f t="shared" si="25"/>
        <v>0</v>
      </c>
      <c r="BY30" s="36">
        <f t="shared" si="26"/>
        <v>0</v>
      </c>
      <c r="CA30" s="36">
        <f t="shared" si="27"/>
        <v>0</v>
      </c>
      <c r="CB30" s="36">
        <f t="shared" si="28"/>
        <v>0</v>
      </c>
      <c r="CC30" s="36">
        <f t="shared" si="29"/>
        <v>0</v>
      </c>
      <c r="CD30" s="36">
        <f t="shared" si="30"/>
        <v>0</v>
      </c>
      <c r="CE30" s="36">
        <f t="shared" si="31"/>
        <v>0</v>
      </c>
      <c r="CI30" s="36">
        <f t="shared" si="32"/>
        <v>0</v>
      </c>
      <c r="CJ30" s="36">
        <f t="shared" si="33"/>
        <v>0</v>
      </c>
      <c r="CK30" s="36">
        <f t="shared" si="34"/>
        <v>0</v>
      </c>
      <c r="CL30" s="36">
        <f t="shared" si="35"/>
        <v>0</v>
      </c>
      <c r="CM30" s="36">
        <f t="shared" si="36"/>
        <v>0</v>
      </c>
    </row>
    <row r="31" spans="1:91" ht="18">
      <c r="A31" s="40"/>
      <c r="B31" s="55">
        <v>28</v>
      </c>
      <c r="C31" s="2">
        <v>28</v>
      </c>
      <c r="D31" s="28"/>
      <c r="E31" s="28"/>
      <c r="F31" s="28"/>
      <c r="G31" s="28"/>
      <c r="H31" s="28"/>
      <c r="I31" s="52">
        <f t="shared" si="0"/>
        <v>0</v>
      </c>
      <c r="J31" s="52" t="e">
        <f t="shared" si="2"/>
        <v>#DIV/0!</v>
      </c>
      <c r="K31" s="54">
        <f t="shared" si="1"/>
        <v>0</v>
      </c>
      <c r="S31" s="66">
        <f t="shared" si="37"/>
        <v>0</v>
      </c>
      <c r="T31" s="66">
        <f t="shared" si="38"/>
        <v>0</v>
      </c>
      <c r="U31" s="66">
        <f t="shared" si="39"/>
        <v>0</v>
      </c>
      <c r="V31" s="66">
        <f t="shared" si="40"/>
        <v>0</v>
      </c>
      <c r="W31" s="66">
        <f t="shared" si="41"/>
        <v>0</v>
      </c>
      <c r="X31" s="45">
        <f t="shared" si="3"/>
        <v>0</v>
      </c>
      <c r="Y31" s="68" t="e">
        <f t="shared" si="4"/>
        <v>#DIV/0!</v>
      </c>
      <c r="Z31" s="69">
        <f t="shared" si="42"/>
        <v>0</v>
      </c>
      <c r="AA31" s="72"/>
      <c r="AB31" s="66" t="str">
        <f t="shared" si="5"/>
        <v> </v>
      </c>
      <c r="AC31" s="66" t="str">
        <f t="shared" si="6"/>
        <v> </v>
      </c>
      <c r="AD31" s="66" t="str">
        <f t="shared" si="7"/>
        <v> </v>
      </c>
      <c r="AE31" s="66" t="str">
        <f t="shared" si="8"/>
        <v> </v>
      </c>
      <c r="AF31" s="66" t="str">
        <f t="shared" si="9"/>
        <v> </v>
      </c>
      <c r="AI31" s="88">
        <f t="shared" si="10"/>
        <v>4</v>
      </c>
      <c r="AJ31" s="32">
        <f t="shared" si="43"/>
        <v>1</v>
      </c>
      <c r="AK31" s="32">
        <f t="shared" si="44"/>
        <v>1</v>
      </c>
      <c r="AL31" s="32">
        <f t="shared" si="45"/>
        <v>1</v>
      </c>
      <c r="AM31" s="32">
        <f t="shared" si="46"/>
        <v>1</v>
      </c>
      <c r="AN31" s="90">
        <f t="shared" si="47"/>
        <v>1000000</v>
      </c>
      <c r="AO31" s="89">
        <f t="shared" si="11"/>
        <v>3</v>
      </c>
      <c r="AP31" s="32">
        <f t="shared" si="48"/>
        <v>1</v>
      </c>
      <c r="AQ31" s="32">
        <f t="shared" si="49"/>
        <v>1</v>
      </c>
      <c r="AR31" s="32">
        <f t="shared" si="50"/>
        <v>1</v>
      </c>
      <c r="AS31" s="91">
        <f t="shared" si="51"/>
        <v>100000</v>
      </c>
      <c r="AT31" s="88">
        <f t="shared" si="52"/>
        <v>2</v>
      </c>
      <c r="AU31" s="32">
        <f t="shared" si="53"/>
        <v>1</v>
      </c>
      <c r="AV31" s="32">
        <f t="shared" si="54"/>
        <v>1</v>
      </c>
      <c r="AW31" s="90">
        <f t="shared" si="55"/>
        <v>10000</v>
      </c>
      <c r="AX31" s="89">
        <f t="shared" si="56"/>
        <v>1</v>
      </c>
      <c r="AY31" s="32">
        <f t="shared" si="57"/>
        <v>1</v>
      </c>
      <c r="AZ31" s="91">
        <f t="shared" si="58"/>
        <v>1000</v>
      </c>
      <c r="BA31" s="92">
        <f t="shared" si="59"/>
        <v>1111000</v>
      </c>
      <c r="BB31" s="29" t="s">
        <v>67</v>
      </c>
      <c r="BC31" s="38" t="e">
        <f>SUM('SA 2016 PLP Tag &amp; Nacht'!#REF!-'SA 2016 PLP Tag &amp; Nacht'!#REF!)</f>
        <v>#REF!</v>
      </c>
      <c r="BD31" s="146" t="s">
        <v>61</v>
      </c>
      <c r="BE31" s="147" t="s">
        <v>68</v>
      </c>
      <c r="BF31" s="148" t="s">
        <v>69</v>
      </c>
      <c r="BG31" s="149" t="s">
        <v>70</v>
      </c>
      <c r="BI31" s="36">
        <f t="shared" si="12"/>
        <v>0</v>
      </c>
      <c r="BJ31" s="36">
        <f t="shared" si="13"/>
        <v>0</v>
      </c>
      <c r="BK31" s="36">
        <f t="shared" si="14"/>
        <v>0</v>
      </c>
      <c r="BL31" s="36">
        <f t="shared" si="15"/>
        <v>0</v>
      </c>
      <c r="BM31" s="36">
        <f t="shared" si="16"/>
        <v>0</v>
      </c>
      <c r="BO31" s="36">
        <f t="shared" si="17"/>
        <v>0</v>
      </c>
      <c r="BP31" s="36">
        <f t="shared" si="18"/>
        <v>0</v>
      </c>
      <c r="BQ31" s="36">
        <f t="shared" si="19"/>
        <v>0</v>
      </c>
      <c r="BR31" s="36">
        <f t="shared" si="20"/>
        <v>0</v>
      </c>
      <c r="BS31" s="36">
        <f t="shared" si="21"/>
        <v>0</v>
      </c>
      <c r="BU31" s="36">
        <f t="shared" si="22"/>
        <v>0</v>
      </c>
      <c r="BV31" s="36">
        <f t="shared" si="23"/>
        <v>0</v>
      </c>
      <c r="BW31" s="36">
        <f t="shared" si="24"/>
        <v>0</v>
      </c>
      <c r="BX31" s="36">
        <f t="shared" si="25"/>
        <v>0</v>
      </c>
      <c r="BY31" s="36">
        <f t="shared" si="26"/>
        <v>0</v>
      </c>
      <c r="CA31" s="36">
        <f t="shared" si="27"/>
        <v>0</v>
      </c>
      <c r="CB31" s="36">
        <f t="shared" si="28"/>
        <v>0</v>
      </c>
      <c r="CC31" s="36">
        <f t="shared" si="29"/>
        <v>0</v>
      </c>
      <c r="CD31" s="36">
        <f t="shared" si="30"/>
        <v>0</v>
      </c>
      <c r="CE31" s="36">
        <f t="shared" si="31"/>
        <v>0</v>
      </c>
      <c r="CI31" s="36">
        <f t="shared" si="32"/>
        <v>0</v>
      </c>
      <c r="CJ31" s="36">
        <f t="shared" si="33"/>
        <v>0</v>
      </c>
      <c r="CK31" s="36">
        <f t="shared" si="34"/>
        <v>0</v>
      </c>
      <c r="CL31" s="36">
        <f t="shared" si="35"/>
        <v>0</v>
      </c>
      <c r="CM31" s="36">
        <f t="shared" si="36"/>
        <v>0</v>
      </c>
    </row>
    <row r="32" spans="1:91" ht="18">
      <c r="A32" s="40"/>
      <c r="B32" s="55">
        <v>29</v>
      </c>
      <c r="C32" s="42">
        <v>29</v>
      </c>
      <c r="D32" s="27"/>
      <c r="E32" s="27"/>
      <c r="F32" s="27"/>
      <c r="G32" s="27"/>
      <c r="H32" s="27"/>
      <c r="I32" s="52">
        <f t="shared" si="0"/>
        <v>0</v>
      </c>
      <c r="J32" s="52" t="e">
        <f t="shared" si="2"/>
        <v>#DIV/0!</v>
      </c>
      <c r="K32" s="54">
        <f t="shared" si="1"/>
        <v>0</v>
      </c>
      <c r="S32" s="66">
        <f t="shared" si="37"/>
        <v>0</v>
      </c>
      <c r="T32" s="66">
        <f t="shared" si="38"/>
        <v>0</v>
      </c>
      <c r="U32" s="66">
        <f t="shared" si="39"/>
        <v>0</v>
      </c>
      <c r="V32" s="66">
        <f t="shared" si="40"/>
        <v>0</v>
      </c>
      <c r="W32" s="66">
        <f t="shared" si="41"/>
        <v>0</v>
      </c>
      <c r="X32" s="45">
        <f t="shared" si="3"/>
        <v>0</v>
      </c>
      <c r="Y32" s="68" t="e">
        <f t="shared" si="4"/>
        <v>#DIV/0!</v>
      </c>
      <c r="Z32" s="69">
        <f t="shared" si="42"/>
        <v>0</v>
      </c>
      <c r="AA32" s="72"/>
      <c r="AB32" s="66" t="str">
        <f t="shared" si="5"/>
        <v> </v>
      </c>
      <c r="AC32" s="66" t="str">
        <f t="shared" si="6"/>
        <v> </v>
      </c>
      <c r="AD32" s="66" t="str">
        <f t="shared" si="7"/>
        <v> </v>
      </c>
      <c r="AE32" s="66" t="str">
        <f t="shared" si="8"/>
        <v> </v>
      </c>
      <c r="AF32" s="66" t="str">
        <f t="shared" si="9"/>
        <v> </v>
      </c>
      <c r="AI32" s="88">
        <f t="shared" si="10"/>
        <v>4</v>
      </c>
      <c r="AJ32" s="32">
        <f t="shared" si="43"/>
        <v>1</v>
      </c>
      <c r="AK32" s="32">
        <f t="shared" si="44"/>
        <v>1</v>
      </c>
      <c r="AL32" s="32">
        <f t="shared" si="45"/>
        <v>1</v>
      </c>
      <c r="AM32" s="32">
        <f t="shared" si="46"/>
        <v>1</v>
      </c>
      <c r="AN32" s="90">
        <f t="shared" si="47"/>
        <v>1000000</v>
      </c>
      <c r="AO32" s="89">
        <f t="shared" si="11"/>
        <v>3</v>
      </c>
      <c r="AP32" s="32">
        <f t="shared" si="48"/>
        <v>1</v>
      </c>
      <c r="AQ32" s="32">
        <f t="shared" si="49"/>
        <v>1</v>
      </c>
      <c r="AR32" s="32">
        <f t="shared" si="50"/>
        <v>1</v>
      </c>
      <c r="AS32" s="91">
        <f t="shared" si="51"/>
        <v>100000</v>
      </c>
      <c r="AT32" s="88">
        <f t="shared" si="52"/>
        <v>2</v>
      </c>
      <c r="AU32" s="32">
        <f t="shared" si="53"/>
        <v>1</v>
      </c>
      <c r="AV32" s="32">
        <f t="shared" si="54"/>
        <v>1</v>
      </c>
      <c r="AW32" s="90">
        <f t="shared" si="55"/>
        <v>10000</v>
      </c>
      <c r="AX32" s="89">
        <f t="shared" si="56"/>
        <v>1</v>
      </c>
      <c r="AY32" s="32">
        <f t="shared" si="57"/>
        <v>1</v>
      </c>
      <c r="AZ32" s="91">
        <f t="shared" si="58"/>
        <v>1000</v>
      </c>
      <c r="BA32" s="92">
        <f t="shared" si="59"/>
        <v>1111000</v>
      </c>
      <c r="BB32" s="29" t="s">
        <v>67</v>
      </c>
      <c r="BC32" s="38" t="e">
        <f>SUM('SA 2016 PLP Tag &amp; Nacht'!#REF!-'SA 2016 PLP Tag &amp; Nacht'!#REF!)</f>
        <v>#REF!</v>
      </c>
      <c r="BD32" s="146" t="s">
        <v>61</v>
      </c>
      <c r="BE32" s="147" t="s">
        <v>68</v>
      </c>
      <c r="BF32" s="148" t="s">
        <v>69</v>
      </c>
      <c r="BG32" s="149" t="s">
        <v>70</v>
      </c>
      <c r="BI32" s="36">
        <f t="shared" si="12"/>
        <v>0</v>
      </c>
      <c r="BJ32" s="36">
        <f t="shared" si="13"/>
        <v>0</v>
      </c>
      <c r="BK32" s="36">
        <f t="shared" si="14"/>
        <v>0</v>
      </c>
      <c r="BL32" s="36">
        <f t="shared" si="15"/>
        <v>0</v>
      </c>
      <c r="BM32" s="36">
        <f t="shared" si="16"/>
        <v>0</v>
      </c>
      <c r="BO32" s="36">
        <f t="shared" si="17"/>
        <v>0</v>
      </c>
      <c r="BP32" s="36">
        <f t="shared" si="18"/>
        <v>0</v>
      </c>
      <c r="BQ32" s="36">
        <f t="shared" si="19"/>
        <v>0</v>
      </c>
      <c r="BR32" s="36">
        <f t="shared" si="20"/>
        <v>0</v>
      </c>
      <c r="BS32" s="36">
        <f t="shared" si="21"/>
        <v>0</v>
      </c>
      <c r="BU32" s="36">
        <f t="shared" si="22"/>
        <v>0</v>
      </c>
      <c r="BV32" s="36">
        <f t="shared" si="23"/>
        <v>0</v>
      </c>
      <c r="BW32" s="36">
        <f t="shared" si="24"/>
        <v>0</v>
      </c>
      <c r="BX32" s="36">
        <f t="shared" si="25"/>
        <v>0</v>
      </c>
      <c r="BY32" s="36">
        <f t="shared" si="26"/>
        <v>0</v>
      </c>
      <c r="CA32" s="36">
        <f t="shared" si="27"/>
        <v>0</v>
      </c>
      <c r="CB32" s="36">
        <f t="shared" si="28"/>
        <v>0</v>
      </c>
      <c r="CC32" s="36">
        <f t="shared" si="29"/>
        <v>0</v>
      </c>
      <c r="CD32" s="36">
        <f t="shared" si="30"/>
        <v>0</v>
      </c>
      <c r="CE32" s="36">
        <f t="shared" si="31"/>
        <v>0</v>
      </c>
      <c r="CI32" s="36">
        <f t="shared" si="32"/>
        <v>0</v>
      </c>
      <c r="CJ32" s="36">
        <f t="shared" si="33"/>
        <v>0</v>
      </c>
      <c r="CK32" s="36">
        <f t="shared" si="34"/>
        <v>0</v>
      </c>
      <c r="CL32" s="36">
        <f t="shared" si="35"/>
        <v>0</v>
      </c>
      <c r="CM32" s="36">
        <f t="shared" si="36"/>
        <v>0</v>
      </c>
    </row>
    <row r="33" spans="1:91" ht="18">
      <c r="A33" s="40"/>
      <c r="B33" s="55">
        <v>30</v>
      </c>
      <c r="C33" s="2">
        <v>30</v>
      </c>
      <c r="D33" s="28"/>
      <c r="E33" s="28"/>
      <c r="F33" s="28"/>
      <c r="G33" s="28"/>
      <c r="H33" s="28"/>
      <c r="I33" s="52">
        <f t="shared" si="0"/>
        <v>0</v>
      </c>
      <c r="J33" s="52" t="e">
        <f t="shared" si="2"/>
        <v>#DIV/0!</v>
      </c>
      <c r="K33" s="54">
        <f t="shared" si="1"/>
        <v>0</v>
      </c>
      <c r="S33" s="66">
        <f t="shared" si="37"/>
        <v>0</v>
      </c>
      <c r="T33" s="66">
        <f t="shared" si="38"/>
        <v>0</v>
      </c>
      <c r="U33" s="66">
        <f t="shared" si="39"/>
        <v>0</v>
      </c>
      <c r="V33" s="66">
        <f t="shared" si="40"/>
        <v>0</v>
      </c>
      <c r="W33" s="66">
        <f t="shared" si="41"/>
        <v>0</v>
      </c>
      <c r="X33" s="45">
        <f t="shared" si="3"/>
        <v>0</v>
      </c>
      <c r="Y33" s="68" t="e">
        <f t="shared" si="4"/>
        <v>#DIV/0!</v>
      </c>
      <c r="Z33" s="69">
        <f t="shared" si="42"/>
        <v>0</v>
      </c>
      <c r="AA33" s="72"/>
      <c r="AB33" s="66" t="str">
        <f t="shared" si="5"/>
        <v> </v>
      </c>
      <c r="AC33" s="66" t="str">
        <f t="shared" si="6"/>
        <v> </v>
      </c>
      <c r="AD33" s="66" t="str">
        <f t="shared" si="7"/>
        <v> </v>
      </c>
      <c r="AE33" s="66" t="str">
        <f t="shared" si="8"/>
        <v> </v>
      </c>
      <c r="AF33" s="66" t="str">
        <f t="shared" si="9"/>
        <v> </v>
      </c>
      <c r="AI33" s="88">
        <f t="shared" si="10"/>
        <v>4</v>
      </c>
      <c r="AJ33" s="32">
        <f t="shared" si="43"/>
        <v>1</v>
      </c>
      <c r="AK33" s="32">
        <f t="shared" si="44"/>
        <v>1</v>
      </c>
      <c r="AL33" s="32">
        <f t="shared" si="45"/>
        <v>1</v>
      </c>
      <c r="AM33" s="32">
        <f t="shared" si="46"/>
        <v>1</v>
      </c>
      <c r="AN33" s="90">
        <f t="shared" si="47"/>
        <v>1000000</v>
      </c>
      <c r="AO33" s="89">
        <f t="shared" si="11"/>
        <v>3</v>
      </c>
      <c r="AP33" s="32">
        <f t="shared" si="48"/>
        <v>1</v>
      </c>
      <c r="AQ33" s="32">
        <f t="shared" si="49"/>
        <v>1</v>
      </c>
      <c r="AR33" s="32">
        <f t="shared" si="50"/>
        <v>1</v>
      </c>
      <c r="AS33" s="91">
        <f t="shared" si="51"/>
        <v>100000</v>
      </c>
      <c r="AT33" s="88">
        <f t="shared" si="52"/>
        <v>2</v>
      </c>
      <c r="AU33" s="32">
        <f t="shared" si="53"/>
        <v>1</v>
      </c>
      <c r="AV33" s="32">
        <f t="shared" si="54"/>
        <v>1</v>
      </c>
      <c r="AW33" s="90">
        <f t="shared" si="55"/>
        <v>10000</v>
      </c>
      <c r="AX33" s="89">
        <f t="shared" si="56"/>
        <v>1</v>
      </c>
      <c r="AY33" s="32">
        <f t="shared" si="57"/>
        <v>1</v>
      </c>
      <c r="AZ33" s="91">
        <f t="shared" si="58"/>
        <v>1000</v>
      </c>
      <c r="BA33" s="92">
        <f t="shared" si="59"/>
        <v>1111000</v>
      </c>
      <c r="BB33" s="29" t="s">
        <v>67</v>
      </c>
      <c r="BC33" s="38" t="e">
        <f>SUM('SA 2016 PLP Tag &amp; Nacht'!#REF!-'SA 2016 PLP Tag &amp; Nacht'!#REF!)</f>
        <v>#REF!</v>
      </c>
      <c r="BD33" s="146" t="s">
        <v>61</v>
      </c>
      <c r="BE33" s="147" t="s">
        <v>68</v>
      </c>
      <c r="BF33" s="148" t="s">
        <v>69</v>
      </c>
      <c r="BG33" s="149" t="s">
        <v>70</v>
      </c>
      <c r="BI33" s="36">
        <f t="shared" si="12"/>
        <v>0</v>
      </c>
      <c r="BJ33" s="36">
        <f t="shared" si="13"/>
        <v>0</v>
      </c>
      <c r="BK33" s="36">
        <f t="shared" si="14"/>
        <v>0</v>
      </c>
      <c r="BL33" s="36">
        <f t="shared" si="15"/>
        <v>0</v>
      </c>
      <c r="BM33" s="36">
        <f t="shared" si="16"/>
        <v>0</v>
      </c>
      <c r="BO33" s="36">
        <f t="shared" si="17"/>
        <v>0</v>
      </c>
      <c r="BP33" s="36">
        <f t="shared" si="18"/>
        <v>0</v>
      </c>
      <c r="BQ33" s="36">
        <f t="shared" si="19"/>
        <v>0</v>
      </c>
      <c r="BR33" s="36">
        <f t="shared" si="20"/>
        <v>0</v>
      </c>
      <c r="BS33" s="36">
        <f t="shared" si="21"/>
        <v>0</v>
      </c>
      <c r="BU33" s="36">
        <f t="shared" si="22"/>
        <v>0</v>
      </c>
      <c r="BV33" s="36">
        <f t="shared" si="23"/>
        <v>0</v>
      </c>
      <c r="BW33" s="36">
        <f t="shared" si="24"/>
        <v>0</v>
      </c>
      <c r="BX33" s="36">
        <f t="shared" si="25"/>
        <v>0</v>
      </c>
      <c r="BY33" s="36">
        <f t="shared" si="26"/>
        <v>0</v>
      </c>
      <c r="CA33" s="36">
        <f t="shared" si="27"/>
        <v>0</v>
      </c>
      <c r="CB33" s="36">
        <f t="shared" si="28"/>
        <v>0</v>
      </c>
      <c r="CC33" s="36">
        <f t="shared" si="29"/>
        <v>0</v>
      </c>
      <c r="CD33" s="36">
        <f t="shared" si="30"/>
        <v>0</v>
      </c>
      <c r="CE33" s="36">
        <f t="shared" si="31"/>
        <v>0</v>
      </c>
      <c r="CI33" s="36">
        <f t="shared" si="32"/>
        <v>0</v>
      </c>
      <c r="CJ33" s="36">
        <f t="shared" si="33"/>
        <v>0</v>
      </c>
      <c r="CK33" s="36">
        <f t="shared" si="34"/>
        <v>0</v>
      </c>
      <c r="CL33" s="36">
        <f t="shared" si="35"/>
        <v>0</v>
      </c>
      <c r="CM33" s="36">
        <f t="shared" si="36"/>
        <v>0</v>
      </c>
    </row>
    <row r="34" spans="1:91" ht="18">
      <c r="A34" s="40"/>
      <c r="B34" s="55">
        <v>31</v>
      </c>
      <c r="C34" s="42">
        <v>31</v>
      </c>
      <c r="D34" s="27"/>
      <c r="E34" s="27"/>
      <c r="F34" s="27"/>
      <c r="G34" s="27"/>
      <c r="H34" s="27"/>
      <c r="I34" s="52">
        <f t="shared" si="0"/>
        <v>0</v>
      </c>
      <c r="J34" s="52" t="e">
        <f t="shared" si="2"/>
        <v>#DIV/0!</v>
      </c>
      <c r="K34" s="54">
        <f t="shared" si="1"/>
        <v>0</v>
      </c>
      <c r="S34" s="66">
        <f t="shared" si="37"/>
        <v>0</v>
      </c>
      <c r="T34" s="66">
        <f t="shared" si="38"/>
        <v>0</v>
      </c>
      <c r="U34" s="66">
        <f t="shared" si="39"/>
        <v>0</v>
      </c>
      <c r="V34" s="66">
        <f t="shared" si="40"/>
        <v>0</v>
      </c>
      <c r="W34" s="66">
        <f t="shared" si="41"/>
        <v>0</v>
      </c>
      <c r="X34" s="45">
        <f t="shared" si="3"/>
        <v>0</v>
      </c>
      <c r="Y34" s="68" t="e">
        <f t="shared" si="4"/>
        <v>#DIV/0!</v>
      </c>
      <c r="Z34" s="69">
        <f t="shared" si="42"/>
        <v>0</v>
      </c>
      <c r="AA34" s="72"/>
      <c r="AB34" s="66" t="str">
        <f t="shared" si="5"/>
        <v> </v>
      </c>
      <c r="AC34" s="66" t="str">
        <f t="shared" si="6"/>
        <v> </v>
      </c>
      <c r="AD34" s="66" t="str">
        <f t="shared" si="7"/>
        <v> </v>
      </c>
      <c r="AE34" s="66" t="str">
        <f t="shared" si="8"/>
        <v> </v>
      </c>
      <c r="AF34" s="66" t="str">
        <f t="shared" si="9"/>
        <v> </v>
      </c>
      <c r="AI34" s="88">
        <f t="shared" si="10"/>
        <v>4</v>
      </c>
      <c r="AJ34" s="32">
        <f t="shared" si="43"/>
        <v>1</v>
      </c>
      <c r="AK34" s="32">
        <f t="shared" si="44"/>
        <v>1</v>
      </c>
      <c r="AL34" s="32">
        <f t="shared" si="45"/>
        <v>1</v>
      </c>
      <c r="AM34" s="32">
        <f t="shared" si="46"/>
        <v>1</v>
      </c>
      <c r="AN34" s="90">
        <f t="shared" si="47"/>
        <v>1000000</v>
      </c>
      <c r="AO34" s="89">
        <f t="shared" si="11"/>
        <v>3</v>
      </c>
      <c r="AP34" s="32">
        <f t="shared" si="48"/>
        <v>1</v>
      </c>
      <c r="AQ34" s="32">
        <f t="shared" si="49"/>
        <v>1</v>
      </c>
      <c r="AR34" s="32">
        <f t="shared" si="50"/>
        <v>1</v>
      </c>
      <c r="AS34" s="91">
        <f t="shared" si="51"/>
        <v>100000</v>
      </c>
      <c r="AT34" s="88">
        <f t="shared" si="52"/>
        <v>2</v>
      </c>
      <c r="AU34" s="32">
        <f t="shared" si="53"/>
        <v>1</v>
      </c>
      <c r="AV34" s="32">
        <f t="shared" si="54"/>
        <v>1</v>
      </c>
      <c r="AW34" s="90">
        <f t="shared" si="55"/>
        <v>10000</v>
      </c>
      <c r="AX34" s="89">
        <f t="shared" si="56"/>
        <v>1</v>
      </c>
      <c r="AY34" s="32">
        <f t="shared" si="57"/>
        <v>1</v>
      </c>
      <c r="AZ34" s="91">
        <f t="shared" si="58"/>
        <v>1000</v>
      </c>
      <c r="BA34" s="92">
        <f t="shared" si="59"/>
        <v>1111000</v>
      </c>
      <c r="BB34" s="29" t="s">
        <v>67</v>
      </c>
      <c r="BC34" s="38" t="e">
        <f>SUM('SA 2016 PLP Tag &amp; Nacht'!#REF!-'SA 2016 PLP Tag &amp; Nacht'!#REF!)</f>
        <v>#REF!</v>
      </c>
      <c r="BD34" s="146" t="s">
        <v>61</v>
      </c>
      <c r="BE34" s="147" t="s">
        <v>68</v>
      </c>
      <c r="BF34" s="148" t="s">
        <v>69</v>
      </c>
      <c r="BG34" s="149" t="s">
        <v>70</v>
      </c>
      <c r="BI34" s="36">
        <f t="shared" si="12"/>
        <v>0</v>
      </c>
      <c r="BJ34" s="36">
        <f t="shared" si="13"/>
        <v>0</v>
      </c>
      <c r="BK34" s="36">
        <f t="shared" si="14"/>
        <v>0</v>
      </c>
      <c r="BL34" s="36">
        <f t="shared" si="15"/>
        <v>0</v>
      </c>
      <c r="BM34" s="36">
        <f t="shared" si="16"/>
        <v>0</v>
      </c>
      <c r="BO34" s="36">
        <f t="shared" si="17"/>
        <v>0</v>
      </c>
      <c r="BP34" s="36">
        <f t="shared" si="18"/>
        <v>0</v>
      </c>
      <c r="BQ34" s="36">
        <f t="shared" si="19"/>
        <v>0</v>
      </c>
      <c r="BR34" s="36">
        <f t="shared" si="20"/>
        <v>0</v>
      </c>
      <c r="BS34" s="36">
        <f t="shared" si="21"/>
        <v>0</v>
      </c>
      <c r="BU34" s="36">
        <f t="shared" si="22"/>
        <v>0</v>
      </c>
      <c r="BV34" s="36">
        <f t="shared" si="23"/>
        <v>0</v>
      </c>
      <c r="BW34" s="36">
        <f t="shared" si="24"/>
        <v>0</v>
      </c>
      <c r="BX34" s="36">
        <f t="shared" si="25"/>
        <v>0</v>
      </c>
      <c r="BY34" s="36">
        <f t="shared" si="26"/>
        <v>0</v>
      </c>
      <c r="CA34" s="36">
        <f t="shared" si="27"/>
        <v>0</v>
      </c>
      <c r="CB34" s="36">
        <f t="shared" si="28"/>
        <v>0</v>
      </c>
      <c r="CC34" s="36">
        <f t="shared" si="29"/>
        <v>0</v>
      </c>
      <c r="CD34" s="36">
        <f t="shared" si="30"/>
        <v>0</v>
      </c>
      <c r="CE34" s="36">
        <f t="shared" si="31"/>
        <v>0</v>
      </c>
      <c r="CI34" s="36">
        <f t="shared" si="32"/>
        <v>0</v>
      </c>
      <c r="CJ34" s="36">
        <f t="shared" si="33"/>
        <v>0</v>
      </c>
      <c r="CK34" s="36">
        <f t="shared" si="34"/>
        <v>0</v>
      </c>
      <c r="CL34" s="36">
        <f t="shared" si="35"/>
        <v>0</v>
      </c>
      <c r="CM34" s="36">
        <f t="shared" si="36"/>
        <v>0</v>
      </c>
    </row>
    <row r="35" spans="1:91" ht="18">
      <c r="A35" s="40"/>
      <c r="B35" s="55">
        <v>32</v>
      </c>
      <c r="C35" s="2">
        <v>32</v>
      </c>
      <c r="D35" s="28"/>
      <c r="E35" s="28"/>
      <c r="F35" s="28"/>
      <c r="G35" s="28"/>
      <c r="H35" s="28"/>
      <c r="I35" s="52">
        <f aca="true" t="shared" si="60" ref="I35:I53">X35</f>
        <v>0</v>
      </c>
      <c r="J35" s="52" t="e">
        <f aca="true" t="shared" si="61" ref="J35:J53">Y35</f>
        <v>#DIV/0!</v>
      </c>
      <c r="K35" s="54">
        <f aca="true" t="shared" si="62" ref="K35:K53">Z35</f>
        <v>0</v>
      </c>
      <c r="S35" s="66">
        <f t="shared" si="37"/>
        <v>0</v>
      </c>
      <c r="T35" s="66">
        <f t="shared" si="38"/>
        <v>0</v>
      </c>
      <c r="U35" s="66">
        <f t="shared" si="39"/>
        <v>0</v>
      </c>
      <c r="V35" s="66">
        <f t="shared" si="40"/>
        <v>0</v>
      </c>
      <c r="W35" s="66">
        <f t="shared" si="41"/>
        <v>0</v>
      </c>
      <c r="X35" s="45">
        <f t="shared" si="3"/>
        <v>0</v>
      </c>
      <c r="Y35" s="68" t="e">
        <f t="shared" si="4"/>
        <v>#DIV/0!</v>
      </c>
      <c r="Z35" s="69">
        <f t="shared" si="42"/>
        <v>0</v>
      </c>
      <c r="AA35" s="72"/>
      <c r="AB35" s="66" t="str">
        <f t="shared" si="5"/>
        <v> </v>
      </c>
      <c r="AC35" s="66" t="str">
        <f t="shared" si="6"/>
        <v> </v>
      </c>
      <c r="AD35" s="66" t="str">
        <f t="shared" si="7"/>
        <v> </v>
      </c>
      <c r="AE35" s="66" t="str">
        <f t="shared" si="8"/>
        <v> </v>
      </c>
      <c r="AF35" s="66" t="str">
        <f t="shared" si="9"/>
        <v> </v>
      </c>
      <c r="AI35" s="88">
        <f t="shared" si="10"/>
        <v>4</v>
      </c>
      <c r="AJ35" s="32">
        <f t="shared" si="43"/>
        <v>1</v>
      </c>
      <c r="AK35" s="32">
        <f t="shared" si="44"/>
        <v>1</v>
      </c>
      <c r="AL35" s="32">
        <f t="shared" si="45"/>
        <v>1</v>
      </c>
      <c r="AM35" s="32">
        <f t="shared" si="46"/>
        <v>1</v>
      </c>
      <c r="AN35" s="90">
        <f t="shared" si="47"/>
        <v>1000000</v>
      </c>
      <c r="AO35" s="89">
        <f t="shared" si="11"/>
        <v>3</v>
      </c>
      <c r="AP35" s="32">
        <f t="shared" si="48"/>
        <v>1</v>
      </c>
      <c r="AQ35" s="32">
        <f t="shared" si="49"/>
        <v>1</v>
      </c>
      <c r="AR35" s="32">
        <f t="shared" si="50"/>
        <v>1</v>
      </c>
      <c r="AS35" s="91">
        <f t="shared" si="51"/>
        <v>100000</v>
      </c>
      <c r="AT35" s="88">
        <f t="shared" si="52"/>
        <v>2</v>
      </c>
      <c r="AU35" s="32">
        <f t="shared" si="53"/>
        <v>1</v>
      </c>
      <c r="AV35" s="32">
        <f t="shared" si="54"/>
        <v>1</v>
      </c>
      <c r="AW35" s="90">
        <f t="shared" si="55"/>
        <v>10000</v>
      </c>
      <c r="AX35" s="89">
        <f t="shared" si="56"/>
        <v>1</v>
      </c>
      <c r="AY35" s="32">
        <f t="shared" si="57"/>
        <v>1</v>
      </c>
      <c r="AZ35" s="91">
        <f t="shared" si="58"/>
        <v>1000</v>
      </c>
      <c r="BA35" s="92">
        <f t="shared" si="59"/>
        <v>1111000</v>
      </c>
      <c r="BB35" s="29" t="s">
        <v>67</v>
      </c>
      <c r="BC35" s="38" t="e">
        <f>SUM('SA 2016 PLP Tag &amp; Nacht'!#REF!-'SA 2016 PLP Tag &amp; Nacht'!#REF!)</f>
        <v>#REF!</v>
      </c>
      <c r="BD35" s="146" t="s">
        <v>61</v>
      </c>
      <c r="BE35" s="147" t="s">
        <v>68</v>
      </c>
      <c r="BF35" s="148" t="s">
        <v>69</v>
      </c>
      <c r="BG35" s="149" t="s">
        <v>70</v>
      </c>
      <c r="BI35" s="36">
        <f t="shared" si="12"/>
        <v>0</v>
      </c>
      <c r="BJ35" s="36">
        <f t="shared" si="13"/>
        <v>0</v>
      </c>
      <c r="BK35" s="36">
        <f t="shared" si="14"/>
        <v>0</v>
      </c>
      <c r="BL35" s="36">
        <f t="shared" si="15"/>
        <v>0</v>
      </c>
      <c r="BM35" s="36">
        <f t="shared" si="16"/>
        <v>0</v>
      </c>
      <c r="BO35" s="36">
        <f t="shared" si="17"/>
        <v>0</v>
      </c>
      <c r="BP35" s="36">
        <f t="shared" si="18"/>
        <v>0</v>
      </c>
      <c r="BQ35" s="36">
        <f t="shared" si="19"/>
        <v>0</v>
      </c>
      <c r="BR35" s="36">
        <f t="shared" si="20"/>
        <v>0</v>
      </c>
      <c r="BS35" s="36">
        <f t="shared" si="21"/>
        <v>0</v>
      </c>
      <c r="BU35" s="36">
        <f t="shared" si="22"/>
        <v>0</v>
      </c>
      <c r="BV35" s="36">
        <f t="shared" si="23"/>
        <v>0</v>
      </c>
      <c r="BW35" s="36">
        <f t="shared" si="24"/>
        <v>0</v>
      </c>
      <c r="BX35" s="36">
        <f t="shared" si="25"/>
        <v>0</v>
      </c>
      <c r="BY35" s="36">
        <f t="shared" si="26"/>
        <v>0</v>
      </c>
      <c r="CA35" s="36">
        <f t="shared" si="27"/>
        <v>0</v>
      </c>
      <c r="CB35" s="36">
        <f t="shared" si="28"/>
        <v>0</v>
      </c>
      <c r="CC35" s="36">
        <f t="shared" si="29"/>
        <v>0</v>
      </c>
      <c r="CD35" s="36">
        <f t="shared" si="30"/>
        <v>0</v>
      </c>
      <c r="CE35" s="36">
        <f t="shared" si="31"/>
        <v>0</v>
      </c>
      <c r="CI35" s="36">
        <f t="shared" si="32"/>
        <v>0</v>
      </c>
      <c r="CJ35" s="36">
        <f t="shared" si="33"/>
        <v>0</v>
      </c>
      <c r="CK35" s="36">
        <f t="shared" si="34"/>
        <v>0</v>
      </c>
      <c r="CL35" s="36">
        <f t="shared" si="35"/>
        <v>0</v>
      </c>
      <c r="CM35" s="36">
        <f t="shared" si="36"/>
        <v>0</v>
      </c>
    </row>
    <row r="36" spans="1:91" ht="18">
      <c r="A36" s="40"/>
      <c r="B36" s="55">
        <v>33</v>
      </c>
      <c r="C36" s="42">
        <v>33</v>
      </c>
      <c r="D36" s="27"/>
      <c r="E36" s="27"/>
      <c r="F36" s="27"/>
      <c r="G36" s="27"/>
      <c r="H36" s="27"/>
      <c r="I36" s="52">
        <f t="shared" si="60"/>
        <v>0</v>
      </c>
      <c r="J36" s="52" t="e">
        <f t="shared" si="61"/>
        <v>#DIV/0!</v>
      </c>
      <c r="K36" s="54">
        <f t="shared" si="62"/>
        <v>0</v>
      </c>
      <c r="S36" s="66">
        <f t="shared" si="37"/>
        <v>0</v>
      </c>
      <c r="T36" s="66">
        <f t="shared" si="38"/>
        <v>0</v>
      </c>
      <c r="U36" s="66">
        <f t="shared" si="39"/>
        <v>0</v>
      </c>
      <c r="V36" s="66">
        <f t="shared" si="40"/>
        <v>0</v>
      </c>
      <c r="W36" s="66">
        <f t="shared" si="41"/>
        <v>0</v>
      </c>
      <c r="X36" s="45">
        <f aca="true" t="shared" si="63" ref="X36:X53">SUM(S36:W36)</f>
        <v>0</v>
      </c>
      <c r="Y36" s="68" t="e">
        <f aca="true" t="shared" si="64" ref="Y36:Y53">AVERAGE(AB36:AF36)</f>
        <v>#DIV/0!</v>
      </c>
      <c r="Z36" s="69">
        <f t="shared" si="42"/>
        <v>0</v>
      </c>
      <c r="AA36" s="72"/>
      <c r="AB36" s="66" t="str">
        <f aca="true" t="shared" si="65" ref="AB36:AB53">IF(S36&gt;0,S36," ")</f>
        <v> </v>
      </c>
      <c r="AC36" s="66" t="str">
        <f aca="true" t="shared" si="66" ref="AC36:AC53">IF(T36&gt;0,T36," ")</f>
        <v> </v>
      </c>
      <c r="AD36" s="66" t="str">
        <f aca="true" t="shared" si="67" ref="AD36:AD53">IF(U36&gt;0,U36," ")</f>
        <v> </v>
      </c>
      <c r="AE36" s="66" t="str">
        <f aca="true" t="shared" si="68" ref="AE36:AE53">IF(V36&gt;0,V36," ")</f>
        <v> </v>
      </c>
      <c r="AF36" s="66" t="str">
        <f aca="true" t="shared" si="69" ref="AF36:AF53">IF(W36&gt;0,W36," ")</f>
        <v> </v>
      </c>
      <c r="AI36" s="88">
        <f aca="true" t="shared" si="70" ref="AI36:AI53">SUM(AJ36:AM36)</f>
        <v>4</v>
      </c>
      <c r="AJ36" s="32">
        <f t="shared" si="43"/>
        <v>1</v>
      </c>
      <c r="AK36" s="32">
        <f t="shared" si="44"/>
        <v>1</v>
      </c>
      <c r="AL36" s="32">
        <f t="shared" si="45"/>
        <v>1</v>
      </c>
      <c r="AM36" s="32">
        <f t="shared" si="46"/>
        <v>1</v>
      </c>
      <c r="AN36" s="90">
        <f t="shared" si="47"/>
        <v>1000000</v>
      </c>
      <c r="AO36" s="89">
        <f aca="true" t="shared" si="71" ref="AO36:AO53">SUM(AP36:AR36)</f>
        <v>3</v>
      </c>
      <c r="AP36" s="32">
        <f t="shared" si="48"/>
        <v>1</v>
      </c>
      <c r="AQ36" s="32">
        <f t="shared" si="49"/>
        <v>1</v>
      </c>
      <c r="AR36" s="32">
        <f t="shared" si="50"/>
        <v>1</v>
      </c>
      <c r="AS36" s="91">
        <f t="shared" si="51"/>
        <v>100000</v>
      </c>
      <c r="AT36" s="88">
        <f t="shared" si="52"/>
        <v>2</v>
      </c>
      <c r="AU36" s="32">
        <f t="shared" si="53"/>
        <v>1</v>
      </c>
      <c r="AV36" s="32">
        <f t="shared" si="54"/>
        <v>1</v>
      </c>
      <c r="AW36" s="90">
        <f t="shared" si="55"/>
        <v>10000</v>
      </c>
      <c r="AX36" s="89">
        <f t="shared" si="56"/>
        <v>1</v>
      </c>
      <c r="AY36" s="32">
        <f t="shared" si="57"/>
        <v>1</v>
      </c>
      <c r="AZ36" s="91">
        <f t="shared" si="58"/>
        <v>1000</v>
      </c>
      <c r="BA36" s="92">
        <f t="shared" si="59"/>
        <v>1111000</v>
      </c>
      <c r="BB36" s="29" t="s">
        <v>67</v>
      </c>
      <c r="BC36" s="38" t="e">
        <f>SUM('SA 2016 PLP Tag &amp; Nacht'!#REF!-'SA 2016 PLP Tag &amp; Nacht'!#REF!)</f>
        <v>#REF!</v>
      </c>
      <c r="BD36" s="146" t="s">
        <v>61</v>
      </c>
      <c r="BE36" s="147" t="s">
        <v>68</v>
      </c>
      <c r="BF36" s="148" t="s">
        <v>69</v>
      </c>
      <c r="BG36" s="149" t="s">
        <v>70</v>
      </c>
      <c r="BI36" s="36">
        <f aca="true" t="shared" si="72" ref="BI36:BI53">IF(D36=1,30,IF(D36=2,27,IF(D36=3,25,IF(D36=4,24,IF(D36=5,23,IF(D36=6,22,IF(D36=7,21,IF(D36=8,20,0))))))))</f>
        <v>0</v>
      </c>
      <c r="BJ36" s="36">
        <f aca="true" t="shared" si="73" ref="BJ36:BJ53">IF(E36=1,30,IF(E36=2,27,IF(E36=3,25,IF(E36=4,24,IF(E36=5,23,IF(E36=6,22,IF(E36=7,21,IF(E36=8,20,0))))))))</f>
        <v>0</v>
      </c>
      <c r="BK36" s="36">
        <f aca="true" t="shared" si="74" ref="BK36:BK53">IF(F36=1,30,IF(F36=2,27,IF(F36=3,25,IF(F36=4,24,IF(F36=5,23,IF(F36=6,22,IF(F36=7,21,IF(F36=8,20,0))))))))</f>
        <v>0</v>
      </c>
      <c r="BL36" s="36">
        <f aca="true" t="shared" si="75" ref="BL36:BL53">IF(G36=1,30,IF(G36=2,27,IF(G36=3,25,IF(G36=4,24,IF(G36=5,23,IF(G36=6,22,IF(G36=7,21,IF(G36=8,20,0))))))))</f>
        <v>0</v>
      </c>
      <c r="BM36" s="36">
        <f aca="true" t="shared" si="76" ref="BM36:BM53">IF(H36=1,30,IF(H36=2,27,IF(H36=3,25,IF(H36=4,24,IF(H36=5,23,IF(H36=6,22,IF(H36=7,21,IF(H36=8,20,0))))))))</f>
        <v>0</v>
      </c>
      <c r="BO36" s="36">
        <f aca="true" t="shared" si="77" ref="BO36:BO53">IF(D36=9,19,IF(D36=10,18,IF(D36=11,17,IF(D36=12,16,IF(D36=13,15,IF(D36=14,14,IF(D36=15,13,IF(D36=16,12,0))))))))</f>
        <v>0</v>
      </c>
      <c r="BP36" s="36">
        <f aca="true" t="shared" si="78" ref="BP36:BP53">IF(E36=9,19,IF(E36=10,18,IF(E36=11,17,IF(E36=12,16,IF(E36=13,15,IF(E36=14,14,IF(E36=15,13,IF(E36=16,12,0))))))))</f>
        <v>0</v>
      </c>
      <c r="BQ36" s="36">
        <f aca="true" t="shared" si="79" ref="BQ36:BQ53">IF(F36=9,19,IF(F36=10,18,IF(F36=11,17,IF(F36=12,16,IF(F36=13,15,IF(F36=14,14,IF(F36=15,13,IF(F36=16,12,0))))))))</f>
        <v>0</v>
      </c>
      <c r="BR36" s="36">
        <f aca="true" t="shared" si="80" ref="BR36:BR53">IF(G36=9,19,IF(G36=10,18,IF(G36=11,17,IF(G36=12,16,IF(G36=13,15,IF(G36=14,14,IF(G36=15,13,IF(G36=16,12,0))))))))</f>
        <v>0</v>
      </c>
      <c r="BS36" s="36">
        <f aca="true" t="shared" si="81" ref="BS36:BS53">IF(H36=9,19,IF(H36=10,18,IF(H36=11,17,IF(H36=12,16,IF(H36=13,15,IF(H36=14,14,IF(H36=15,13,IF(H36=16,12,0))))))))</f>
        <v>0</v>
      </c>
      <c r="BU36" s="36">
        <f aca="true" t="shared" si="82" ref="BU36:BU53">IF(D36=17,11,IF(D36=18,10,IF(D36=19,9,IF(D36=20,8,IF(D36=21,7,IF(D36=22,6,IF(D36=23,5,IF(D36=24,4,0))))))))</f>
        <v>0</v>
      </c>
      <c r="BV36" s="36">
        <f aca="true" t="shared" si="83" ref="BV36:BV53">IF(E36=17,11,IF(E36=18,10,IF(E36=19,9,IF(E36=20,8,IF(E36=21,7,IF(E36=22,6,IF(E36=23,5,IF(E36=24,4,0))))))))</f>
        <v>0</v>
      </c>
      <c r="BW36" s="36">
        <f aca="true" t="shared" si="84" ref="BW36:BW53">IF(F36=17,11,IF(F36=18,10,IF(F36=19,9,IF(F36=20,8,IF(F36=21,7,IF(F36=22,6,IF(F36=23,5,IF(F36=24,4,0))))))))</f>
        <v>0</v>
      </c>
      <c r="BX36" s="36">
        <f aca="true" t="shared" si="85" ref="BX36:BX53">IF(G36=17,11,IF(G36=18,10,IF(G36=19,9,IF(G36=20,8,IF(G36=21,7,IF(G36=22,6,IF(G36=23,5,IF(G36=24,4,0))))))))</f>
        <v>0</v>
      </c>
      <c r="BY36" s="36">
        <f aca="true" t="shared" si="86" ref="BY36:BY53">IF(H36=17,11,IF(H36=18,10,IF(H36=19,9,IF(H36=20,8,IF(H36=21,7,IF(H36=22,6,IF(H36=23,5,IF(H36=24,4,0))))))))</f>
        <v>0</v>
      </c>
      <c r="CA36" s="36">
        <f aca="true" t="shared" si="87" ref="CA36:CA53">IF(D36=25,3,IF(D36=26,2,IF(D36=27,1,0)))</f>
        <v>0</v>
      </c>
      <c r="CB36" s="36">
        <f aca="true" t="shared" si="88" ref="CB36:CB53">IF(E36=25,3,IF(E36=26,2,IF(E36=27,1,0)))</f>
        <v>0</v>
      </c>
      <c r="CC36" s="36">
        <f aca="true" t="shared" si="89" ref="CC36:CC53">IF(F36=25,3,IF(F36=26,2,IF(F36=27,1,0)))</f>
        <v>0</v>
      </c>
      <c r="CD36" s="36">
        <f aca="true" t="shared" si="90" ref="CD36:CD53">IF(G36=25,3,IF(G36=26,2,IF(G36=27,1,0)))</f>
        <v>0</v>
      </c>
      <c r="CE36" s="36">
        <f aca="true" t="shared" si="91" ref="CE36:CE53">IF(H36=25,3,IF(H36=26,2,IF(H36=27,1,0)))</f>
        <v>0</v>
      </c>
      <c r="CI36" s="36">
        <f aca="true" t="shared" si="92" ref="CI36:CI53">SUM(BI36+BO36+BU36+CA36)</f>
        <v>0</v>
      </c>
      <c r="CJ36" s="36">
        <f aca="true" t="shared" si="93" ref="CJ36:CJ53">SUM(BJ36+BP36+BV36+CB36)</f>
        <v>0</v>
      </c>
      <c r="CK36" s="36">
        <f aca="true" t="shared" si="94" ref="CK36:CK53">SUM(BK36+BQ36+BW36+CC36)</f>
        <v>0</v>
      </c>
      <c r="CL36" s="36">
        <f aca="true" t="shared" si="95" ref="CL36:CL53">SUM(BL36+BR36+BX36+CD36)</f>
        <v>0</v>
      </c>
      <c r="CM36" s="36">
        <f aca="true" t="shared" si="96" ref="CM36:CM53">SUM(BM36+BS36+BY36+CE36)</f>
        <v>0</v>
      </c>
    </row>
    <row r="37" spans="1:91" ht="18">
      <c r="A37" s="40"/>
      <c r="B37" s="55">
        <v>34</v>
      </c>
      <c r="C37" s="2">
        <v>34</v>
      </c>
      <c r="D37" s="28"/>
      <c r="E37" s="28"/>
      <c r="F37" s="28"/>
      <c r="G37" s="28"/>
      <c r="H37" s="28"/>
      <c r="I37" s="52">
        <f t="shared" si="60"/>
        <v>0</v>
      </c>
      <c r="J37" s="52" t="e">
        <f t="shared" si="61"/>
        <v>#DIV/0!</v>
      </c>
      <c r="K37" s="54">
        <f t="shared" si="62"/>
        <v>0</v>
      </c>
      <c r="S37" s="66">
        <f t="shared" si="37"/>
        <v>0</v>
      </c>
      <c r="T37" s="66">
        <f t="shared" si="38"/>
        <v>0</v>
      </c>
      <c r="U37" s="66">
        <f t="shared" si="39"/>
        <v>0</v>
      </c>
      <c r="V37" s="66">
        <f t="shared" si="40"/>
        <v>0</v>
      </c>
      <c r="W37" s="66">
        <f t="shared" si="41"/>
        <v>0</v>
      </c>
      <c r="X37" s="45">
        <f t="shared" si="63"/>
        <v>0</v>
      </c>
      <c r="Y37" s="68" t="e">
        <f t="shared" si="64"/>
        <v>#DIV/0!</v>
      </c>
      <c r="Z37" s="69">
        <f t="shared" si="42"/>
        <v>0</v>
      </c>
      <c r="AA37" s="72"/>
      <c r="AB37" s="66" t="str">
        <f t="shared" si="65"/>
        <v> </v>
      </c>
      <c r="AC37" s="66" t="str">
        <f t="shared" si="66"/>
        <v> </v>
      </c>
      <c r="AD37" s="66" t="str">
        <f t="shared" si="67"/>
        <v> </v>
      </c>
      <c r="AE37" s="66" t="str">
        <f t="shared" si="68"/>
        <v> </v>
      </c>
      <c r="AF37" s="66" t="str">
        <f t="shared" si="69"/>
        <v> </v>
      </c>
      <c r="AI37" s="88">
        <f t="shared" si="70"/>
        <v>4</v>
      </c>
      <c r="AJ37" s="32">
        <f t="shared" si="43"/>
        <v>1</v>
      </c>
      <c r="AK37" s="32">
        <f t="shared" si="44"/>
        <v>1</v>
      </c>
      <c r="AL37" s="32">
        <f t="shared" si="45"/>
        <v>1</v>
      </c>
      <c r="AM37" s="32">
        <f t="shared" si="46"/>
        <v>1</v>
      </c>
      <c r="AN37" s="90">
        <f t="shared" si="47"/>
        <v>1000000</v>
      </c>
      <c r="AO37" s="89">
        <f t="shared" si="71"/>
        <v>3</v>
      </c>
      <c r="AP37" s="32">
        <f t="shared" si="48"/>
        <v>1</v>
      </c>
      <c r="AQ37" s="32">
        <f t="shared" si="49"/>
        <v>1</v>
      </c>
      <c r="AR37" s="32">
        <f t="shared" si="50"/>
        <v>1</v>
      </c>
      <c r="AS37" s="91">
        <f t="shared" si="51"/>
        <v>100000</v>
      </c>
      <c r="AT37" s="88">
        <f t="shared" si="52"/>
        <v>2</v>
      </c>
      <c r="AU37" s="32">
        <f t="shared" si="53"/>
        <v>1</v>
      </c>
      <c r="AV37" s="32">
        <f t="shared" si="54"/>
        <v>1</v>
      </c>
      <c r="AW37" s="90">
        <f t="shared" si="55"/>
        <v>10000</v>
      </c>
      <c r="AX37" s="89">
        <f t="shared" si="56"/>
        <v>1</v>
      </c>
      <c r="AY37" s="32">
        <f t="shared" si="57"/>
        <v>1</v>
      </c>
      <c r="AZ37" s="91">
        <f t="shared" si="58"/>
        <v>1000</v>
      </c>
      <c r="BA37" s="92">
        <f t="shared" si="59"/>
        <v>1111000</v>
      </c>
      <c r="BB37" s="29" t="s">
        <v>67</v>
      </c>
      <c r="BC37" s="38" t="e">
        <f>SUM('SA 2016 PLP Tag &amp; Nacht'!#REF!-'SA 2016 PLP Tag &amp; Nacht'!#REF!)</f>
        <v>#REF!</v>
      </c>
      <c r="BD37" s="146" t="s">
        <v>61</v>
      </c>
      <c r="BE37" s="147" t="s">
        <v>68</v>
      </c>
      <c r="BF37" s="148" t="s">
        <v>69</v>
      </c>
      <c r="BG37" s="149" t="s">
        <v>70</v>
      </c>
      <c r="BI37" s="36">
        <f t="shared" si="72"/>
        <v>0</v>
      </c>
      <c r="BJ37" s="36">
        <f t="shared" si="73"/>
        <v>0</v>
      </c>
      <c r="BK37" s="36">
        <f t="shared" si="74"/>
        <v>0</v>
      </c>
      <c r="BL37" s="36">
        <f t="shared" si="75"/>
        <v>0</v>
      </c>
      <c r="BM37" s="36">
        <f t="shared" si="76"/>
        <v>0</v>
      </c>
      <c r="BO37" s="36">
        <f t="shared" si="77"/>
        <v>0</v>
      </c>
      <c r="BP37" s="36">
        <f t="shared" si="78"/>
        <v>0</v>
      </c>
      <c r="BQ37" s="36">
        <f t="shared" si="79"/>
        <v>0</v>
      </c>
      <c r="BR37" s="36">
        <f t="shared" si="80"/>
        <v>0</v>
      </c>
      <c r="BS37" s="36">
        <f t="shared" si="81"/>
        <v>0</v>
      </c>
      <c r="BU37" s="36">
        <f t="shared" si="82"/>
        <v>0</v>
      </c>
      <c r="BV37" s="36">
        <f t="shared" si="83"/>
        <v>0</v>
      </c>
      <c r="BW37" s="36">
        <f t="shared" si="84"/>
        <v>0</v>
      </c>
      <c r="BX37" s="36">
        <f t="shared" si="85"/>
        <v>0</v>
      </c>
      <c r="BY37" s="36">
        <f t="shared" si="86"/>
        <v>0</v>
      </c>
      <c r="CA37" s="36">
        <f t="shared" si="87"/>
        <v>0</v>
      </c>
      <c r="CB37" s="36">
        <f t="shared" si="88"/>
        <v>0</v>
      </c>
      <c r="CC37" s="36">
        <f t="shared" si="89"/>
        <v>0</v>
      </c>
      <c r="CD37" s="36">
        <f t="shared" si="90"/>
        <v>0</v>
      </c>
      <c r="CE37" s="36">
        <f t="shared" si="91"/>
        <v>0</v>
      </c>
      <c r="CI37" s="36">
        <f t="shared" si="92"/>
        <v>0</v>
      </c>
      <c r="CJ37" s="36">
        <f t="shared" si="93"/>
        <v>0</v>
      </c>
      <c r="CK37" s="36">
        <f t="shared" si="94"/>
        <v>0</v>
      </c>
      <c r="CL37" s="36">
        <f t="shared" si="95"/>
        <v>0</v>
      </c>
      <c r="CM37" s="36">
        <f t="shared" si="96"/>
        <v>0</v>
      </c>
    </row>
    <row r="38" spans="1:91" ht="18">
      <c r="A38" s="40"/>
      <c r="B38" s="55">
        <v>35</v>
      </c>
      <c r="C38" s="42">
        <v>35</v>
      </c>
      <c r="D38" s="27"/>
      <c r="E38" s="27"/>
      <c r="F38" s="27"/>
      <c r="G38" s="27"/>
      <c r="H38" s="27"/>
      <c r="I38" s="52">
        <f t="shared" si="60"/>
        <v>0</v>
      </c>
      <c r="J38" s="52" t="e">
        <f t="shared" si="61"/>
        <v>#DIV/0!</v>
      </c>
      <c r="K38" s="54">
        <f t="shared" si="62"/>
        <v>0</v>
      </c>
      <c r="S38" s="66">
        <f t="shared" si="37"/>
        <v>0</v>
      </c>
      <c r="T38" s="66">
        <f t="shared" si="38"/>
        <v>0</v>
      </c>
      <c r="U38" s="66">
        <f t="shared" si="39"/>
        <v>0</v>
      </c>
      <c r="V38" s="66">
        <f t="shared" si="40"/>
        <v>0</v>
      </c>
      <c r="W38" s="66">
        <f t="shared" si="41"/>
        <v>0</v>
      </c>
      <c r="X38" s="45">
        <f t="shared" si="63"/>
        <v>0</v>
      </c>
      <c r="Y38" s="68" t="e">
        <f t="shared" si="64"/>
        <v>#DIV/0!</v>
      </c>
      <c r="Z38" s="69">
        <f t="shared" si="42"/>
        <v>0</v>
      </c>
      <c r="AA38" s="72"/>
      <c r="AB38" s="66" t="str">
        <f t="shared" si="65"/>
        <v> </v>
      </c>
      <c r="AC38" s="66" t="str">
        <f t="shared" si="66"/>
        <v> </v>
      </c>
      <c r="AD38" s="66" t="str">
        <f t="shared" si="67"/>
        <v> </v>
      </c>
      <c r="AE38" s="66" t="str">
        <f t="shared" si="68"/>
        <v> </v>
      </c>
      <c r="AF38" s="66" t="str">
        <f t="shared" si="69"/>
        <v> </v>
      </c>
      <c r="AI38" s="88">
        <f t="shared" si="70"/>
        <v>4</v>
      </c>
      <c r="AJ38" s="32">
        <f t="shared" si="43"/>
        <v>1</v>
      </c>
      <c r="AK38" s="32">
        <f t="shared" si="44"/>
        <v>1</v>
      </c>
      <c r="AL38" s="32">
        <f t="shared" si="45"/>
        <v>1</v>
      </c>
      <c r="AM38" s="32">
        <f t="shared" si="46"/>
        <v>1</v>
      </c>
      <c r="AN38" s="90">
        <f t="shared" si="47"/>
        <v>1000000</v>
      </c>
      <c r="AO38" s="89">
        <f t="shared" si="71"/>
        <v>3</v>
      </c>
      <c r="AP38" s="32">
        <f t="shared" si="48"/>
        <v>1</v>
      </c>
      <c r="AQ38" s="32">
        <f t="shared" si="49"/>
        <v>1</v>
      </c>
      <c r="AR38" s="32">
        <f t="shared" si="50"/>
        <v>1</v>
      </c>
      <c r="AS38" s="91">
        <f t="shared" si="51"/>
        <v>100000</v>
      </c>
      <c r="AT38" s="88">
        <f t="shared" si="52"/>
        <v>2</v>
      </c>
      <c r="AU38" s="32">
        <f t="shared" si="53"/>
        <v>1</v>
      </c>
      <c r="AV38" s="32">
        <f t="shared" si="54"/>
        <v>1</v>
      </c>
      <c r="AW38" s="90">
        <f t="shared" si="55"/>
        <v>10000</v>
      </c>
      <c r="AX38" s="89">
        <f t="shared" si="56"/>
        <v>1</v>
      </c>
      <c r="AY38" s="32">
        <f t="shared" si="57"/>
        <v>1</v>
      </c>
      <c r="AZ38" s="91">
        <f t="shared" si="58"/>
        <v>1000</v>
      </c>
      <c r="BA38" s="92">
        <f t="shared" si="59"/>
        <v>1111000</v>
      </c>
      <c r="BB38" s="29" t="s">
        <v>67</v>
      </c>
      <c r="BC38" s="38" t="e">
        <f>SUM('SA 2016 PLP Tag &amp; Nacht'!#REF!-'SA 2016 PLP Tag &amp; Nacht'!#REF!)</f>
        <v>#REF!</v>
      </c>
      <c r="BD38" s="146" t="s">
        <v>61</v>
      </c>
      <c r="BE38" s="147" t="s">
        <v>68</v>
      </c>
      <c r="BF38" s="148" t="s">
        <v>69</v>
      </c>
      <c r="BG38" s="149" t="s">
        <v>70</v>
      </c>
      <c r="BI38" s="36">
        <f t="shared" si="72"/>
        <v>0</v>
      </c>
      <c r="BJ38" s="36">
        <f t="shared" si="73"/>
        <v>0</v>
      </c>
      <c r="BK38" s="36">
        <f t="shared" si="74"/>
        <v>0</v>
      </c>
      <c r="BL38" s="36">
        <f t="shared" si="75"/>
        <v>0</v>
      </c>
      <c r="BM38" s="36">
        <f t="shared" si="76"/>
        <v>0</v>
      </c>
      <c r="BO38" s="36">
        <f t="shared" si="77"/>
        <v>0</v>
      </c>
      <c r="BP38" s="36">
        <f t="shared" si="78"/>
        <v>0</v>
      </c>
      <c r="BQ38" s="36">
        <f t="shared" si="79"/>
        <v>0</v>
      </c>
      <c r="BR38" s="36">
        <f t="shared" si="80"/>
        <v>0</v>
      </c>
      <c r="BS38" s="36">
        <f t="shared" si="81"/>
        <v>0</v>
      </c>
      <c r="BU38" s="36">
        <f t="shared" si="82"/>
        <v>0</v>
      </c>
      <c r="BV38" s="36">
        <f t="shared" si="83"/>
        <v>0</v>
      </c>
      <c r="BW38" s="36">
        <f t="shared" si="84"/>
        <v>0</v>
      </c>
      <c r="BX38" s="36">
        <f t="shared" si="85"/>
        <v>0</v>
      </c>
      <c r="BY38" s="36">
        <f t="shared" si="86"/>
        <v>0</v>
      </c>
      <c r="CA38" s="36">
        <f t="shared" si="87"/>
        <v>0</v>
      </c>
      <c r="CB38" s="36">
        <f t="shared" si="88"/>
        <v>0</v>
      </c>
      <c r="CC38" s="36">
        <f t="shared" si="89"/>
        <v>0</v>
      </c>
      <c r="CD38" s="36">
        <f t="shared" si="90"/>
        <v>0</v>
      </c>
      <c r="CE38" s="36">
        <f t="shared" si="91"/>
        <v>0</v>
      </c>
      <c r="CI38" s="36">
        <f t="shared" si="92"/>
        <v>0</v>
      </c>
      <c r="CJ38" s="36">
        <f t="shared" si="93"/>
        <v>0</v>
      </c>
      <c r="CK38" s="36">
        <f t="shared" si="94"/>
        <v>0</v>
      </c>
      <c r="CL38" s="36">
        <f t="shared" si="95"/>
        <v>0</v>
      </c>
      <c r="CM38" s="36">
        <f t="shared" si="96"/>
        <v>0</v>
      </c>
    </row>
    <row r="39" spans="1:91" ht="18">
      <c r="A39" s="40"/>
      <c r="B39" s="55">
        <v>36</v>
      </c>
      <c r="C39" s="2">
        <v>36</v>
      </c>
      <c r="D39" s="28"/>
      <c r="E39" s="28"/>
      <c r="F39" s="28"/>
      <c r="G39" s="28"/>
      <c r="H39" s="28"/>
      <c r="I39" s="52">
        <f t="shared" si="60"/>
        <v>0</v>
      </c>
      <c r="J39" s="52" t="e">
        <f t="shared" si="61"/>
        <v>#DIV/0!</v>
      </c>
      <c r="K39" s="54">
        <f t="shared" si="62"/>
        <v>0</v>
      </c>
      <c r="S39" s="66">
        <f t="shared" si="37"/>
        <v>0</v>
      </c>
      <c r="T39" s="66">
        <f t="shared" si="38"/>
        <v>0</v>
      </c>
      <c r="U39" s="66">
        <f t="shared" si="39"/>
        <v>0</v>
      </c>
      <c r="V39" s="66">
        <f t="shared" si="40"/>
        <v>0</v>
      </c>
      <c r="W39" s="66">
        <f t="shared" si="41"/>
        <v>0</v>
      </c>
      <c r="X39" s="45">
        <f t="shared" si="63"/>
        <v>0</v>
      </c>
      <c r="Y39" s="68" t="e">
        <f t="shared" si="64"/>
        <v>#DIV/0!</v>
      </c>
      <c r="Z39" s="69">
        <f t="shared" si="42"/>
        <v>0</v>
      </c>
      <c r="AA39" s="72"/>
      <c r="AB39" s="66" t="str">
        <f t="shared" si="65"/>
        <v> </v>
      </c>
      <c r="AC39" s="66" t="str">
        <f t="shared" si="66"/>
        <v> </v>
      </c>
      <c r="AD39" s="66" t="str">
        <f t="shared" si="67"/>
        <v> </v>
      </c>
      <c r="AE39" s="66" t="str">
        <f t="shared" si="68"/>
        <v> </v>
      </c>
      <c r="AF39" s="66" t="str">
        <f t="shared" si="69"/>
        <v> </v>
      </c>
      <c r="AI39" s="88">
        <f t="shared" si="70"/>
        <v>4</v>
      </c>
      <c r="AJ39" s="32">
        <f t="shared" si="43"/>
        <v>1</v>
      </c>
      <c r="AK39" s="32">
        <f t="shared" si="44"/>
        <v>1</v>
      </c>
      <c r="AL39" s="32">
        <f t="shared" si="45"/>
        <v>1</v>
      </c>
      <c r="AM39" s="32">
        <f t="shared" si="46"/>
        <v>1</v>
      </c>
      <c r="AN39" s="90">
        <f t="shared" si="47"/>
        <v>1000000</v>
      </c>
      <c r="AO39" s="89">
        <f t="shared" si="71"/>
        <v>3</v>
      </c>
      <c r="AP39" s="32">
        <f t="shared" si="48"/>
        <v>1</v>
      </c>
      <c r="AQ39" s="32">
        <f t="shared" si="49"/>
        <v>1</v>
      </c>
      <c r="AR39" s="32">
        <f t="shared" si="50"/>
        <v>1</v>
      </c>
      <c r="AS39" s="91">
        <f t="shared" si="51"/>
        <v>100000</v>
      </c>
      <c r="AT39" s="88">
        <f t="shared" si="52"/>
        <v>2</v>
      </c>
      <c r="AU39" s="32">
        <f t="shared" si="53"/>
        <v>1</v>
      </c>
      <c r="AV39" s="32">
        <f t="shared" si="54"/>
        <v>1</v>
      </c>
      <c r="AW39" s="90">
        <f t="shared" si="55"/>
        <v>10000</v>
      </c>
      <c r="AX39" s="89">
        <f t="shared" si="56"/>
        <v>1</v>
      </c>
      <c r="AY39" s="32">
        <f t="shared" si="57"/>
        <v>1</v>
      </c>
      <c r="AZ39" s="91">
        <f t="shared" si="58"/>
        <v>1000</v>
      </c>
      <c r="BA39" s="92">
        <f t="shared" si="59"/>
        <v>1111000</v>
      </c>
      <c r="BB39" s="29" t="s">
        <v>67</v>
      </c>
      <c r="BC39" s="38" t="e">
        <f>SUM('SA 2016 PLP Tag &amp; Nacht'!#REF!-'SA 2016 PLP Tag &amp; Nacht'!#REF!)</f>
        <v>#REF!</v>
      </c>
      <c r="BD39" s="146" t="s">
        <v>61</v>
      </c>
      <c r="BE39" s="147" t="s">
        <v>68</v>
      </c>
      <c r="BF39" s="148" t="s">
        <v>69</v>
      </c>
      <c r="BG39" s="149" t="s">
        <v>70</v>
      </c>
      <c r="BI39" s="36">
        <f t="shared" si="72"/>
        <v>0</v>
      </c>
      <c r="BJ39" s="36">
        <f t="shared" si="73"/>
        <v>0</v>
      </c>
      <c r="BK39" s="36">
        <f t="shared" si="74"/>
        <v>0</v>
      </c>
      <c r="BL39" s="36">
        <f t="shared" si="75"/>
        <v>0</v>
      </c>
      <c r="BM39" s="36">
        <f t="shared" si="76"/>
        <v>0</v>
      </c>
      <c r="BO39" s="36">
        <f t="shared" si="77"/>
        <v>0</v>
      </c>
      <c r="BP39" s="36">
        <f t="shared" si="78"/>
        <v>0</v>
      </c>
      <c r="BQ39" s="36">
        <f t="shared" si="79"/>
        <v>0</v>
      </c>
      <c r="BR39" s="36">
        <f t="shared" si="80"/>
        <v>0</v>
      </c>
      <c r="BS39" s="36">
        <f t="shared" si="81"/>
        <v>0</v>
      </c>
      <c r="BU39" s="36">
        <f t="shared" si="82"/>
        <v>0</v>
      </c>
      <c r="BV39" s="36">
        <f t="shared" si="83"/>
        <v>0</v>
      </c>
      <c r="BW39" s="36">
        <f t="shared" si="84"/>
        <v>0</v>
      </c>
      <c r="BX39" s="36">
        <f t="shared" si="85"/>
        <v>0</v>
      </c>
      <c r="BY39" s="36">
        <f t="shared" si="86"/>
        <v>0</v>
      </c>
      <c r="CA39" s="36">
        <f t="shared" si="87"/>
        <v>0</v>
      </c>
      <c r="CB39" s="36">
        <f t="shared" si="88"/>
        <v>0</v>
      </c>
      <c r="CC39" s="36">
        <f t="shared" si="89"/>
        <v>0</v>
      </c>
      <c r="CD39" s="36">
        <f t="shared" si="90"/>
        <v>0</v>
      </c>
      <c r="CE39" s="36">
        <f t="shared" si="91"/>
        <v>0</v>
      </c>
      <c r="CI39" s="36">
        <f t="shared" si="92"/>
        <v>0</v>
      </c>
      <c r="CJ39" s="36">
        <f t="shared" si="93"/>
        <v>0</v>
      </c>
      <c r="CK39" s="36">
        <f t="shared" si="94"/>
        <v>0</v>
      </c>
      <c r="CL39" s="36">
        <f t="shared" si="95"/>
        <v>0</v>
      </c>
      <c r="CM39" s="36">
        <f t="shared" si="96"/>
        <v>0</v>
      </c>
    </row>
    <row r="40" spans="1:91" ht="18">
      <c r="A40" s="40"/>
      <c r="B40" s="55">
        <v>37</v>
      </c>
      <c r="C40" s="42">
        <v>37</v>
      </c>
      <c r="D40" s="27"/>
      <c r="E40" s="27"/>
      <c r="F40" s="27"/>
      <c r="G40" s="27"/>
      <c r="H40" s="27"/>
      <c r="I40" s="52">
        <f t="shared" si="60"/>
        <v>0</v>
      </c>
      <c r="J40" s="52" t="e">
        <f t="shared" si="61"/>
        <v>#DIV/0!</v>
      </c>
      <c r="K40" s="54">
        <f t="shared" si="62"/>
        <v>0</v>
      </c>
      <c r="S40" s="66">
        <f t="shared" si="37"/>
        <v>0</v>
      </c>
      <c r="T40" s="66">
        <f t="shared" si="38"/>
        <v>0</v>
      </c>
      <c r="U40" s="66">
        <f t="shared" si="39"/>
        <v>0</v>
      </c>
      <c r="V40" s="66">
        <f t="shared" si="40"/>
        <v>0</v>
      </c>
      <c r="W40" s="66">
        <f t="shared" si="41"/>
        <v>0</v>
      </c>
      <c r="X40" s="45">
        <f t="shared" si="63"/>
        <v>0</v>
      </c>
      <c r="Y40" s="68" t="e">
        <f t="shared" si="64"/>
        <v>#DIV/0!</v>
      </c>
      <c r="Z40" s="69">
        <f t="shared" si="42"/>
        <v>0</v>
      </c>
      <c r="AA40" s="72"/>
      <c r="AB40" s="66" t="str">
        <f t="shared" si="65"/>
        <v> </v>
      </c>
      <c r="AC40" s="66" t="str">
        <f t="shared" si="66"/>
        <v> </v>
      </c>
      <c r="AD40" s="66" t="str">
        <f t="shared" si="67"/>
        <v> </v>
      </c>
      <c r="AE40" s="66" t="str">
        <f t="shared" si="68"/>
        <v> </v>
      </c>
      <c r="AF40" s="66" t="str">
        <f t="shared" si="69"/>
        <v> </v>
      </c>
      <c r="AI40" s="88">
        <f t="shared" si="70"/>
        <v>4</v>
      </c>
      <c r="AJ40" s="32">
        <f t="shared" si="43"/>
        <v>1</v>
      </c>
      <c r="AK40" s="32">
        <f t="shared" si="44"/>
        <v>1</v>
      </c>
      <c r="AL40" s="32">
        <f t="shared" si="45"/>
        <v>1</v>
      </c>
      <c r="AM40" s="32">
        <f t="shared" si="46"/>
        <v>1</v>
      </c>
      <c r="AN40" s="90">
        <f t="shared" si="47"/>
        <v>1000000</v>
      </c>
      <c r="AO40" s="89">
        <f t="shared" si="71"/>
        <v>3</v>
      </c>
      <c r="AP40" s="32">
        <f t="shared" si="48"/>
        <v>1</v>
      </c>
      <c r="AQ40" s="32">
        <f t="shared" si="49"/>
        <v>1</v>
      </c>
      <c r="AR40" s="32">
        <f t="shared" si="50"/>
        <v>1</v>
      </c>
      <c r="AS40" s="91">
        <f t="shared" si="51"/>
        <v>100000</v>
      </c>
      <c r="AT40" s="88">
        <f t="shared" si="52"/>
        <v>2</v>
      </c>
      <c r="AU40" s="32">
        <f t="shared" si="53"/>
        <v>1</v>
      </c>
      <c r="AV40" s="32">
        <f t="shared" si="54"/>
        <v>1</v>
      </c>
      <c r="AW40" s="90">
        <f t="shared" si="55"/>
        <v>10000</v>
      </c>
      <c r="AX40" s="89">
        <f t="shared" si="56"/>
        <v>1</v>
      </c>
      <c r="AY40" s="32">
        <f t="shared" si="57"/>
        <v>1</v>
      </c>
      <c r="AZ40" s="91">
        <f t="shared" si="58"/>
        <v>1000</v>
      </c>
      <c r="BA40" s="92">
        <f t="shared" si="59"/>
        <v>1111000</v>
      </c>
      <c r="BB40" s="29" t="s">
        <v>67</v>
      </c>
      <c r="BC40" s="38" t="e">
        <f>SUM('SA 2016 PLP Tag &amp; Nacht'!#REF!-'SA 2016 PLP Tag &amp; Nacht'!#REF!)</f>
        <v>#REF!</v>
      </c>
      <c r="BD40" s="146" t="s">
        <v>61</v>
      </c>
      <c r="BE40" s="147" t="s">
        <v>68</v>
      </c>
      <c r="BF40" s="148" t="s">
        <v>69</v>
      </c>
      <c r="BG40" s="149" t="s">
        <v>70</v>
      </c>
      <c r="BI40" s="36">
        <f t="shared" si="72"/>
        <v>0</v>
      </c>
      <c r="BJ40" s="36">
        <f t="shared" si="73"/>
        <v>0</v>
      </c>
      <c r="BK40" s="36">
        <f t="shared" si="74"/>
        <v>0</v>
      </c>
      <c r="BL40" s="36">
        <f t="shared" si="75"/>
        <v>0</v>
      </c>
      <c r="BM40" s="36">
        <f t="shared" si="76"/>
        <v>0</v>
      </c>
      <c r="BO40" s="36">
        <f t="shared" si="77"/>
        <v>0</v>
      </c>
      <c r="BP40" s="36">
        <f t="shared" si="78"/>
        <v>0</v>
      </c>
      <c r="BQ40" s="36">
        <f t="shared" si="79"/>
        <v>0</v>
      </c>
      <c r="BR40" s="36">
        <f t="shared" si="80"/>
        <v>0</v>
      </c>
      <c r="BS40" s="36">
        <f t="shared" si="81"/>
        <v>0</v>
      </c>
      <c r="BU40" s="36">
        <f t="shared" si="82"/>
        <v>0</v>
      </c>
      <c r="BV40" s="36">
        <f t="shared" si="83"/>
        <v>0</v>
      </c>
      <c r="BW40" s="36">
        <f t="shared" si="84"/>
        <v>0</v>
      </c>
      <c r="BX40" s="36">
        <f t="shared" si="85"/>
        <v>0</v>
      </c>
      <c r="BY40" s="36">
        <f t="shared" si="86"/>
        <v>0</v>
      </c>
      <c r="CA40" s="36">
        <f t="shared" si="87"/>
        <v>0</v>
      </c>
      <c r="CB40" s="36">
        <f t="shared" si="88"/>
        <v>0</v>
      </c>
      <c r="CC40" s="36">
        <f t="shared" si="89"/>
        <v>0</v>
      </c>
      <c r="CD40" s="36">
        <f t="shared" si="90"/>
        <v>0</v>
      </c>
      <c r="CE40" s="36">
        <f t="shared" si="91"/>
        <v>0</v>
      </c>
      <c r="CI40" s="36">
        <f t="shared" si="92"/>
        <v>0</v>
      </c>
      <c r="CJ40" s="36">
        <f t="shared" si="93"/>
        <v>0</v>
      </c>
      <c r="CK40" s="36">
        <f t="shared" si="94"/>
        <v>0</v>
      </c>
      <c r="CL40" s="36">
        <f t="shared" si="95"/>
        <v>0</v>
      </c>
      <c r="CM40" s="36">
        <f t="shared" si="96"/>
        <v>0</v>
      </c>
    </row>
    <row r="41" spans="1:91" ht="18">
      <c r="A41" s="40"/>
      <c r="B41" s="55">
        <v>38</v>
      </c>
      <c r="C41" s="2">
        <v>38</v>
      </c>
      <c r="D41" s="28"/>
      <c r="E41" s="28"/>
      <c r="F41" s="28"/>
      <c r="G41" s="28"/>
      <c r="H41" s="28"/>
      <c r="I41" s="52">
        <f t="shared" si="60"/>
        <v>0</v>
      </c>
      <c r="J41" s="52" t="e">
        <f t="shared" si="61"/>
        <v>#DIV/0!</v>
      </c>
      <c r="K41" s="54">
        <f t="shared" si="62"/>
        <v>0</v>
      </c>
      <c r="S41" s="66">
        <f t="shared" si="37"/>
        <v>0</v>
      </c>
      <c r="T41" s="66">
        <f t="shared" si="38"/>
        <v>0</v>
      </c>
      <c r="U41" s="66">
        <f t="shared" si="39"/>
        <v>0</v>
      </c>
      <c r="V41" s="66">
        <f t="shared" si="40"/>
        <v>0</v>
      </c>
      <c r="W41" s="66">
        <f t="shared" si="41"/>
        <v>0</v>
      </c>
      <c r="X41" s="45">
        <f t="shared" si="63"/>
        <v>0</v>
      </c>
      <c r="Y41" s="68" t="e">
        <f t="shared" si="64"/>
        <v>#DIV/0!</v>
      </c>
      <c r="Z41" s="69">
        <f t="shared" si="42"/>
        <v>0</v>
      </c>
      <c r="AA41" s="72"/>
      <c r="AB41" s="66" t="str">
        <f t="shared" si="65"/>
        <v> </v>
      </c>
      <c r="AC41" s="66" t="str">
        <f t="shared" si="66"/>
        <v> </v>
      </c>
      <c r="AD41" s="66" t="str">
        <f t="shared" si="67"/>
        <v> </v>
      </c>
      <c r="AE41" s="66" t="str">
        <f t="shared" si="68"/>
        <v> </v>
      </c>
      <c r="AF41" s="66" t="str">
        <f t="shared" si="69"/>
        <v> </v>
      </c>
      <c r="AI41" s="88">
        <f t="shared" si="70"/>
        <v>4</v>
      </c>
      <c r="AJ41" s="32">
        <f t="shared" si="43"/>
        <v>1</v>
      </c>
      <c r="AK41" s="32">
        <f t="shared" si="44"/>
        <v>1</v>
      </c>
      <c r="AL41" s="32">
        <f t="shared" si="45"/>
        <v>1</v>
      </c>
      <c r="AM41" s="32">
        <f t="shared" si="46"/>
        <v>1</v>
      </c>
      <c r="AN41" s="90">
        <f t="shared" si="47"/>
        <v>1000000</v>
      </c>
      <c r="AO41" s="89">
        <f t="shared" si="71"/>
        <v>3</v>
      </c>
      <c r="AP41" s="32">
        <f t="shared" si="48"/>
        <v>1</v>
      </c>
      <c r="AQ41" s="32">
        <f t="shared" si="49"/>
        <v>1</v>
      </c>
      <c r="AR41" s="32">
        <f t="shared" si="50"/>
        <v>1</v>
      </c>
      <c r="AS41" s="91">
        <f t="shared" si="51"/>
        <v>100000</v>
      </c>
      <c r="AT41" s="88">
        <f t="shared" si="52"/>
        <v>2</v>
      </c>
      <c r="AU41" s="32">
        <f t="shared" si="53"/>
        <v>1</v>
      </c>
      <c r="AV41" s="32">
        <f t="shared" si="54"/>
        <v>1</v>
      </c>
      <c r="AW41" s="90">
        <f t="shared" si="55"/>
        <v>10000</v>
      </c>
      <c r="AX41" s="89">
        <f t="shared" si="56"/>
        <v>1</v>
      </c>
      <c r="AY41" s="32">
        <f t="shared" si="57"/>
        <v>1</v>
      </c>
      <c r="AZ41" s="91">
        <f t="shared" si="58"/>
        <v>1000</v>
      </c>
      <c r="BA41" s="92">
        <f t="shared" si="59"/>
        <v>1111000</v>
      </c>
      <c r="BB41" s="29" t="s">
        <v>67</v>
      </c>
      <c r="BC41" s="38" t="e">
        <f>SUM('SA 2016 PLP Tag &amp; Nacht'!#REF!-'SA 2016 PLP Tag &amp; Nacht'!#REF!)</f>
        <v>#REF!</v>
      </c>
      <c r="BD41" s="146" t="s">
        <v>61</v>
      </c>
      <c r="BE41" s="147" t="s">
        <v>68</v>
      </c>
      <c r="BF41" s="148" t="s">
        <v>69</v>
      </c>
      <c r="BG41" s="149" t="s">
        <v>70</v>
      </c>
      <c r="BI41" s="36">
        <f t="shared" si="72"/>
        <v>0</v>
      </c>
      <c r="BJ41" s="36">
        <f t="shared" si="73"/>
        <v>0</v>
      </c>
      <c r="BK41" s="36">
        <f t="shared" si="74"/>
        <v>0</v>
      </c>
      <c r="BL41" s="36">
        <f t="shared" si="75"/>
        <v>0</v>
      </c>
      <c r="BM41" s="36">
        <f t="shared" si="76"/>
        <v>0</v>
      </c>
      <c r="BO41" s="36">
        <f t="shared" si="77"/>
        <v>0</v>
      </c>
      <c r="BP41" s="36">
        <f t="shared" si="78"/>
        <v>0</v>
      </c>
      <c r="BQ41" s="36">
        <f t="shared" si="79"/>
        <v>0</v>
      </c>
      <c r="BR41" s="36">
        <f t="shared" si="80"/>
        <v>0</v>
      </c>
      <c r="BS41" s="36">
        <f t="shared" si="81"/>
        <v>0</v>
      </c>
      <c r="BU41" s="36">
        <f t="shared" si="82"/>
        <v>0</v>
      </c>
      <c r="BV41" s="36">
        <f t="shared" si="83"/>
        <v>0</v>
      </c>
      <c r="BW41" s="36">
        <f t="shared" si="84"/>
        <v>0</v>
      </c>
      <c r="BX41" s="36">
        <f t="shared" si="85"/>
        <v>0</v>
      </c>
      <c r="BY41" s="36">
        <f t="shared" si="86"/>
        <v>0</v>
      </c>
      <c r="CA41" s="36">
        <f t="shared" si="87"/>
        <v>0</v>
      </c>
      <c r="CB41" s="36">
        <f t="shared" si="88"/>
        <v>0</v>
      </c>
      <c r="CC41" s="36">
        <f t="shared" si="89"/>
        <v>0</v>
      </c>
      <c r="CD41" s="36">
        <f t="shared" si="90"/>
        <v>0</v>
      </c>
      <c r="CE41" s="36">
        <f t="shared" si="91"/>
        <v>0</v>
      </c>
      <c r="CI41" s="36">
        <f t="shared" si="92"/>
        <v>0</v>
      </c>
      <c r="CJ41" s="36">
        <f t="shared" si="93"/>
        <v>0</v>
      </c>
      <c r="CK41" s="36">
        <f t="shared" si="94"/>
        <v>0</v>
      </c>
      <c r="CL41" s="36">
        <f t="shared" si="95"/>
        <v>0</v>
      </c>
      <c r="CM41" s="36">
        <f t="shared" si="96"/>
        <v>0</v>
      </c>
    </row>
    <row r="42" spans="1:91" ht="18">
      <c r="A42" s="40"/>
      <c r="B42" s="55">
        <v>39</v>
      </c>
      <c r="C42" s="42">
        <v>39</v>
      </c>
      <c r="D42" s="27"/>
      <c r="E42" s="27"/>
      <c r="F42" s="27"/>
      <c r="G42" s="27"/>
      <c r="H42" s="27"/>
      <c r="I42" s="52">
        <f t="shared" si="60"/>
        <v>0</v>
      </c>
      <c r="J42" s="52" t="e">
        <f t="shared" si="61"/>
        <v>#DIV/0!</v>
      </c>
      <c r="K42" s="54">
        <f t="shared" si="62"/>
        <v>0</v>
      </c>
      <c r="S42" s="66">
        <f t="shared" si="37"/>
        <v>0</v>
      </c>
      <c r="T42" s="66">
        <f t="shared" si="38"/>
        <v>0</v>
      </c>
      <c r="U42" s="66">
        <f t="shared" si="39"/>
        <v>0</v>
      </c>
      <c r="V42" s="66">
        <f t="shared" si="40"/>
        <v>0</v>
      </c>
      <c r="W42" s="66">
        <f t="shared" si="41"/>
        <v>0</v>
      </c>
      <c r="X42" s="45">
        <f t="shared" si="63"/>
        <v>0</v>
      </c>
      <c r="Y42" s="68" t="e">
        <f t="shared" si="64"/>
        <v>#DIV/0!</v>
      </c>
      <c r="Z42" s="69">
        <f t="shared" si="42"/>
        <v>0</v>
      </c>
      <c r="AA42" s="72"/>
      <c r="AB42" s="66" t="str">
        <f t="shared" si="65"/>
        <v> </v>
      </c>
      <c r="AC42" s="66" t="str">
        <f t="shared" si="66"/>
        <v> </v>
      </c>
      <c r="AD42" s="66" t="str">
        <f t="shared" si="67"/>
        <v> </v>
      </c>
      <c r="AE42" s="66" t="str">
        <f t="shared" si="68"/>
        <v> </v>
      </c>
      <c r="AF42" s="66" t="str">
        <f t="shared" si="69"/>
        <v> </v>
      </c>
      <c r="AI42" s="88">
        <f t="shared" si="70"/>
        <v>4</v>
      </c>
      <c r="AJ42" s="32">
        <f t="shared" si="43"/>
        <v>1</v>
      </c>
      <c r="AK42" s="32">
        <f t="shared" si="44"/>
        <v>1</v>
      </c>
      <c r="AL42" s="32">
        <f t="shared" si="45"/>
        <v>1</v>
      </c>
      <c r="AM42" s="32">
        <f t="shared" si="46"/>
        <v>1</v>
      </c>
      <c r="AN42" s="90">
        <f t="shared" si="47"/>
        <v>1000000</v>
      </c>
      <c r="AO42" s="89">
        <f t="shared" si="71"/>
        <v>3</v>
      </c>
      <c r="AP42" s="32">
        <f t="shared" si="48"/>
        <v>1</v>
      </c>
      <c r="AQ42" s="32">
        <f t="shared" si="49"/>
        <v>1</v>
      </c>
      <c r="AR42" s="32">
        <f t="shared" si="50"/>
        <v>1</v>
      </c>
      <c r="AS42" s="91">
        <f t="shared" si="51"/>
        <v>100000</v>
      </c>
      <c r="AT42" s="88">
        <f t="shared" si="52"/>
        <v>2</v>
      </c>
      <c r="AU42" s="32">
        <f t="shared" si="53"/>
        <v>1</v>
      </c>
      <c r="AV42" s="32">
        <f t="shared" si="54"/>
        <v>1</v>
      </c>
      <c r="AW42" s="90">
        <f t="shared" si="55"/>
        <v>10000</v>
      </c>
      <c r="AX42" s="89">
        <f t="shared" si="56"/>
        <v>1</v>
      </c>
      <c r="AY42" s="32">
        <f t="shared" si="57"/>
        <v>1</v>
      </c>
      <c r="AZ42" s="91">
        <f t="shared" si="58"/>
        <v>1000</v>
      </c>
      <c r="BA42" s="92">
        <f t="shared" si="59"/>
        <v>1111000</v>
      </c>
      <c r="BB42" s="29" t="s">
        <v>67</v>
      </c>
      <c r="BC42" s="38" t="e">
        <f>SUM('SA 2016 PLP Tag &amp; Nacht'!#REF!-'SA 2016 PLP Tag &amp; Nacht'!#REF!)</f>
        <v>#REF!</v>
      </c>
      <c r="BD42" s="146" t="s">
        <v>61</v>
      </c>
      <c r="BE42" s="147" t="s">
        <v>68</v>
      </c>
      <c r="BF42" s="148" t="s">
        <v>69</v>
      </c>
      <c r="BG42" s="149" t="s">
        <v>70</v>
      </c>
      <c r="BI42" s="36">
        <f t="shared" si="72"/>
        <v>0</v>
      </c>
      <c r="BJ42" s="36">
        <f t="shared" si="73"/>
        <v>0</v>
      </c>
      <c r="BK42" s="36">
        <f t="shared" si="74"/>
        <v>0</v>
      </c>
      <c r="BL42" s="36">
        <f t="shared" si="75"/>
        <v>0</v>
      </c>
      <c r="BM42" s="36">
        <f t="shared" si="76"/>
        <v>0</v>
      </c>
      <c r="BO42" s="36">
        <f t="shared" si="77"/>
        <v>0</v>
      </c>
      <c r="BP42" s="36">
        <f t="shared" si="78"/>
        <v>0</v>
      </c>
      <c r="BQ42" s="36">
        <f t="shared" si="79"/>
        <v>0</v>
      </c>
      <c r="BR42" s="36">
        <f t="shared" si="80"/>
        <v>0</v>
      </c>
      <c r="BS42" s="36">
        <f t="shared" si="81"/>
        <v>0</v>
      </c>
      <c r="BU42" s="36">
        <f t="shared" si="82"/>
        <v>0</v>
      </c>
      <c r="BV42" s="36">
        <f t="shared" si="83"/>
        <v>0</v>
      </c>
      <c r="BW42" s="36">
        <f t="shared" si="84"/>
        <v>0</v>
      </c>
      <c r="BX42" s="36">
        <f t="shared" si="85"/>
        <v>0</v>
      </c>
      <c r="BY42" s="36">
        <f t="shared" si="86"/>
        <v>0</v>
      </c>
      <c r="CA42" s="36">
        <f t="shared" si="87"/>
        <v>0</v>
      </c>
      <c r="CB42" s="36">
        <f t="shared" si="88"/>
        <v>0</v>
      </c>
      <c r="CC42" s="36">
        <f t="shared" si="89"/>
        <v>0</v>
      </c>
      <c r="CD42" s="36">
        <f t="shared" si="90"/>
        <v>0</v>
      </c>
      <c r="CE42" s="36">
        <f t="shared" si="91"/>
        <v>0</v>
      </c>
      <c r="CI42" s="36">
        <f t="shared" si="92"/>
        <v>0</v>
      </c>
      <c r="CJ42" s="36">
        <f t="shared" si="93"/>
        <v>0</v>
      </c>
      <c r="CK42" s="36">
        <f t="shared" si="94"/>
        <v>0</v>
      </c>
      <c r="CL42" s="36">
        <f t="shared" si="95"/>
        <v>0</v>
      </c>
      <c r="CM42" s="36">
        <f t="shared" si="96"/>
        <v>0</v>
      </c>
    </row>
    <row r="43" spans="1:91" ht="18">
      <c r="A43" s="40"/>
      <c r="B43" s="55">
        <v>40</v>
      </c>
      <c r="C43" s="2">
        <v>40</v>
      </c>
      <c r="D43" s="28"/>
      <c r="E43" s="28"/>
      <c r="F43" s="28"/>
      <c r="G43" s="28"/>
      <c r="H43" s="28"/>
      <c r="I43" s="52">
        <f t="shared" si="60"/>
        <v>0</v>
      </c>
      <c r="J43" s="52" t="e">
        <f t="shared" si="61"/>
        <v>#DIV/0!</v>
      </c>
      <c r="K43" s="54">
        <f t="shared" si="62"/>
        <v>0</v>
      </c>
      <c r="S43" s="66">
        <f t="shared" si="37"/>
        <v>0</v>
      </c>
      <c r="T43" s="66">
        <f t="shared" si="38"/>
        <v>0</v>
      </c>
      <c r="U43" s="66">
        <f t="shared" si="39"/>
        <v>0</v>
      </c>
      <c r="V43" s="66">
        <f t="shared" si="40"/>
        <v>0</v>
      </c>
      <c r="W43" s="66">
        <f t="shared" si="41"/>
        <v>0</v>
      </c>
      <c r="X43" s="45">
        <f t="shared" si="63"/>
        <v>0</v>
      </c>
      <c r="Y43" s="68" t="e">
        <f t="shared" si="64"/>
        <v>#DIV/0!</v>
      </c>
      <c r="Z43" s="69">
        <f t="shared" si="42"/>
        <v>0</v>
      </c>
      <c r="AA43" s="72"/>
      <c r="AB43" s="66" t="str">
        <f t="shared" si="65"/>
        <v> </v>
      </c>
      <c r="AC43" s="66" t="str">
        <f t="shared" si="66"/>
        <v> </v>
      </c>
      <c r="AD43" s="66" t="str">
        <f t="shared" si="67"/>
        <v> </v>
      </c>
      <c r="AE43" s="66" t="str">
        <f t="shared" si="68"/>
        <v> </v>
      </c>
      <c r="AF43" s="66" t="str">
        <f t="shared" si="69"/>
        <v> </v>
      </c>
      <c r="AI43" s="88">
        <f t="shared" si="70"/>
        <v>4</v>
      </c>
      <c r="AJ43" s="32">
        <f t="shared" si="43"/>
        <v>1</v>
      </c>
      <c r="AK43" s="32">
        <f t="shared" si="44"/>
        <v>1</v>
      </c>
      <c r="AL43" s="32">
        <f t="shared" si="45"/>
        <v>1</v>
      </c>
      <c r="AM43" s="32">
        <f t="shared" si="46"/>
        <v>1</v>
      </c>
      <c r="AN43" s="90">
        <f t="shared" si="47"/>
        <v>1000000</v>
      </c>
      <c r="AO43" s="89">
        <f t="shared" si="71"/>
        <v>3</v>
      </c>
      <c r="AP43" s="32">
        <f t="shared" si="48"/>
        <v>1</v>
      </c>
      <c r="AQ43" s="32">
        <f t="shared" si="49"/>
        <v>1</v>
      </c>
      <c r="AR43" s="32">
        <f t="shared" si="50"/>
        <v>1</v>
      </c>
      <c r="AS43" s="91">
        <f t="shared" si="51"/>
        <v>100000</v>
      </c>
      <c r="AT43" s="88">
        <f t="shared" si="52"/>
        <v>2</v>
      </c>
      <c r="AU43" s="32">
        <f t="shared" si="53"/>
        <v>1</v>
      </c>
      <c r="AV43" s="32">
        <f t="shared" si="54"/>
        <v>1</v>
      </c>
      <c r="AW43" s="90">
        <f t="shared" si="55"/>
        <v>10000</v>
      </c>
      <c r="AX43" s="89">
        <f t="shared" si="56"/>
        <v>1</v>
      </c>
      <c r="AY43" s="32">
        <f t="shared" si="57"/>
        <v>1</v>
      </c>
      <c r="AZ43" s="91">
        <f t="shared" si="58"/>
        <v>1000</v>
      </c>
      <c r="BA43" s="92">
        <f t="shared" si="59"/>
        <v>1111000</v>
      </c>
      <c r="BB43" s="29" t="s">
        <v>67</v>
      </c>
      <c r="BC43" s="38" t="e">
        <f>SUM('SA 2016 PLP Tag &amp; Nacht'!#REF!-'SA 2016 PLP Tag &amp; Nacht'!#REF!)</f>
        <v>#REF!</v>
      </c>
      <c r="BD43" s="146" t="s">
        <v>61</v>
      </c>
      <c r="BE43" s="147" t="s">
        <v>68</v>
      </c>
      <c r="BF43" s="148" t="s">
        <v>69</v>
      </c>
      <c r="BG43" s="149" t="s">
        <v>70</v>
      </c>
      <c r="BI43" s="36">
        <f t="shared" si="72"/>
        <v>0</v>
      </c>
      <c r="BJ43" s="36">
        <f t="shared" si="73"/>
        <v>0</v>
      </c>
      <c r="BK43" s="36">
        <f t="shared" si="74"/>
        <v>0</v>
      </c>
      <c r="BL43" s="36">
        <f t="shared" si="75"/>
        <v>0</v>
      </c>
      <c r="BM43" s="36">
        <f t="shared" si="76"/>
        <v>0</v>
      </c>
      <c r="BO43" s="36">
        <f t="shared" si="77"/>
        <v>0</v>
      </c>
      <c r="BP43" s="36">
        <f t="shared" si="78"/>
        <v>0</v>
      </c>
      <c r="BQ43" s="36">
        <f t="shared" si="79"/>
        <v>0</v>
      </c>
      <c r="BR43" s="36">
        <f t="shared" si="80"/>
        <v>0</v>
      </c>
      <c r="BS43" s="36">
        <f t="shared" si="81"/>
        <v>0</v>
      </c>
      <c r="BU43" s="36">
        <f t="shared" si="82"/>
        <v>0</v>
      </c>
      <c r="BV43" s="36">
        <f t="shared" si="83"/>
        <v>0</v>
      </c>
      <c r="BW43" s="36">
        <f t="shared" si="84"/>
        <v>0</v>
      </c>
      <c r="BX43" s="36">
        <f t="shared" si="85"/>
        <v>0</v>
      </c>
      <c r="BY43" s="36">
        <f t="shared" si="86"/>
        <v>0</v>
      </c>
      <c r="CA43" s="36">
        <f t="shared" si="87"/>
        <v>0</v>
      </c>
      <c r="CB43" s="36">
        <f t="shared" si="88"/>
        <v>0</v>
      </c>
      <c r="CC43" s="36">
        <f t="shared" si="89"/>
        <v>0</v>
      </c>
      <c r="CD43" s="36">
        <f t="shared" si="90"/>
        <v>0</v>
      </c>
      <c r="CE43" s="36">
        <f t="shared" si="91"/>
        <v>0</v>
      </c>
      <c r="CI43" s="36">
        <f t="shared" si="92"/>
        <v>0</v>
      </c>
      <c r="CJ43" s="36">
        <f t="shared" si="93"/>
        <v>0</v>
      </c>
      <c r="CK43" s="36">
        <f t="shared" si="94"/>
        <v>0</v>
      </c>
      <c r="CL43" s="36">
        <f t="shared" si="95"/>
        <v>0</v>
      </c>
      <c r="CM43" s="36">
        <f t="shared" si="96"/>
        <v>0</v>
      </c>
    </row>
    <row r="44" spans="1:91" ht="18">
      <c r="A44" s="40"/>
      <c r="B44" s="55">
        <v>41</v>
      </c>
      <c r="C44" s="42">
        <v>41</v>
      </c>
      <c r="D44" s="27"/>
      <c r="E44" s="27"/>
      <c r="F44" s="27"/>
      <c r="G44" s="27"/>
      <c r="H44" s="27"/>
      <c r="I44" s="52">
        <f t="shared" si="60"/>
        <v>0</v>
      </c>
      <c r="J44" s="52" t="e">
        <f t="shared" si="61"/>
        <v>#DIV/0!</v>
      </c>
      <c r="K44" s="54">
        <f t="shared" si="62"/>
        <v>0</v>
      </c>
      <c r="S44" s="66">
        <f t="shared" si="37"/>
        <v>0</v>
      </c>
      <c r="T44" s="66">
        <f t="shared" si="38"/>
        <v>0</v>
      </c>
      <c r="U44" s="66">
        <f t="shared" si="39"/>
        <v>0</v>
      </c>
      <c r="V44" s="66">
        <f t="shared" si="40"/>
        <v>0</v>
      </c>
      <c r="W44" s="66">
        <f t="shared" si="41"/>
        <v>0</v>
      </c>
      <c r="X44" s="45">
        <f t="shared" si="63"/>
        <v>0</v>
      </c>
      <c r="Y44" s="68" t="e">
        <f t="shared" si="64"/>
        <v>#DIV/0!</v>
      </c>
      <c r="Z44" s="69">
        <f t="shared" si="42"/>
        <v>0</v>
      </c>
      <c r="AA44" s="72"/>
      <c r="AB44" s="66" t="str">
        <f t="shared" si="65"/>
        <v> </v>
      </c>
      <c r="AC44" s="66" t="str">
        <f t="shared" si="66"/>
        <v> </v>
      </c>
      <c r="AD44" s="66" t="str">
        <f t="shared" si="67"/>
        <v> </v>
      </c>
      <c r="AE44" s="66" t="str">
        <f t="shared" si="68"/>
        <v> </v>
      </c>
      <c r="AF44" s="66" t="str">
        <f t="shared" si="69"/>
        <v> </v>
      </c>
      <c r="AI44" s="88">
        <f t="shared" si="70"/>
        <v>4</v>
      </c>
      <c r="AJ44" s="32">
        <f t="shared" si="43"/>
        <v>1</v>
      </c>
      <c r="AK44" s="32">
        <f t="shared" si="44"/>
        <v>1</v>
      </c>
      <c r="AL44" s="32">
        <f t="shared" si="45"/>
        <v>1</v>
      </c>
      <c r="AM44" s="32">
        <f t="shared" si="46"/>
        <v>1</v>
      </c>
      <c r="AN44" s="90">
        <f t="shared" si="47"/>
        <v>1000000</v>
      </c>
      <c r="AO44" s="89">
        <f t="shared" si="71"/>
        <v>3</v>
      </c>
      <c r="AP44" s="32">
        <f t="shared" si="48"/>
        <v>1</v>
      </c>
      <c r="AQ44" s="32">
        <f t="shared" si="49"/>
        <v>1</v>
      </c>
      <c r="AR44" s="32">
        <f t="shared" si="50"/>
        <v>1</v>
      </c>
      <c r="AS44" s="91">
        <f t="shared" si="51"/>
        <v>100000</v>
      </c>
      <c r="AT44" s="88">
        <f t="shared" si="52"/>
        <v>2</v>
      </c>
      <c r="AU44" s="32">
        <f t="shared" si="53"/>
        <v>1</v>
      </c>
      <c r="AV44" s="32">
        <f t="shared" si="54"/>
        <v>1</v>
      </c>
      <c r="AW44" s="90">
        <f t="shared" si="55"/>
        <v>10000</v>
      </c>
      <c r="AX44" s="89">
        <f t="shared" si="56"/>
        <v>1</v>
      </c>
      <c r="AY44" s="32">
        <f t="shared" si="57"/>
        <v>1</v>
      </c>
      <c r="AZ44" s="91">
        <f t="shared" si="58"/>
        <v>1000</v>
      </c>
      <c r="BA44" s="92">
        <f t="shared" si="59"/>
        <v>1111000</v>
      </c>
      <c r="BB44" s="29" t="s">
        <v>67</v>
      </c>
      <c r="BC44" s="38" t="e">
        <f>SUM('SA 2016 PLP Tag &amp; Nacht'!#REF!-'SA 2016 PLP Tag &amp; Nacht'!#REF!)</f>
        <v>#REF!</v>
      </c>
      <c r="BD44" s="146" t="s">
        <v>61</v>
      </c>
      <c r="BE44" s="147" t="s">
        <v>68</v>
      </c>
      <c r="BF44" s="148" t="s">
        <v>69</v>
      </c>
      <c r="BG44" s="149" t="s">
        <v>70</v>
      </c>
      <c r="BI44" s="36">
        <f t="shared" si="72"/>
        <v>0</v>
      </c>
      <c r="BJ44" s="36">
        <f t="shared" si="73"/>
        <v>0</v>
      </c>
      <c r="BK44" s="36">
        <f t="shared" si="74"/>
        <v>0</v>
      </c>
      <c r="BL44" s="36">
        <f t="shared" si="75"/>
        <v>0</v>
      </c>
      <c r="BM44" s="36">
        <f t="shared" si="76"/>
        <v>0</v>
      </c>
      <c r="BO44" s="36">
        <f t="shared" si="77"/>
        <v>0</v>
      </c>
      <c r="BP44" s="36">
        <f t="shared" si="78"/>
        <v>0</v>
      </c>
      <c r="BQ44" s="36">
        <f t="shared" si="79"/>
        <v>0</v>
      </c>
      <c r="BR44" s="36">
        <f t="shared" si="80"/>
        <v>0</v>
      </c>
      <c r="BS44" s="36">
        <f t="shared" si="81"/>
        <v>0</v>
      </c>
      <c r="BU44" s="36">
        <f t="shared" si="82"/>
        <v>0</v>
      </c>
      <c r="BV44" s="36">
        <f t="shared" si="83"/>
        <v>0</v>
      </c>
      <c r="BW44" s="36">
        <f t="shared" si="84"/>
        <v>0</v>
      </c>
      <c r="BX44" s="36">
        <f t="shared" si="85"/>
        <v>0</v>
      </c>
      <c r="BY44" s="36">
        <f t="shared" si="86"/>
        <v>0</v>
      </c>
      <c r="CA44" s="36">
        <f t="shared" si="87"/>
        <v>0</v>
      </c>
      <c r="CB44" s="36">
        <f t="shared" si="88"/>
        <v>0</v>
      </c>
      <c r="CC44" s="36">
        <f t="shared" si="89"/>
        <v>0</v>
      </c>
      <c r="CD44" s="36">
        <f t="shared" si="90"/>
        <v>0</v>
      </c>
      <c r="CE44" s="36">
        <f t="shared" si="91"/>
        <v>0</v>
      </c>
      <c r="CI44" s="36">
        <f t="shared" si="92"/>
        <v>0</v>
      </c>
      <c r="CJ44" s="36">
        <f t="shared" si="93"/>
        <v>0</v>
      </c>
      <c r="CK44" s="36">
        <f t="shared" si="94"/>
        <v>0</v>
      </c>
      <c r="CL44" s="36">
        <f t="shared" si="95"/>
        <v>0</v>
      </c>
      <c r="CM44" s="36">
        <f t="shared" si="96"/>
        <v>0</v>
      </c>
    </row>
    <row r="45" spans="1:91" ht="18">
      <c r="A45" s="40"/>
      <c r="B45" s="55">
        <v>42</v>
      </c>
      <c r="C45" s="2">
        <v>42</v>
      </c>
      <c r="D45" s="28"/>
      <c r="E45" s="28"/>
      <c r="F45" s="28"/>
      <c r="G45" s="28"/>
      <c r="H45" s="28"/>
      <c r="I45" s="52">
        <f t="shared" si="60"/>
        <v>0</v>
      </c>
      <c r="J45" s="52" t="e">
        <f t="shared" si="61"/>
        <v>#DIV/0!</v>
      </c>
      <c r="K45" s="54">
        <f t="shared" si="62"/>
        <v>0</v>
      </c>
      <c r="S45" s="66">
        <f t="shared" si="37"/>
        <v>0</v>
      </c>
      <c r="T45" s="66">
        <f t="shared" si="38"/>
        <v>0</v>
      </c>
      <c r="U45" s="66">
        <f t="shared" si="39"/>
        <v>0</v>
      </c>
      <c r="V45" s="66">
        <f t="shared" si="40"/>
        <v>0</v>
      </c>
      <c r="W45" s="66">
        <f t="shared" si="41"/>
        <v>0</v>
      </c>
      <c r="X45" s="45">
        <f t="shared" si="63"/>
        <v>0</v>
      </c>
      <c r="Y45" s="68" t="e">
        <f t="shared" si="64"/>
        <v>#DIV/0!</v>
      </c>
      <c r="Z45" s="69">
        <f t="shared" si="42"/>
        <v>0</v>
      </c>
      <c r="AA45" s="72"/>
      <c r="AB45" s="66" t="str">
        <f t="shared" si="65"/>
        <v> </v>
      </c>
      <c r="AC45" s="66" t="str">
        <f t="shared" si="66"/>
        <v> </v>
      </c>
      <c r="AD45" s="66" t="str">
        <f t="shared" si="67"/>
        <v> </v>
      </c>
      <c r="AE45" s="66" t="str">
        <f t="shared" si="68"/>
        <v> </v>
      </c>
      <c r="AF45" s="66" t="str">
        <f t="shared" si="69"/>
        <v> </v>
      </c>
      <c r="AI45" s="88">
        <f t="shared" si="70"/>
        <v>4</v>
      </c>
      <c r="AJ45" s="32">
        <f t="shared" si="43"/>
        <v>1</v>
      </c>
      <c r="AK45" s="32">
        <f t="shared" si="44"/>
        <v>1</v>
      </c>
      <c r="AL45" s="32">
        <f t="shared" si="45"/>
        <v>1</v>
      </c>
      <c r="AM45" s="32">
        <f t="shared" si="46"/>
        <v>1</v>
      </c>
      <c r="AN45" s="90">
        <f t="shared" si="47"/>
        <v>1000000</v>
      </c>
      <c r="AO45" s="89">
        <f t="shared" si="71"/>
        <v>3</v>
      </c>
      <c r="AP45" s="32">
        <f t="shared" si="48"/>
        <v>1</v>
      </c>
      <c r="AQ45" s="32">
        <f t="shared" si="49"/>
        <v>1</v>
      </c>
      <c r="AR45" s="32">
        <f t="shared" si="50"/>
        <v>1</v>
      </c>
      <c r="AS45" s="91">
        <f t="shared" si="51"/>
        <v>100000</v>
      </c>
      <c r="AT45" s="88">
        <f t="shared" si="52"/>
        <v>2</v>
      </c>
      <c r="AU45" s="32">
        <f t="shared" si="53"/>
        <v>1</v>
      </c>
      <c r="AV45" s="32">
        <f t="shared" si="54"/>
        <v>1</v>
      </c>
      <c r="AW45" s="90">
        <f t="shared" si="55"/>
        <v>10000</v>
      </c>
      <c r="AX45" s="89">
        <f t="shared" si="56"/>
        <v>1</v>
      </c>
      <c r="AY45" s="32">
        <f t="shared" si="57"/>
        <v>1</v>
      </c>
      <c r="AZ45" s="91">
        <f t="shared" si="58"/>
        <v>1000</v>
      </c>
      <c r="BA45" s="92">
        <f t="shared" si="59"/>
        <v>1111000</v>
      </c>
      <c r="BB45" s="29" t="s">
        <v>67</v>
      </c>
      <c r="BC45" s="38" t="e">
        <f>SUM('SA 2016 PLP Tag &amp; Nacht'!#REF!-'SA 2016 PLP Tag &amp; Nacht'!#REF!)</f>
        <v>#REF!</v>
      </c>
      <c r="BD45" s="146" t="s">
        <v>61</v>
      </c>
      <c r="BE45" s="147" t="s">
        <v>68</v>
      </c>
      <c r="BF45" s="148" t="s">
        <v>69</v>
      </c>
      <c r="BG45" s="149" t="s">
        <v>70</v>
      </c>
      <c r="BI45" s="36">
        <f t="shared" si="72"/>
        <v>0</v>
      </c>
      <c r="BJ45" s="36">
        <f t="shared" si="73"/>
        <v>0</v>
      </c>
      <c r="BK45" s="36">
        <f t="shared" si="74"/>
        <v>0</v>
      </c>
      <c r="BL45" s="36">
        <f t="shared" si="75"/>
        <v>0</v>
      </c>
      <c r="BM45" s="36">
        <f t="shared" si="76"/>
        <v>0</v>
      </c>
      <c r="BO45" s="36">
        <f t="shared" si="77"/>
        <v>0</v>
      </c>
      <c r="BP45" s="36">
        <f t="shared" si="78"/>
        <v>0</v>
      </c>
      <c r="BQ45" s="36">
        <f t="shared" si="79"/>
        <v>0</v>
      </c>
      <c r="BR45" s="36">
        <f t="shared" si="80"/>
        <v>0</v>
      </c>
      <c r="BS45" s="36">
        <f t="shared" si="81"/>
        <v>0</v>
      </c>
      <c r="BU45" s="36">
        <f t="shared" si="82"/>
        <v>0</v>
      </c>
      <c r="BV45" s="36">
        <f t="shared" si="83"/>
        <v>0</v>
      </c>
      <c r="BW45" s="36">
        <f t="shared" si="84"/>
        <v>0</v>
      </c>
      <c r="BX45" s="36">
        <f t="shared" si="85"/>
        <v>0</v>
      </c>
      <c r="BY45" s="36">
        <f t="shared" si="86"/>
        <v>0</v>
      </c>
      <c r="CA45" s="36">
        <f t="shared" si="87"/>
        <v>0</v>
      </c>
      <c r="CB45" s="36">
        <f t="shared" si="88"/>
        <v>0</v>
      </c>
      <c r="CC45" s="36">
        <f t="shared" si="89"/>
        <v>0</v>
      </c>
      <c r="CD45" s="36">
        <f t="shared" si="90"/>
        <v>0</v>
      </c>
      <c r="CE45" s="36">
        <f t="shared" si="91"/>
        <v>0</v>
      </c>
      <c r="CI45" s="36">
        <f t="shared" si="92"/>
        <v>0</v>
      </c>
      <c r="CJ45" s="36">
        <f t="shared" si="93"/>
        <v>0</v>
      </c>
      <c r="CK45" s="36">
        <f t="shared" si="94"/>
        <v>0</v>
      </c>
      <c r="CL45" s="36">
        <f t="shared" si="95"/>
        <v>0</v>
      </c>
      <c r="CM45" s="36">
        <f t="shared" si="96"/>
        <v>0</v>
      </c>
    </row>
    <row r="46" spans="1:91" ht="18">
      <c r="A46" s="40"/>
      <c r="B46" s="55">
        <v>43</v>
      </c>
      <c r="C46" s="42">
        <v>43</v>
      </c>
      <c r="D46" s="27"/>
      <c r="E46" s="27"/>
      <c r="F46" s="27"/>
      <c r="G46" s="27"/>
      <c r="H46" s="27"/>
      <c r="I46" s="52">
        <f t="shared" si="60"/>
        <v>0</v>
      </c>
      <c r="J46" s="52" t="e">
        <f t="shared" si="61"/>
        <v>#DIV/0!</v>
      </c>
      <c r="K46" s="54">
        <f t="shared" si="62"/>
        <v>0</v>
      </c>
      <c r="S46" s="66">
        <f t="shared" si="37"/>
        <v>0</v>
      </c>
      <c r="T46" s="66">
        <f t="shared" si="38"/>
        <v>0</v>
      </c>
      <c r="U46" s="66">
        <f t="shared" si="39"/>
        <v>0</v>
      </c>
      <c r="V46" s="66">
        <f t="shared" si="40"/>
        <v>0</v>
      </c>
      <c r="W46" s="66">
        <f t="shared" si="41"/>
        <v>0</v>
      </c>
      <c r="X46" s="45">
        <f t="shared" si="63"/>
        <v>0</v>
      </c>
      <c r="Y46" s="68" t="e">
        <f t="shared" si="64"/>
        <v>#DIV/0!</v>
      </c>
      <c r="Z46" s="69">
        <f t="shared" si="42"/>
        <v>0</v>
      </c>
      <c r="AA46" s="72"/>
      <c r="AB46" s="66" t="str">
        <f t="shared" si="65"/>
        <v> </v>
      </c>
      <c r="AC46" s="66" t="str">
        <f t="shared" si="66"/>
        <v> </v>
      </c>
      <c r="AD46" s="66" t="str">
        <f t="shared" si="67"/>
        <v> </v>
      </c>
      <c r="AE46" s="66" t="str">
        <f t="shared" si="68"/>
        <v> </v>
      </c>
      <c r="AF46" s="66" t="str">
        <f t="shared" si="69"/>
        <v> </v>
      </c>
      <c r="AI46" s="88">
        <f t="shared" si="70"/>
        <v>4</v>
      </c>
      <c r="AJ46" s="32">
        <f t="shared" si="43"/>
        <v>1</v>
      </c>
      <c r="AK46" s="32">
        <f t="shared" si="44"/>
        <v>1</v>
      </c>
      <c r="AL46" s="32">
        <f t="shared" si="45"/>
        <v>1</v>
      </c>
      <c r="AM46" s="32">
        <f t="shared" si="46"/>
        <v>1</v>
      </c>
      <c r="AN46" s="90">
        <f t="shared" si="47"/>
        <v>1000000</v>
      </c>
      <c r="AO46" s="89">
        <f t="shared" si="71"/>
        <v>3</v>
      </c>
      <c r="AP46" s="32">
        <f t="shared" si="48"/>
        <v>1</v>
      </c>
      <c r="AQ46" s="32">
        <f t="shared" si="49"/>
        <v>1</v>
      </c>
      <c r="AR46" s="32">
        <f t="shared" si="50"/>
        <v>1</v>
      </c>
      <c r="AS46" s="91">
        <f t="shared" si="51"/>
        <v>100000</v>
      </c>
      <c r="AT46" s="88">
        <f t="shared" si="52"/>
        <v>2</v>
      </c>
      <c r="AU46" s="32">
        <f t="shared" si="53"/>
        <v>1</v>
      </c>
      <c r="AV46" s="32">
        <f t="shared" si="54"/>
        <v>1</v>
      </c>
      <c r="AW46" s="90">
        <f t="shared" si="55"/>
        <v>10000</v>
      </c>
      <c r="AX46" s="89">
        <f t="shared" si="56"/>
        <v>1</v>
      </c>
      <c r="AY46" s="32">
        <f t="shared" si="57"/>
        <v>1</v>
      </c>
      <c r="AZ46" s="91">
        <f t="shared" si="58"/>
        <v>1000</v>
      </c>
      <c r="BA46" s="92">
        <f t="shared" si="59"/>
        <v>1111000</v>
      </c>
      <c r="BB46" s="29" t="s">
        <v>67</v>
      </c>
      <c r="BC46" s="38" t="e">
        <f>SUM('SA 2016 PLP Tag &amp; Nacht'!#REF!-'SA 2016 PLP Tag &amp; Nacht'!#REF!)</f>
        <v>#REF!</v>
      </c>
      <c r="BD46" s="146" t="s">
        <v>61</v>
      </c>
      <c r="BE46" s="147" t="s">
        <v>68</v>
      </c>
      <c r="BF46" s="148" t="s">
        <v>69</v>
      </c>
      <c r="BG46" s="149" t="s">
        <v>70</v>
      </c>
      <c r="BI46" s="36">
        <f t="shared" si="72"/>
        <v>0</v>
      </c>
      <c r="BJ46" s="36">
        <f t="shared" si="73"/>
        <v>0</v>
      </c>
      <c r="BK46" s="36">
        <f t="shared" si="74"/>
        <v>0</v>
      </c>
      <c r="BL46" s="36">
        <f t="shared" si="75"/>
        <v>0</v>
      </c>
      <c r="BM46" s="36">
        <f t="shared" si="76"/>
        <v>0</v>
      </c>
      <c r="BO46" s="36">
        <f t="shared" si="77"/>
        <v>0</v>
      </c>
      <c r="BP46" s="36">
        <f t="shared" si="78"/>
        <v>0</v>
      </c>
      <c r="BQ46" s="36">
        <f t="shared" si="79"/>
        <v>0</v>
      </c>
      <c r="BR46" s="36">
        <f t="shared" si="80"/>
        <v>0</v>
      </c>
      <c r="BS46" s="36">
        <f t="shared" si="81"/>
        <v>0</v>
      </c>
      <c r="BU46" s="36">
        <f t="shared" si="82"/>
        <v>0</v>
      </c>
      <c r="BV46" s="36">
        <f t="shared" si="83"/>
        <v>0</v>
      </c>
      <c r="BW46" s="36">
        <f t="shared" si="84"/>
        <v>0</v>
      </c>
      <c r="BX46" s="36">
        <f t="shared" si="85"/>
        <v>0</v>
      </c>
      <c r="BY46" s="36">
        <f t="shared" si="86"/>
        <v>0</v>
      </c>
      <c r="CA46" s="36">
        <f t="shared" si="87"/>
        <v>0</v>
      </c>
      <c r="CB46" s="36">
        <f t="shared" si="88"/>
        <v>0</v>
      </c>
      <c r="CC46" s="36">
        <f t="shared" si="89"/>
        <v>0</v>
      </c>
      <c r="CD46" s="36">
        <f t="shared" si="90"/>
        <v>0</v>
      </c>
      <c r="CE46" s="36">
        <f t="shared" si="91"/>
        <v>0</v>
      </c>
      <c r="CI46" s="36">
        <f t="shared" si="92"/>
        <v>0</v>
      </c>
      <c r="CJ46" s="36">
        <f t="shared" si="93"/>
        <v>0</v>
      </c>
      <c r="CK46" s="36">
        <f t="shared" si="94"/>
        <v>0</v>
      </c>
      <c r="CL46" s="36">
        <f t="shared" si="95"/>
        <v>0</v>
      </c>
      <c r="CM46" s="36">
        <f t="shared" si="96"/>
        <v>0</v>
      </c>
    </row>
    <row r="47" spans="1:91" ht="18">
      <c r="A47" s="40"/>
      <c r="B47" s="55">
        <v>44</v>
      </c>
      <c r="C47" s="2">
        <v>44</v>
      </c>
      <c r="D47" s="28"/>
      <c r="E47" s="28"/>
      <c r="F47" s="28"/>
      <c r="G47" s="28"/>
      <c r="H47" s="28"/>
      <c r="I47" s="52">
        <f t="shared" si="60"/>
        <v>0</v>
      </c>
      <c r="J47" s="52" t="e">
        <f t="shared" si="61"/>
        <v>#DIV/0!</v>
      </c>
      <c r="K47" s="54">
        <f t="shared" si="62"/>
        <v>0</v>
      </c>
      <c r="S47" s="66">
        <f t="shared" si="37"/>
        <v>0</v>
      </c>
      <c r="T47" s="66">
        <f t="shared" si="38"/>
        <v>0</v>
      </c>
      <c r="U47" s="66">
        <f t="shared" si="39"/>
        <v>0</v>
      </c>
      <c r="V47" s="66">
        <f t="shared" si="40"/>
        <v>0</v>
      </c>
      <c r="W47" s="66">
        <f t="shared" si="41"/>
        <v>0</v>
      </c>
      <c r="X47" s="45">
        <f t="shared" si="63"/>
        <v>0</v>
      </c>
      <c r="Y47" s="68" t="e">
        <f t="shared" si="64"/>
        <v>#DIV/0!</v>
      </c>
      <c r="Z47" s="69">
        <f t="shared" si="42"/>
        <v>0</v>
      </c>
      <c r="AA47" s="72"/>
      <c r="AB47" s="66" t="str">
        <f t="shared" si="65"/>
        <v> </v>
      </c>
      <c r="AC47" s="66" t="str">
        <f t="shared" si="66"/>
        <v> </v>
      </c>
      <c r="AD47" s="66" t="str">
        <f t="shared" si="67"/>
        <v> </v>
      </c>
      <c r="AE47" s="66" t="str">
        <f t="shared" si="68"/>
        <v> </v>
      </c>
      <c r="AF47" s="66" t="str">
        <f t="shared" si="69"/>
        <v> </v>
      </c>
      <c r="AI47" s="88">
        <f t="shared" si="70"/>
        <v>4</v>
      </c>
      <c r="AJ47" s="32">
        <f t="shared" si="43"/>
        <v>1</v>
      </c>
      <c r="AK47" s="32">
        <f t="shared" si="44"/>
        <v>1</v>
      </c>
      <c r="AL47" s="32">
        <f t="shared" si="45"/>
        <v>1</v>
      </c>
      <c r="AM47" s="32">
        <f t="shared" si="46"/>
        <v>1</v>
      </c>
      <c r="AN47" s="90">
        <f t="shared" si="47"/>
        <v>1000000</v>
      </c>
      <c r="AO47" s="89">
        <f t="shared" si="71"/>
        <v>3</v>
      </c>
      <c r="AP47" s="32">
        <f t="shared" si="48"/>
        <v>1</v>
      </c>
      <c r="AQ47" s="32">
        <f t="shared" si="49"/>
        <v>1</v>
      </c>
      <c r="AR47" s="32">
        <f t="shared" si="50"/>
        <v>1</v>
      </c>
      <c r="AS47" s="91">
        <f t="shared" si="51"/>
        <v>100000</v>
      </c>
      <c r="AT47" s="88">
        <f t="shared" si="52"/>
        <v>2</v>
      </c>
      <c r="AU47" s="32">
        <f t="shared" si="53"/>
        <v>1</v>
      </c>
      <c r="AV47" s="32">
        <f t="shared" si="54"/>
        <v>1</v>
      </c>
      <c r="AW47" s="90">
        <f t="shared" si="55"/>
        <v>10000</v>
      </c>
      <c r="AX47" s="89">
        <f t="shared" si="56"/>
        <v>1</v>
      </c>
      <c r="AY47" s="32">
        <f t="shared" si="57"/>
        <v>1</v>
      </c>
      <c r="AZ47" s="91">
        <f t="shared" si="58"/>
        <v>1000</v>
      </c>
      <c r="BA47" s="92">
        <f t="shared" si="59"/>
        <v>1111000</v>
      </c>
      <c r="BB47" s="29" t="s">
        <v>67</v>
      </c>
      <c r="BC47" s="38" t="e">
        <f>SUM('SA 2016 PLP Tag &amp; Nacht'!#REF!-'SA 2016 PLP Tag &amp; Nacht'!#REF!)</f>
        <v>#REF!</v>
      </c>
      <c r="BD47" s="146" t="s">
        <v>61</v>
      </c>
      <c r="BE47" s="147" t="s">
        <v>68</v>
      </c>
      <c r="BF47" s="148" t="s">
        <v>69</v>
      </c>
      <c r="BG47" s="149" t="s">
        <v>70</v>
      </c>
      <c r="BI47" s="36">
        <f t="shared" si="72"/>
        <v>0</v>
      </c>
      <c r="BJ47" s="36">
        <f t="shared" si="73"/>
        <v>0</v>
      </c>
      <c r="BK47" s="36">
        <f t="shared" si="74"/>
        <v>0</v>
      </c>
      <c r="BL47" s="36">
        <f t="shared" si="75"/>
        <v>0</v>
      </c>
      <c r="BM47" s="36">
        <f t="shared" si="76"/>
        <v>0</v>
      </c>
      <c r="BO47" s="36">
        <f t="shared" si="77"/>
        <v>0</v>
      </c>
      <c r="BP47" s="36">
        <f t="shared" si="78"/>
        <v>0</v>
      </c>
      <c r="BQ47" s="36">
        <f t="shared" si="79"/>
        <v>0</v>
      </c>
      <c r="BR47" s="36">
        <f t="shared" si="80"/>
        <v>0</v>
      </c>
      <c r="BS47" s="36">
        <f t="shared" si="81"/>
        <v>0</v>
      </c>
      <c r="BU47" s="36">
        <f t="shared" si="82"/>
        <v>0</v>
      </c>
      <c r="BV47" s="36">
        <f t="shared" si="83"/>
        <v>0</v>
      </c>
      <c r="BW47" s="36">
        <f t="shared" si="84"/>
        <v>0</v>
      </c>
      <c r="BX47" s="36">
        <f t="shared" si="85"/>
        <v>0</v>
      </c>
      <c r="BY47" s="36">
        <f t="shared" si="86"/>
        <v>0</v>
      </c>
      <c r="CA47" s="36">
        <f t="shared" si="87"/>
        <v>0</v>
      </c>
      <c r="CB47" s="36">
        <f t="shared" si="88"/>
        <v>0</v>
      </c>
      <c r="CC47" s="36">
        <f t="shared" si="89"/>
        <v>0</v>
      </c>
      <c r="CD47" s="36">
        <f t="shared" si="90"/>
        <v>0</v>
      </c>
      <c r="CE47" s="36">
        <f t="shared" si="91"/>
        <v>0</v>
      </c>
      <c r="CI47" s="36">
        <f t="shared" si="92"/>
        <v>0</v>
      </c>
      <c r="CJ47" s="36">
        <f t="shared" si="93"/>
        <v>0</v>
      </c>
      <c r="CK47" s="36">
        <f t="shared" si="94"/>
        <v>0</v>
      </c>
      <c r="CL47" s="36">
        <f t="shared" si="95"/>
        <v>0</v>
      </c>
      <c r="CM47" s="36">
        <f t="shared" si="96"/>
        <v>0</v>
      </c>
    </row>
    <row r="48" spans="1:91" ht="18">
      <c r="A48" s="40"/>
      <c r="B48" s="55">
        <v>45</v>
      </c>
      <c r="C48" s="42">
        <v>45</v>
      </c>
      <c r="D48" s="27"/>
      <c r="E48" s="27"/>
      <c r="F48" s="27"/>
      <c r="G48" s="27"/>
      <c r="H48" s="27"/>
      <c r="I48" s="52">
        <f t="shared" si="60"/>
        <v>0</v>
      </c>
      <c r="J48" s="52" t="e">
        <f t="shared" si="61"/>
        <v>#DIV/0!</v>
      </c>
      <c r="K48" s="54">
        <f t="shared" si="62"/>
        <v>0</v>
      </c>
      <c r="S48" s="66">
        <f t="shared" si="37"/>
        <v>0</v>
      </c>
      <c r="T48" s="66">
        <f t="shared" si="38"/>
        <v>0</v>
      </c>
      <c r="U48" s="66">
        <f t="shared" si="39"/>
        <v>0</v>
      </c>
      <c r="V48" s="66">
        <f t="shared" si="40"/>
        <v>0</v>
      </c>
      <c r="W48" s="66">
        <f t="shared" si="41"/>
        <v>0</v>
      </c>
      <c r="X48" s="45">
        <f t="shared" si="63"/>
        <v>0</v>
      </c>
      <c r="Y48" s="68" t="e">
        <f t="shared" si="64"/>
        <v>#DIV/0!</v>
      </c>
      <c r="Z48" s="69">
        <f t="shared" si="42"/>
        <v>0</v>
      </c>
      <c r="AA48" s="72"/>
      <c r="AB48" s="66" t="str">
        <f t="shared" si="65"/>
        <v> </v>
      </c>
      <c r="AC48" s="66" t="str">
        <f t="shared" si="66"/>
        <v> </v>
      </c>
      <c r="AD48" s="66" t="str">
        <f t="shared" si="67"/>
        <v> </v>
      </c>
      <c r="AE48" s="66" t="str">
        <f t="shared" si="68"/>
        <v> </v>
      </c>
      <c r="AF48" s="66" t="str">
        <f t="shared" si="69"/>
        <v> </v>
      </c>
      <c r="AI48" s="88">
        <f t="shared" si="70"/>
        <v>4</v>
      </c>
      <c r="AJ48" s="32">
        <f t="shared" si="43"/>
        <v>1</v>
      </c>
      <c r="AK48" s="32">
        <f t="shared" si="44"/>
        <v>1</v>
      </c>
      <c r="AL48" s="32">
        <f t="shared" si="45"/>
        <v>1</v>
      </c>
      <c r="AM48" s="32">
        <f t="shared" si="46"/>
        <v>1</v>
      </c>
      <c r="AN48" s="90">
        <f t="shared" si="47"/>
        <v>1000000</v>
      </c>
      <c r="AO48" s="89">
        <f t="shared" si="71"/>
        <v>3</v>
      </c>
      <c r="AP48" s="32">
        <f t="shared" si="48"/>
        <v>1</v>
      </c>
      <c r="AQ48" s="32">
        <f t="shared" si="49"/>
        <v>1</v>
      </c>
      <c r="AR48" s="32">
        <f t="shared" si="50"/>
        <v>1</v>
      </c>
      <c r="AS48" s="91">
        <f t="shared" si="51"/>
        <v>100000</v>
      </c>
      <c r="AT48" s="88">
        <f t="shared" si="52"/>
        <v>2</v>
      </c>
      <c r="AU48" s="32">
        <f t="shared" si="53"/>
        <v>1</v>
      </c>
      <c r="AV48" s="32">
        <f t="shared" si="54"/>
        <v>1</v>
      </c>
      <c r="AW48" s="90">
        <f t="shared" si="55"/>
        <v>10000</v>
      </c>
      <c r="AX48" s="89">
        <f t="shared" si="56"/>
        <v>1</v>
      </c>
      <c r="AY48" s="32">
        <f t="shared" si="57"/>
        <v>1</v>
      </c>
      <c r="AZ48" s="91">
        <f t="shared" si="58"/>
        <v>1000</v>
      </c>
      <c r="BA48" s="92">
        <f t="shared" si="59"/>
        <v>1111000</v>
      </c>
      <c r="BB48" s="29" t="s">
        <v>67</v>
      </c>
      <c r="BC48" s="38" t="e">
        <f>SUM('SA 2016 PLP Tag &amp; Nacht'!#REF!-'SA 2016 PLP Tag &amp; Nacht'!#REF!)</f>
        <v>#REF!</v>
      </c>
      <c r="BD48" s="146" t="s">
        <v>61</v>
      </c>
      <c r="BE48" s="147" t="s">
        <v>68</v>
      </c>
      <c r="BF48" s="148" t="s">
        <v>69</v>
      </c>
      <c r="BG48" s="149" t="s">
        <v>70</v>
      </c>
      <c r="BI48" s="36">
        <f t="shared" si="72"/>
        <v>0</v>
      </c>
      <c r="BJ48" s="36">
        <f t="shared" si="73"/>
        <v>0</v>
      </c>
      <c r="BK48" s="36">
        <f t="shared" si="74"/>
        <v>0</v>
      </c>
      <c r="BL48" s="36">
        <f t="shared" si="75"/>
        <v>0</v>
      </c>
      <c r="BM48" s="36">
        <f t="shared" si="76"/>
        <v>0</v>
      </c>
      <c r="BO48" s="36">
        <f t="shared" si="77"/>
        <v>0</v>
      </c>
      <c r="BP48" s="36">
        <f t="shared" si="78"/>
        <v>0</v>
      </c>
      <c r="BQ48" s="36">
        <f t="shared" si="79"/>
        <v>0</v>
      </c>
      <c r="BR48" s="36">
        <f t="shared" si="80"/>
        <v>0</v>
      </c>
      <c r="BS48" s="36">
        <f t="shared" si="81"/>
        <v>0</v>
      </c>
      <c r="BU48" s="36">
        <f t="shared" si="82"/>
        <v>0</v>
      </c>
      <c r="BV48" s="36">
        <f t="shared" si="83"/>
        <v>0</v>
      </c>
      <c r="BW48" s="36">
        <f t="shared" si="84"/>
        <v>0</v>
      </c>
      <c r="BX48" s="36">
        <f t="shared" si="85"/>
        <v>0</v>
      </c>
      <c r="BY48" s="36">
        <f t="shared" si="86"/>
        <v>0</v>
      </c>
      <c r="CA48" s="36">
        <f t="shared" si="87"/>
        <v>0</v>
      </c>
      <c r="CB48" s="36">
        <f t="shared" si="88"/>
        <v>0</v>
      </c>
      <c r="CC48" s="36">
        <f t="shared" si="89"/>
        <v>0</v>
      </c>
      <c r="CD48" s="36">
        <f t="shared" si="90"/>
        <v>0</v>
      </c>
      <c r="CE48" s="36">
        <f t="shared" si="91"/>
        <v>0</v>
      </c>
      <c r="CI48" s="36">
        <f t="shared" si="92"/>
        <v>0</v>
      </c>
      <c r="CJ48" s="36">
        <f t="shared" si="93"/>
        <v>0</v>
      </c>
      <c r="CK48" s="36">
        <f t="shared" si="94"/>
        <v>0</v>
      </c>
      <c r="CL48" s="36">
        <f t="shared" si="95"/>
        <v>0</v>
      </c>
      <c r="CM48" s="36">
        <f t="shared" si="96"/>
        <v>0</v>
      </c>
    </row>
    <row r="49" spans="1:91" ht="18">
      <c r="A49" s="40"/>
      <c r="B49" s="55">
        <v>46</v>
      </c>
      <c r="C49" s="2">
        <v>46</v>
      </c>
      <c r="D49" s="28"/>
      <c r="E49" s="28"/>
      <c r="F49" s="28"/>
      <c r="G49" s="28"/>
      <c r="H49" s="28"/>
      <c r="I49" s="52">
        <f t="shared" si="60"/>
        <v>0</v>
      </c>
      <c r="J49" s="52" t="e">
        <f t="shared" si="61"/>
        <v>#DIV/0!</v>
      </c>
      <c r="K49" s="54">
        <f t="shared" si="62"/>
        <v>0</v>
      </c>
      <c r="S49" s="66">
        <f t="shared" si="37"/>
        <v>0</v>
      </c>
      <c r="T49" s="66">
        <f t="shared" si="38"/>
        <v>0</v>
      </c>
      <c r="U49" s="66">
        <f t="shared" si="39"/>
        <v>0</v>
      </c>
      <c r="V49" s="66">
        <f t="shared" si="40"/>
        <v>0</v>
      </c>
      <c r="W49" s="66">
        <f t="shared" si="41"/>
        <v>0</v>
      </c>
      <c r="X49" s="45">
        <f t="shared" si="63"/>
        <v>0</v>
      </c>
      <c r="Y49" s="68" t="e">
        <f t="shared" si="64"/>
        <v>#DIV/0!</v>
      </c>
      <c r="Z49" s="69">
        <f t="shared" si="42"/>
        <v>0</v>
      </c>
      <c r="AA49" s="72"/>
      <c r="AB49" s="66" t="str">
        <f t="shared" si="65"/>
        <v> </v>
      </c>
      <c r="AC49" s="66" t="str">
        <f t="shared" si="66"/>
        <v> </v>
      </c>
      <c r="AD49" s="66" t="str">
        <f t="shared" si="67"/>
        <v> </v>
      </c>
      <c r="AE49" s="66" t="str">
        <f t="shared" si="68"/>
        <v> </v>
      </c>
      <c r="AF49" s="66" t="str">
        <f t="shared" si="69"/>
        <v> </v>
      </c>
      <c r="AI49" s="88">
        <f t="shared" si="70"/>
        <v>4</v>
      </c>
      <c r="AJ49" s="32">
        <f t="shared" si="43"/>
        <v>1</v>
      </c>
      <c r="AK49" s="32">
        <f t="shared" si="44"/>
        <v>1</v>
      </c>
      <c r="AL49" s="32">
        <f t="shared" si="45"/>
        <v>1</v>
      </c>
      <c r="AM49" s="32">
        <f t="shared" si="46"/>
        <v>1</v>
      </c>
      <c r="AN49" s="90">
        <f t="shared" si="47"/>
        <v>1000000</v>
      </c>
      <c r="AO49" s="89">
        <f t="shared" si="71"/>
        <v>3</v>
      </c>
      <c r="AP49" s="32">
        <f t="shared" si="48"/>
        <v>1</v>
      </c>
      <c r="AQ49" s="32">
        <f t="shared" si="49"/>
        <v>1</v>
      </c>
      <c r="AR49" s="32">
        <f t="shared" si="50"/>
        <v>1</v>
      </c>
      <c r="AS49" s="91">
        <f t="shared" si="51"/>
        <v>100000</v>
      </c>
      <c r="AT49" s="88">
        <f t="shared" si="52"/>
        <v>2</v>
      </c>
      <c r="AU49" s="32">
        <f t="shared" si="53"/>
        <v>1</v>
      </c>
      <c r="AV49" s="32">
        <f t="shared" si="54"/>
        <v>1</v>
      </c>
      <c r="AW49" s="90">
        <f t="shared" si="55"/>
        <v>10000</v>
      </c>
      <c r="AX49" s="89">
        <f t="shared" si="56"/>
        <v>1</v>
      </c>
      <c r="AY49" s="32">
        <f t="shared" si="57"/>
        <v>1</v>
      </c>
      <c r="AZ49" s="91">
        <f t="shared" si="58"/>
        <v>1000</v>
      </c>
      <c r="BA49" s="92">
        <f t="shared" si="59"/>
        <v>1111000</v>
      </c>
      <c r="BB49" s="29" t="s">
        <v>67</v>
      </c>
      <c r="BC49" s="38" t="e">
        <f>SUM('SA 2016 PLP Tag &amp; Nacht'!#REF!-'SA 2016 PLP Tag &amp; Nacht'!#REF!)</f>
        <v>#REF!</v>
      </c>
      <c r="BD49" s="146" t="s">
        <v>61</v>
      </c>
      <c r="BE49" s="147" t="s">
        <v>68</v>
      </c>
      <c r="BF49" s="148" t="s">
        <v>69</v>
      </c>
      <c r="BG49" s="149" t="s">
        <v>70</v>
      </c>
      <c r="BI49" s="36">
        <f t="shared" si="72"/>
        <v>0</v>
      </c>
      <c r="BJ49" s="36">
        <f t="shared" si="73"/>
        <v>0</v>
      </c>
      <c r="BK49" s="36">
        <f t="shared" si="74"/>
        <v>0</v>
      </c>
      <c r="BL49" s="36">
        <f t="shared" si="75"/>
        <v>0</v>
      </c>
      <c r="BM49" s="36">
        <f t="shared" si="76"/>
        <v>0</v>
      </c>
      <c r="BO49" s="36">
        <f t="shared" si="77"/>
        <v>0</v>
      </c>
      <c r="BP49" s="36">
        <f t="shared" si="78"/>
        <v>0</v>
      </c>
      <c r="BQ49" s="36">
        <f t="shared" si="79"/>
        <v>0</v>
      </c>
      <c r="BR49" s="36">
        <f t="shared" si="80"/>
        <v>0</v>
      </c>
      <c r="BS49" s="36">
        <f t="shared" si="81"/>
        <v>0</v>
      </c>
      <c r="BU49" s="36">
        <f t="shared" si="82"/>
        <v>0</v>
      </c>
      <c r="BV49" s="36">
        <f t="shared" si="83"/>
        <v>0</v>
      </c>
      <c r="BW49" s="36">
        <f t="shared" si="84"/>
        <v>0</v>
      </c>
      <c r="BX49" s="36">
        <f t="shared" si="85"/>
        <v>0</v>
      </c>
      <c r="BY49" s="36">
        <f t="shared" si="86"/>
        <v>0</v>
      </c>
      <c r="CA49" s="36">
        <f t="shared" si="87"/>
        <v>0</v>
      </c>
      <c r="CB49" s="36">
        <f t="shared" si="88"/>
        <v>0</v>
      </c>
      <c r="CC49" s="36">
        <f t="shared" si="89"/>
        <v>0</v>
      </c>
      <c r="CD49" s="36">
        <f t="shared" si="90"/>
        <v>0</v>
      </c>
      <c r="CE49" s="36">
        <f t="shared" si="91"/>
        <v>0</v>
      </c>
      <c r="CI49" s="36">
        <f t="shared" si="92"/>
        <v>0</v>
      </c>
      <c r="CJ49" s="36">
        <f t="shared" si="93"/>
        <v>0</v>
      </c>
      <c r="CK49" s="36">
        <f t="shared" si="94"/>
        <v>0</v>
      </c>
      <c r="CL49" s="36">
        <f t="shared" si="95"/>
        <v>0</v>
      </c>
      <c r="CM49" s="36">
        <f t="shared" si="96"/>
        <v>0</v>
      </c>
    </row>
    <row r="50" spans="1:91" ht="18">
      <c r="A50" s="40"/>
      <c r="B50" s="55">
        <v>47</v>
      </c>
      <c r="C50" s="42">
        <v>47</v>
      </c>
      <c r="D50" s="27"/>
      <c r="E50" s="27"/>
      <c r="F50" s="27"/>
      <c r="G50" s="27"/>
      <c r="H50" s="27"/>
      <c r="I50" s="52">
        <f t="shared" si="60"/>
        <v>0</v>
      </c>
      <c r="J50" s="52" t="e">
        <f t="shared" si="61"/>
        <v>#DIV/0!</v>
      </c>
      <c r="K50" s="54">
        <f t="shared" si="62"/>
        <v>0</v>
      </c>
      <c r="S50" s="66">
        <f t="shared" si="37"/>
        <v>0</v>
      </c>
      <c r="T50" s="66">
        <f t="shared" si="38"/>
        <v>0</v>
      </c>
      <c r="U50" s="66">
        <f t="shared" si="39"/>
        <v>0</v>
      </c>
      <c r="V50" s="66">
        <f t="shared" si="40"/>
        <v>0</v>
      </c>
      <c r="W50" s="66">
        <f t="shared" si="41"/>
        <v>0</v>
      </c>
      <c r="X50" s="45">
        <f t="shared" si="63"/>
        <v>0</v>
      </c>
      <c r="Y50" s="68" t="e">
        <f t="shared" si="64"/>
        <v>#DIV/0!</v>
      </c>
      <c r="Z50" s="69">
        <f t="shared" si="42"/>
        <v>0</v>
      </c>
      <c r="AA50" s="72"/>
      <c r="AB50" s="66" t="str">
        <f t="shared" si="65"/>
        <v> </v>
      </c>
      <c r="AC50" s="66" t="str">
        <f t="shared" si="66"/>
        <v> </v>
      </c>
      <c r="AD50" s="66" t="str">
        <f t="shared" si="67"/>
        <v> </v>
      </c>
      <c r="AE50" s="66" t="str">
        <f t="shared" si="68"/>
        <v> </v>
      </c>
      <c r="AF50" s="66" t="str">
        <f t="shared" si="69"/>
        <v> </v>
      </c>
      <c r="AI50" s="88">
        <f t="shared" si="70"/>
        <v>4</v>
      </c>
      <c r="AJ50" s="32">
        <f t="shared" si="43"/>
        <v>1</v>
      </c>
      <c r="AK50" s="32">
        <f t="shared" si="44"/>
        <v>1</v>
      </c>
      <c r="AL50" s="32">
        <f t="shared" si="45"/>
        <v>1</v>
      </c>
      <c r="AM50" s="32">
        <f t="shared" si="46"/>
        <v>1</v>
      </c>
      <c r="AN50" s="90">
        <f t="shared" si="47"/>
        <v>1000000</v>
      </c>
      <c r="AO50" s="89">
        <f t="shared" si="71"/>
        <v>3</v>
      </c>
      <c r="AP50" s="32">
        <f t="shared" si="48"/>
        <v>1</v>
      </c>
      <c r="AQ50" s="32">
        <f t="shared" si="49"/>
        <v>1</v>
      </c>
      <c r="AR50" s="32">
        <f t="shared" si="50"/>
        <v>1</v>
      </c>
      <c r="AS50" s="91">
        <f t="shared" si="51"/>
        <v>100000</v>
      </c>
      <c r="AT50" s="88">
        <f t="shared" si="52"/>
        <v>2</v>
      </c>
      <c r="AU50" s="32">
        <f t="shared" si="53"/>
        <v>1</v>
      </c>
      <c r="AV50" s="32">
        <f t="shared" si="54"/>
        <v>1</v>
      </c>
      <c r="AW50" s="90">
        <f t="shared" si="55"/>
        <v>10000</v>
      </c>
      <c r="AX50" s="89">
        <f t="shared" si="56"/>
        <v>1</v>
      </c>
      <c r="AY50" s="32">
        <f t="shared" si="57"/>
        <v>1</v>
      </c>
      <c r="AZ50" s="91">
        <f t="shared" si="58"/>
        <v>1000</v>
      </c>
      <c r="BA50" s="92">
        <f t="shared" si="59"/>
        <v>1111000</v>
      </c>
      <c r="BB50" s="29" t="s">
        <v>67</v>
      </c>
      <c r="BC50" s="38" t="e">
        <f>SUM('SA 2016 PLP Tag &amp; Nacht'!#REF!-'SA 2016 PLP Tag &amp; Nacht'!#REF!)</f>
        <v>#REF!</v>
      </c>
      <c r="BD50" s="146" t="s">
        <v>61</v>
      </c>
      <c r="BE50" s="147" t="s">
        <v>68</v>
      </c>
      <c r="BF50" s="148" t="s">
        <v>69</v>
      </c>
      <c r="BG50" s="149" t="s">
        <v>70</v>
      </c>
      <c r="BI50" s="36">
        <f t="shared" si="72"/>
        <v>0</v>
      </c>
      <c r="BJ50" s="36">
        <f t="shared" si="73"/>
        <v>0</v>
      </c>
      <c r="BK50" s="36">
        <f t="shared" si="74"/>
        <v>0</v>
      </c>
      <c r="BL50" s="36">
        <f t="shared" si="75"/>
        <v>0</v>
      </c>
      <c r="BM50" s="36">
        <f t="shared" si="76"/>
        <v>0</v>
      </c>
      <c r="BO50" s="36">
        <f t="shared" si="77"/>
        <v>0</v>
      </c>
      <c r="BP50" s="36">
        <f t="shared" si="78"/>
        <v>0</v>
      </c>
      <c r="BQ50" s="36">
        <f t="shared" si="79"/>
        <v>0</v>
      </c>
      <c r="BR50" s="36">
        <f t="shared" si="80"/>
        <v>0</v>
      </c>
      <c r="BS50" s="36">
        <f t="shared" si="81"/>
        <v>0</v>
      </c>
      <c r="BU50" s="36">
        <f t="shared" si="82"/>
        <v>0</v>
      </c>
      <c r="BV50" s="36">
        <f t="shared" si="83"/>
        <v>0</v>
      </c>
      <c r="BW50" s="36">
        <f t="shared" si="84"/>
        <v>0</v>
      </c>
      <c r="BX50" s="36">
        <f t="shared" si="85"/>
        <v>0</v>
      </c>
      <c r="BY50" s="36">
        <f t="shared" si="86"/>
        <v>0</v>
      </c>
      <c r="CA50" s="36">
        <f t="shared" si="87"/>
        <v>0</v>
      </c>
      <c r="CB50" s="36">
        <f t="shared" si="88"/>
        <v>0</v>
      </c>
      <c r="CC50" s="36">
        <f t="shared" si="89"/>
        <v>0</v>
      </c>
      <c r="CD50" s="36">
        <f t="shared" si="90"/>
        <v>0</v>
      </c>
      <c r="CE50" s="36">
        <f t="shared" si="91"/>
        <v>0</v>
      </c>
      <c r="CI50" s="36">
        <f t="shared" si="92"/>
        <v>0</v>
      </c>
      <c r="CJ50" s="36">
        <f t="shared" si="93"/>
        <v>0</v>
      </c>
      <c r="CK50" s="36">
        <f t="shared" si="94"/>
        <v>0</v>
      </c>
      <c r="CL50" s="36">
        <f t="shared" si="95"/>
        <v>0</v>
      </c>
      <c r="CM50" s="36">
        <f t="shared" si="96"/>
        <v>0</v>
      </c>
    </row>
    <row r="51" spans="1:91" ht="18">
      <c r="A51" s="40"/>
      <c r="B51" s="55">
        <v>48</v>
      </c>
      <c r="C51" s="2">
        <v>48</v>
      </c>
      <c r="D51" s="28"/>
      <c r="E51" s="28"/>
      <c r="F51" s="28"/>
      <c r="G51" s="28"/>
      <c r="H51" s="28"/>
      <c r="I51" s="52">
        <f t="shared" si="60"/>
        <v>0</v>
      </c>
      <c r="J51" s="52" t="e">
        <f t="shared" si="61"/>
        <v>#DIV/0!</v>
      </c>
      <c r="K51" s="54">
        <f t="shared" si="62"/>
        <v>0</v>
      </c>
      <c r="S51" s="66">
        <f t="shared" si="37"/>
        <v>0</v>
      </c>
      <c r="T51" s="66">
        <f t="shared" si="38"/>
        <v>0</v>
      </c>
      <c r="U51" s="66">
        <f t="shared" si="39"/>
        <v>0</v>
      </c>
      <c r="V51" s="66">
        <f t="shared" si="40"/>
        <v>0</v>
      </c>
      <c r="W51" s="66">
        <f t="shared" si="41"/>
        <v>0</v>
      </c>
      <c r="X51" s="45">
        <f t="shared" si="63"/>
        <v>0</v>
      </c>
      <c r="Y51" s="68" t="e">
        <f t="shared" si="64"/>
        <v>#DIV/0!</v>
      </c>
      <c r="Z51" s="69">
        <f t="shared" si="42"/>
        <v>0</v>
      </c>
      <c r="AA51" s="72"/>
      <c r="AB51" s="66" t="str">
        <f t="shared" si="65"/>
        <v> </v>
      </c>
      <c r="AC51" s="66" t="str">
        <f t="shared" si="66"/>
        <v> </v>
      </c>
      <c r="AD51" s="66" t="str">
        <f t="shared" si="67"/>
        <v> </v>
      </c>
      <c r="AE51" s="66" t="str">
        <f t="shared" si="68"/>
        <v> </v>
      </c>
      <c r="AF51" s="66" t="str">
        <f t="shared" si="69"/>
        <v> </v>
      </c>
      <c r="AI51" s="88">
        <f t="shared" si="70"/>
        <v>4</v>
      </c>
      <c r="AJ51" s="32">
        <f t="shared" si="43"/>
        <v>1</v>
      </c>
      <c r="AK51" s="32">
        <f t="shared" si="44"/>
        <v>1</v>
      </c>
      <c r="AL51" s="32">
        <f t="shared" si="45"/>
        <v>1</v>
      </c>
      <c r="AM51" s="32">
        <f t="shared" si="46"/>
        <v>1</v>
      </c>
      <c r="AN51" s="90">
        <f t="shared" si="47"/>
        <v>1000000</v>
      </c>
      <c r="AO51" s="89">
        <f t="shared" si="71"/>
        <v>3</v>
      </c>
      <c r="AP51" s="32">
        <f t="shared" si="48"/>
        <v>1</v>
      </c>
      <c r="AQ51" s="32">
        <f t="shared" si="49"/>
        <v>1</v>
      </c>
      <c r="AR51" s="32">
        <f t="shared" si="50"/>
        <v>1</v>
      </c>
      <c r="AS51" s="91">
        <f t="shared" si="51"/>
        <v>100000</v>
      </c>
      <c r="AT51" s="88">
        <f t="shared" si="52"/>
        <v>2</v>
      </c>
      <c r="AU51" s="32">
        <f t="shared" si="53"/>
        <v>1</v>
      </c>
      <c r="AV51" s="32">
        <f t="shared" si="54"/>
        <v>1</v>
      </c>
      <c r="AW51" s="90">
        <f t="shared" si="55"/>
        <v>10000</v>
      </c>
      <c r="AX51" s="89">
        <f t="shared" si="56"/>
        <v>1</v>
      </c>
      <c r="AY51" s="32">
        <f t="shared" si="57"/>
        <v>1</v>
      </c>
      <c r="AZ51" s="91">
        <f t="shared" si="58"/>
        <v>1000</v>
      </c>
      <c r="BA51" s="92">
        <f t="shared" si="59"/>
        <v>1111000</v>
      </c>
      <c r="BB51" s="29" t="s">
        <v>67</v>
      </c>
      <c r="BC51" s="38" t="e">
        <f>SUM('SA 2016 PLP Tag &amp; Nacht'!#REF!-'SA 2016 PLP Tag &amp; Nacht'!#REF!)</f>
        <v>#REF!</v>
      </c>
      <c r="BD51" s="146" t="s">
        <v>61</v>
      </c>
      <c r="BE51" s="147" t="s">
        <v>68</v>
      </c>
      <c r="BF51" s="148" t="s">
        <v>69</v>
      </c>
      <c r="BG51" s="149" t="s">
        <v>70</v>
      </c>
      <c r="BI51" s="36">
        <f t="shared" si="72"/>
        <v>0</v>
      </c>
      <c r="BJ51" s="36">
        <f t="shared" si="73"/>
        <v>0</v>
      </c>
      <c r="BK51" s="36">
        <f t="shared" si="74"/>
        <v>0</v>
      </c>
      <c r="BL51" s="36">
        <f t="shared" si="75"/>
        <v>0</v>
      </c>
      <c r="BM51" s="36">
        <f t="shared" si="76"/>
        <v>0</v>
      </c>
      <c r="BO51" s="36">
        <f t="shared" si="77"/>
        <v>0</v>
      </c>
      <c r="BP51" s="36">
        <f t="shared" si="78"/>
        <v>0</v>
      </c>
      <c r="BQ51" s="36">
        <f t="shared" si="79"/>
        <v>0</v>
      </c>
      <c r="BR51" s="36">
        <f t="shared" si="80"/>
        <v>0</v>
      </c>
      <c r="BS51" s="36">
        <f t="shared" si="81"/>
        <v>0</v>
      </c>
      <c r="BU51" s="36">
        <f t="shared" si="82"/>
        <v>0</v>
      </c>
      <c r="BV51" s="36">
        <f t="shared" si="83"/>
        <v>0</v>
      </c>
      <c r="BW51" s="36">
        <f t="shared" si="84"/>
        <v>0</v>
      </c>
      <c r="BX51" s="36">
        <f t="shared" si="85"/>
        <v>0</v>
      </c>
      <c r="BY51" s="36">
        <f t="shared" si="86"/>
        <v>0</v>
      </c>
      <c r="CA51" s="36">
        <f t="shared" si="87"/>
        <v>0</v>
      </c>
      <c r="CB51" s="36">
        <f t="shared" si="88"/>
        <v>0</v>
      </c>
      <c r="CC51" s="36">
        <f t="shared" si="89"/>
        <v>0</v>
      </c>
      <c r="CD51" s="36">
        <f t="shared" si="90"/>
        <v>0</v>
      </c>
      <c r="CE51" s="36">
        <f t="shared" si="91"/>
        <v>0</v>
      </c>
      <c r="CI51" s="36">
        <f t="shared" si="92"/>
        <v>0</v>
      </c>
      <c r="CJ51" s="36">
        <f t="shared" si="93"/>
        <v>0</v>
      </c>
      <c r="CK51" s="36">
        <f t="shared" si="94"/>
        <v>0</v>
      </c>
      <c r="CL51" s="36">
        <f t="shared" si="95"/>
        <v>0</v>
      </c>
      <c r="CM51" s="36">
        <f t="shared" si="96"/>
        <v>0</v>
      </c>
    </row>
    <row r="52" spans="1:91" ht="18">
      <c r="A52" s="40"/>
      <c r="B52" s="55">
        <v>49</v>
      </c>
      <c r="C52" s="42">
        <v>49</v>
      </c>
      <c r="D52" s="27"/>
      <c r="E52" s="27"/>
      <c r="F52" s="27"/>
      <c r="G52" s="27"/>
      <c r="H52" s="27"/>
      <c r="I52" s="52">
        <f t="shared" si="60"/>
        <v>0</v>
      </c>
      <c r="J52" s="52" t="e">
        <f t="shared" si="61"/>
        <v>#DIV/0!</v>
      </c>
      <c r="K52" s="54">
        <f t="shared" si="62"/>
        <v>0</v>
      </c>
      <c r="S52" s="66">
        <f t="shared" si="37"/>
        <v>0</v>
      </c>
      <c r="T52" s="66">
        <f t="shared" si="38"/>
        <v>0</v>
      </c>
      <c r="U52" s="66">
        <f t="shared" si="39"/>
        <v>0</v>
      </c>
      <c r="V52" s="66">
        <f t="shared" si="40"/>
        <v>0</v>
      </c>
      <c r="W52" s="66">
        <f t="shared" si="41"/>
        <v>0</v>
      </c>
      <c r="X52" s="45">
        <f t="shared" si="63"/>
        <v>0</v>
      </c>
      <c r="Y52" s="68" t="e">
        <f t="shared" si="64"/>
        <v>#DIV/0!</v>
      </c>
      <c r="Z52" s="69">
        <f t="shared" si="42"/>
        <v>0</v>
      </c>
      <c r="AA52" s="72"/>
      <c r="AB52" s="66" t="str">
        <f t="shared" si="65"/>
        <v> </v>
      </c>
      <c r="AC52" s="66" t="str">
        <f t="shared" si="66"/>
        <v> </v>
      </c>
      <c r="AD52" s="66" t="str">
        <f t="shared" si="67"/>
        <v> </v>
      </c>
      <c r="AE52" s="66" t="str">
        <f t="shared" si="68"/>
        <v> </v>
      </c>
      <c r="AF52" s="66" t="str">
        <f t="shared" si="69"/>
        <v> </v>
      </c>
      <c r="AI52" s="88">
        <f t="shared" si="70"/>
        <v>4</v>
      </c>
      <c r="AJ52" s="32">
        <f t="shared" si="43"/>
        <v>1</v>
      </c>
      <c r="AK52" s="32">
        <f t="shared" si="44"/>
        <v>1</v>
      </c>
      <c r="AL52" s="32">
        <f t="shared" si="45"/>
        <v>1</v>
      </c>
      <c r="AM52" s="32">
        <f t="shared" si="46"/>
        <v>1</v>
      </c>
      <c r="AN52" s="90">
        <f t="shared" si="47"/>
        <v>1000000</v>
      </c>
      <c r="AO52" s="89">
        <f t="shared" si="71"/>
        <v>3</v>
      </c>
      <c r="AP52" s="32">
        <f t="shared" si="48"/>
        <v>1</v>
      </c>
      <c r="AQ52" s="32">
        <f t="shared" si="49"/>
        <v>1</v>
      </c>
      <c r="AR52" s="32">
        <f t="shared" si="50"/>
        <v>1</v>
      </c>
      <c r="AS52" s="91">
        <f t="shared" si="51"/>
        <v>100000</v>
      </c>
      <c r="AT52" s="88">
        <f t="shared" si="52"/>
        <v>2</v>
      </c>
      <c r="AU52" s="32">
        <f t="shared" si="53"/>
        <v>1</v>
      </c>
      <c r="AV52" s="32">
        <f t="shared" si="54"/>
        <v>1</v>
      </c>
      <c r="AW52" s="90">
        <f t="shared" si="55"/>
        <v>10000</v>
      </c>
      <c r="AX52" s="89">
        <f t="shared" si="56"/>
        <v>1</v>
      </c>
      <c r="AY52" s="32">
        <f t="shared" si="57"/>
        <v>1</v>
      </c>
      <c r="AZ52" s="91">
        <f t="shared" si="58"/>
        <v>1000</v>
      </c>
      <c r="BA52" s="92">
        <f t="shared" si="59"/>
        <v>1111000</v>
      </c>
      <c r="BB52" s="29" t="s">
        <v>67</v>
      </c>
      <c r="BC52" s="38" t="e">
        <f>SUM('SA 2016 PLP Tag &amp; Nacht'!#REF!-'SA 2016 PLP Tag &amp; Nacht'!#REF!)</f>
        <v>#REF!</v>
      </c>
      <c r="BD52" s="146" t="s">
        <v>61</v>
      </c>
      <c r="BE52" s="147" t="s">
        <v>68</v>
      </c>
      <c r="BF52" s="148" t="s">
        <v>69</v>
      </c>
      <c r="BG52" s="149" t="s">
        <v>70</v>
      </c>
      <c r="BI52" s="36">
        <f t="shared" si="72"/>
        <v>0</v>
      </c>
      <c r="BJ52" s="36">
        <f t="shared" si="73"/>
        <v>0</v>
      </c>
      <c r="BK52" s="36">
        <f t="shared" si="74"/>
        <v>0</v>
      </c>
      <c r="BL52" s="36">
        <f t="shared" si="75"/>
        <v>0</v>
      </c>
      <c r="BM52" s="36">
        <f t="shared" si="76"/>
        <v>0</v>
      </c>
      <c r="BO52" s="36">
        <f t="shared" si="77"/>
        <v>0</v>
      </c>
      <c r="BP52" s="36">
        <f t="shared" si="78"/>
        <v>0</v>
      </c>
      <c r="BQ52" s="36">
        <f t="shared" si="79"/>
        <v>0</v>
      </c>
      <c r="BR52" s="36">
        <f t="shared" si="80"/>
        <v>0</v>
      </c>
      <c r="BS52" s="36">
        <f t="shared" si="81"/>
        <v>0</v>
      </c>
      <c r="BU52" s="36">
        <f t="shared" si="82"/>
        <v>0</v>
      </c>
      <c r="BV52" s="36">
        <f t="shared" si="83"/>
        <v>0</v>
      </c>
      <c r="BW52" s="36">
        <f t="shared" si="84"/>
        <v>0</v>
      </c>
      <c r="BX52" s="36">
        <f t="shared" si="85"/>
        <v>0</v>
      </c>
      <c r="BY52" s="36">
        <f t="shared" si="86"/>
        <v>0</v>
      </c>
      <c r="CA52" s="36">
        <f t="shared" si="87"/>
        <v>0</v>
      </c>
      <c r="CB52" s="36">
        <f t="shared" si="88"/>
        <v>0</v>
      </c>
      <c r="CC52" s="36">
        <f t="shared" si="89"/>
        <v>0</v>
      </c>
      <c r="CD52" s="36">
        <f t="shared" si="90"/>
        <v>0</v>
      </c>
      <c r="CE52" s="36">
        <f t="shared" si="91"/>
        <v>0</v>
      </c>
      <c r="CI52" s="36">
        <f t="shared" si="92"/>
        <v>0</v>
      </c>
      <c r="CJ52" s="36">
        <f t="shared" si="93"/>
        <v>0</v>
      </c>
      <c r="CK52" s="36">
        <f t="shared" si="94"/>
        <v>0</v>
      </c>
      <c r="CL52" s="36">
        <f t="shared" si="95"/>
        <v>0</v>
      </c>
      <c r="CM52" s="36">
        <f t="shared" si="96"/>
        <v>0</v>
      </c>
    </row>
    <row r="53" spans="1:91" ht="18.75" thickBot="1">
      <c r="A53" s="40"/>
      <c r="B53" s="56">
        <v>50</v>
      </c>
      <c r="C53" s="49">
        <v>50</v>
      </c>
      <c r="D53" s="50"/>
      <c r="E53" s="50"/>
      <c r="F53" s="50"/>
      <c r="G53" s="50"/>
      <c r="H53" s="50"/>
      <c r="I53" s="57">
        <f t="shared" si="60"/>
        <v>0</v>
      </c>
      <c r="J53" s="57" t="e">
        <f t="shared" si="61"/>
        <v>#DIV/0!</v>
      </c>
      <c r="K53" s="58">
        <f t="shared" si="62"/>
        <v>0</v>
      </c>
      <c r="S53" s="66">
        <f t="shared" si="37"/>
        <v>0</v>
      </c>
      <c r="T53" s="66">
        <f t="shared" si="38"/>
        <v>0</v>
      </c>
      <c r="U53" s="66">
        <f t="shared" si="39"/>
        <v>0</v>
      </c>
      <c r="V53" s="66">
        <f t="shared" si="40"/>
        <v>0</v>
      </c>
      <c r="W53" s="66">
        <f t="shared" si="41"/>
        <v>0</v>
      </c>
      <c r="X53" s="51">
        <f t="shared" si="63"/>
        <v>0</v>
      </c>
      <c r="Y53" s="68" t="e">
        <f t="shared" si="64"/>
        <v>#DIV/0!</v>
      </c>
      <c r="Z53" s="69">
        <f t="shared" si="42"/>
        <v>0</v>
      </c>
      <c r="AA53" s="72"/>
      <c r="AB53" s="66" t="str">
        <f t="shared" si="65"/>
        <v> </v>
      </c>
      <c r="AC53" s="66" t="str">
        <f t="shared" si="66"/>
        <v> </v>
      </c>
      <c r="AD53" s="66" t="str">
        <f t="shared" si="67"/>
        <v> </v>
      </c>
      <c r="AE53" s="66" t="str">
        <f t="shared" si="68"/>
        <v> </v>
      </c>
      <c r="AF53" s="66" t="str">
        <f t="shared" si="69"/>
        <v> </v>
      </c>
      <c r="AI53" s="88">
        <f t="shared" si="70"/>
        <v>4</v>
      </c>
      <c r="AJ53" s="32">
        <f t="shared" si="43"/>
        <v>1</v>
      </c>
      <c r="AK53" s="32">
        <f t="shared" si="44"/>
        <v>1</v>
      </c>
      <c r="AL53" s="32">
        <f t="shared" si="45"/>
        <v>1</v>
      </c>
      <c r="AM53" s="32">
        <f t="shared" si="46"/>
        <v>1</v>
      </c>
      <c r="AN53" s="90">
        <f t="shared" si="47"/>
        <v>1000000</v>
      </c>
      <c r="AO53" s="89">
        <f t="shared" si="71"/>
        <v>3</v>
      </c>
      <c r="AP53" s="32">
        <f t="shared" si="48"/>
        <v>1</v>
      </c>
      <c r="AQ53" s="32">
        <f t="shared" si="49"/>
        <v>1</v>
      </c>
      <c r="AR53" s="32">
        <f t="shared" si="50"/>
        <v>1</v>
      </c>
      <c r="AS53" s="91">
        <f t="shared" si="51"/>
        <v>100000</v>
      </c>
      <c r="AT53" s="88">
        <f t="shared" si="52"/>
        <v>2</v>
      </c>
      <c r="AU53" s="32">
        <f t="shared" si="53"/>
        <v>1</v>
      </c>
      <c r="AV53" s="32">
        <f t="shared" si="54"/>
        <v>1</v>
      </c>
      <c r="AW53" s="90">
        <f t="shared" si="55"/>
        <v>10000</v>
      </c>
      <c r="AX53" s="89">
        <f t="shared" si="56"/>
        <v>1</v>
      </c>
      <c r="AY53" s="32">
        <f t="shared" si="57"/>
        <v>1</v>
      </c>
      <c r="AZ53" s="91">
        <f t="shared" si="58"/>
        <v>1000</v>
      </c>
      <c r="BA53" s="92">
        <f t="shared" si="59"/>
        <v>1111000</v>
      </c>
      <c r="BB53" s="29" t="s">
        <v>67</v>
      </c>
      <c r="BC53" s="38" t="e">
        <f>SUM('SA 2016 PLP Tag &amp; Nacht'!#REF!-'SA 2016 PLP Tag &amp; Nacht'!#REF!)</f>
        <v>#REF!</v>
      </c>
      <c r="BD53" s="146" t="s">
        <v>61</v>
      </c>
      <c r="BE53" s="147" t="s">
        <v>68</v>
      </c>
      <c r="BF53" s="148" t="s">
        <v>69</v>
      </c>
      <c r="BG53" s="149" t="s">
        <v>70</v>
      </c>
      <c r="BI53" s="36">
        <f t="shared" si="72"/>
        <v>0</v>
      </c>
      <c r="BJ53" s="36">
        <f t="shared" si="73"/>
        <v>0</v>
      </c>
      <c r="BK53" s="36">
        <f t="shared" si="74"/>
        <v>0</v>
      </c>
      <c r="BL53" s="36">
        <f t="shared" si="75"/>
        <v>0</v>
      </c>
      <c r="BM53" s="36">
        <f t="shared" si="76"/>
        <v>0</v>
      </c>
      <c r="BO53" s="36">
        <f t="shared" si="77"/>
        <v>0</v>
      </c>
      <c r="BP53" s="36">
        <f t="shared" si="78"/>
        <v>0</v>
      </c>
      <c r="BQ53" s="36">
        <f t="shared" si="79"/>
        <v>0</v>
      </c>
      <c r="BR53" s="36">
        <f t="shared" si="80"/>
        <v>0</v>
      </c>
      <c r="BS53" s="36">
        <f t="shared" si="81"/>
        <v>0</v>
      </c>
      <c r="BU53" s="36">
        <f t="shared" si="82"/>
        <v>0</v>
      </c>
      <c r="BV53" s="36">
        <f t="shared" si="83"/>
        <v>0</v>
      </c>
      <c r="BW53" s="36">
        <f t="shared" si="84"/>
        <v>0</v>
      </c>
      <c r="BX53" s="36">
        <f t="shared" si="85"/>
        <v>0</v>
      </c>
      <c r="BY53" s="36">
        <f t="shared" si="86"/>
        <v>0</v>
      </c>
      <c r="CA53" s="36">
        <f t="shared" si="87"/>
        <v>0</v>
      </c>
      <c r="CB53" s="36">
        <f t="shared" si="88"/>
        <v>0</v>
      </c>
      <c r="CC53" s="36">
        <f t="shared" si="89"/>
        <v>0</v>
      </c>
      <c r="CD53" s="36">
        <f t="shared" si="90"/>
        <v>0</v>
      </c>
      <c r="CE53" s="36">
        <f t="shared" si="91"/>
        <v>0</v>
      </c>
      <c r="CI53" s="36">
        <f t="shared" si="92"/>
        <v>0</v>
      </c>
      <c r="CJ53" s="36">
        <f t="shared" si="93"/>
        <v>0</v>
      </c>
      <c r="CK53" s="36">
        <f t="shared" si="94"/>
        <v>0</v>
      </c>
      <c r="CL53" s="36">
        <f t="shared" si="95"/>
        <v>0</v>
      </c>
      <c r="CM53" s="36">
        <f t="shared" si="96"/>
        <v>0</v>
      </c>
    </row>
    <row r="54" spans="1:11" ht="18.75" thickBot="1">
      <c r="A54" s="40"/>
      <c r="B54" s="252" t="s">
        <v>98</v>
      </c>
      <c r="C54" s="253"/>
      <c r="D54" s="254"/>
      <c r="E54" s="254"/>
      <c r="F54" s="254"/>
      <c r="G54" s="254"/>
      <c r="H54" s="254"/>
      <c r="I54" s="254"/>
      <c r="J54" s="254"/>
      <c r="K54" s="255"/>
    </row>
    <row r="55" spans="1:52" ht="18">
      <c r="A55" s="40"/>
      <c r="B55" s="80">
        <v>1</v>
      </c>
      <c r="C55" s="81" t="s">
        <v>92</v>
      </c>
      <c r="D55" s="78"/>
      <c r="E55" s="40"/>
      <c r="F55" s="40"/>
      <c r="G55" s="40"/>
      <c r="H55" s="40"/>
      <c r="I55" s="40"/>
      <c r="J55" s="40"/>
      <c r="K55" s="40"/>
      <c r="L55" s="41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</row>
    <row r="56" spans="1:52" ht="18">
      <c r="A56" s="40"/>
      <c r="B56" s="82">
        <v>2</v>
      </c>
      <c r="C56" s="83" t="s">
        <v>135</v>
      </c>
      <c r="D56" s="78"/>
      <c r="E56" s="40"/>
      <c r="F56" s="40"/>
      <c r="G56" s="40"/>
      <c r="H56" s="40"/>
      <c r="I56" s="40"/>
      <c r="J56" s="40"/>
      <c r="K56" s="40"/>
      <c r="L56" s="41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</row>
    <row r="57" spans="1:52" ht="18">
      <c r="A57" s="40"/>
      <c r="B57" s="82">
        <v>3</v>
      </c>
      <c r="C57" s="84" t="s">
        <v>86</v>
      </c>
      <c r="D57" s="78"/>
      <c r="E57" s="40"/>
      <c r="F57" s="40"/>
      <c r="G57" s="40"/>
      <c r="H57" s="40"/>
      <c r="I57" s="40"/>
      <c r="J57" s="40"/>
      <c r="K57" s="40"/>
      <c r="L57" s="41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8">
      <c r="A58" s="40"/>
      <c r="B58" s="82">
        <v>4</v>
      </c>
      <c r="C58" s="85" t="s">
        <v>139</v>
      </c>
      <c r="D58" s="78"/>
      <c r="E58" s="40"/>
      <c r="F58" s="40"/>
      <c r="G58" s="40"/>
      <c r="H58" s="40"/>
      <c r="I58" s="40"/>
      <c r="J58" s="40"/>
      <c r="K58" s="40"/>
      <c r="L58" s="41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8">
      <c r="A59" s="40"/>
      <c r="B59" s="82">
        <v>5</v>
      </c>
      <c r="C59" s="84" t="s">
        <v>88</v>
      </c>
      <c r="D59" s="78"/>
      <c r="E59" s="40"/>
      <c r="F59" s="40"/>
      <c r="G59" s="40"/>
      <c r="H59" s="40"/>
      <c r="I59" s="40"/>
      <c r="J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</row>
    <row r="60" spans="1:52" ht="18">
      <c r="A60" s="40"/>
      <c r="B60" s="82">
        <v>6</v>
      </c>
      <c r="C60" s="83" t="s">
        <v>93</v>
      </c>
      <c r="D60" s="78"/>
      <c r="E60" s="40"/>
      <c r="F60" s="40"/>
      <c r="G60" s="40"/>
      <c r="H60" s="40"/>
      <c r="I60" s="40"/>
      <c r="J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</row>
    <row r="61" spans="1:52" ht="18">
      <c r="A61" s="40"/>
      <c r="B61" s="82">
        <v>7</v>
      </c>
      <c r="C61" s="84" t="s">
        <v>136</v>
      </c>
      <c r="D61" s="78"/>
      <c r="E61" s="40"/>
      <c r="F61" s="40"/>
      <c r="G61" s="40"/>
      <c r="H61" s="40"/>
      <c r="I61" s="40"/>
      <c r="J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</row>
    <row r="62" spans="1:52" ht="18">
      <c r="A62" s="40"/>
      <c r="B62" s="82">
        <v>8</v>
      </c>
      <c r="C62" s="83" t="s">
        <v>87</v>
      </c>
      <c r="D62" s="78"/>
      <c r="E62" s="40"/>
      <c r="F62" s="40"/>
      <c r="G62" s="40"/>
      <c r="H62" s="40"/>
      <c r="I62" s="40"/>
      <c r="J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8">
      <c r="A63" s="40"/>
      <c r="B63" s="82">
        <v>9</v>
      </c>
      <c r="C63" s="84" t="s">
        <v>81</v>
      </c>
      <c r="D63" s="78"/>
      <c r="E63" s="40"/>
      <c r="F63" s="40"/>
      <c r="G63" s="40"/>
      <c r="H63" s="40"/>
      <c r="I63" s="40"/>
      <c r="J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</row>
    <row r="64" spans="1:52" ht="18">
      <c r="A64" s="40"/>
      <c r="B64" s="82">
        <v>10</v>
      </c>
      <c r="C64" s="83" t="s">
        <v>78</v>
      </c>
      <c r="D64" s="78"/>
      <c r="E64" s="40"/>
      <c r="F64" s="40"/>
      <c r="G64" s="40"/>
      <c r="H64" s="40"/>
      <c r="I64" s="40"/>
      <c r="J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8">
      <c r="A65" s="40"/>
      <c r="B65" s="82">
        <v>11</v>
      </c>
      <c r="C65" s="84" t="s">
        <v>83</v>
      </c>
      <c r="D65" s="79"/>
      <c r="E65" s="40"/>
      <c r="F65" s="40"/>
      <c r="G65" s="40"/>
      <c r="H65" s="40"/>
      <c r="I65" s="40"/>
      <c r="J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8">
      <c r="A66" s="40"/>
      <c r="B66" s="82">
        <v>12</v>
      </c>
      <c r="C66" s="83" t="s">
        <v>82</v>
      </c>
      <c r="D66" s="78"/>
      <c r="E66" s="40"/>
      <c r="F66" s="40"/>
      <c r="G66" s="40"/>
      <c r="H66" s="40"/>
      <c r="I66" s="40"/>
      <c r="J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</row>
    <row r="67" spans="1:52" ht="18">
      <c r="A67" s="40"/>
      <c r="B67" s="82">
        <v>13</v>
      </c>
      <c r="C67" s="84" t="s">
        <v>104</v>
      </c>
      <c r="D67" s="78"/>
      <c r="E67" s="40"/>
      <c r="F67" s="40"/>
      <c r="G67" s="40"/>
      <c r="H67" s="40"/>
      <c r="I67" s="40"/>
      <c r="J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</row>
    <row r="68" spans="1:52" ht="18">
      <c r="A68" s="40"/>
      <c r="B68" s="82">
        <v>14</v>
      </c>
      <c r="C68" s="83" t="s">
        <v>79</v>
      </c>
      <c r="D68" s="78"/>
      <c r="E68" s="40"/>
      <c r="F68" s="40"/>
      <c r="G68" s="40"/>
      <c r="H68" s="40"/>
      <c r="I68" s="40"/>
      <c r="J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</row>
    <row r="69" spans="1:52" ht="18">
      <c r="A69" s="40"/>
      <c r="B69" s="82">
        <v>15</v>
      </c>
      <c r="C69" s="84" t="s">
        <v>107</v>
      </c>
      <c r="D69" s="78"/>
      <c r="E69" s="40"/>
      <c r="F69" s="40"/>
      <c r="G69" s="40"/>
      <c r="H69" s="40"/>
      <c r="I69" s="40"/>
      <c r="J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</row>
    <row r="70" spans="1:52" ht="18">
      <c r="A70" s="40"/>
      <c r="B70" s="82">
        <v>16</v>
      </c>
      <c r="C70" s="83" t="s">
        <v>84</v>
      </c>
      <c r="D70" s="78"/>
      <c r="E70" s="40"/>
      <c r="F70" s="40"/>
      <c r="G70" s="40"/>
      <c r="H70" s="40"/>
      <c r="I70" s="40"/>
      <c r="J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8">
      <c r="A71" s="40"/>
      <c r="B71" s="82">
        <v>17</v>
      </c>
      <c r="C71" s="84" t="s">
        <v>96</v>
      </c>
      <c r="D71" s="78"/>
      <c r="E71" s="40"/>
      <c r="F71" s="40"/>
      <c r="G71" s="40"/>
      <c r="H71" s="40"/>
      <c r="I71" s="40"/>
      <c r="J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</row>
    <row r="72" spans="1:52" ht="18">
      <c r="A72" s="40"/>
      <c r="B72" s="82">
        <v>18</v>
      </c>
      <c r="C72" s="83" t="s">
        <v>89</v>
      </c>
      <c r="D72" s="78"/>
      <c r="E72" s="40"/>
      <c r="F72" s="40"/>
      <c r="G72" s="40"/>
      <c r="H72" s="40"/>
      <c r="I72" s="40"/>
      <c r="J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</row>
    <row r="73" spans="1:52" ht="18">
      <c r="A73" s="40"/>
      <c r="B73" s="82">
        <v>19</v>
      </c>
      <c r="C73" s="84" t="s">
        <v>85</v>
      </c>
      <c r="D73" s="78"/>
      <c r="E73" s="40"/>
      <c r="F73" s="40"/>
      <c r="G73" s="40"/>
      <c r="H73" s="40"/>
      <c r="I73" s="40"/>
      <c r="J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</row>
    <row r="74" spans="1:52" ht="18">
      <c r="A74" s="40"/>
      <c r="B74" s="82">
        <v>20</v>
      </c>
      <c r="C74" s="83" t="s">
        <v>109</v>
      </c>
      <c r="D74" s="78"/>
      <c r="E74" s="40"/>
      <c r="F74" s="40"/>
      <c r="G74" s="40"/>
      <c r="H74" s="40"/>
      <c r="I74" s="40"/>
      <c r="J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</row>
    <row r="75" spans="1:52" ht="18">
      <c r="A75" s="40"/>
      <c r="B75" s="82">
        <v>21</v>
      </c>
      <c r="C75" s="84" t="s">
        <v>108</v>
      </c>
      <c r="D75" s="78"/>
      <c r="E75" s="40"/>
      <c r="F75" s="40"/>
      <c r="G75" s="40"/>
      <c r="H75" s="40"/>
      <c r="I75" s="40"/>
      <c r="J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</row>
    <row r="76" spans="1:52" ht="18">
      <c r="A76" s="40"/>
      <c r="B76" s="82">
        <v>22</v>
      </c>
      <c r="C76" s="83" t="s">
        <v>91</v>
      </c>
      <c r="D76" s="78"/>
      <c r="E76" s="40"/>
      <c r="F76" s="40"/>
      <c r="G76" s="40"/>
      <c r="H76" s="40"/>
      <c r="I76" s="40"/>
      <c r="J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</row>
    <row r="77" spans="1:52" ht="18">
      <c r="A77" s="40"/>
      <c r="B77" s="82">
        <v>23</v>
      </c>
      <c r="C77" s="84" t="s">
        <v>95</v>
      </c>
      <c r="D77" s="78"/>
      <c r="E77" s="40"/>
      <c r="F77" s="40"/>
      <c r="G77" s="40"/>
      <c r="H77" s="40"/>
      <c r="I77" s="40"/>
      <c r="J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</row>
    <row r="78" spans="1:52" ht="18">
      <c r="A78" s="40"/>
      <c r="B78" s="82">
        <v>24</v>
      </c>
      <c r="C78" s="85" t="s">
        <v>138</v>
      </c>
      <c r="D78" s="78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</row>
    <row r="79" spans="1:52" ht="18">
      <c r="A79" s="40"/>
      <c r="B79" s="82">
        <v>25</v>
      </c>
      <c r="C79" s="84" t="s">
        <v>94</v>
      </c>
      <c r="D79" s="78"/>
      <c r="E79" s="40"/>
      <c r="F79" s="40"/>
      <c r="G79" s="40"/>
      <c r="H79" s="40"/>
      <c r="I79" s="40"/>
      <c r="J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</row>
    <row r="80" spans="1:52" ht="18">
      <c r="A80" s="40"/>
      <c r="B80" s="82">
        <v>26</v>
      </c>
      <c r="C80" s="83" t="s">
        <v>110</v>
      </c>
      <c r="D80" s="78"/>
      <c r="E80" s="40"/>
      <c r="F80" s="40"/>
      <c r="G80" s="40"/>
      <c r="H80" s="40"/>
      <c r="I80" s="40"/>
      <c r="J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</row>
    <row r="81" spans="1:52" ht="18">
      <c r="A81" s="40"/>
      <c r="B81" s="82">
        <v>27</v>
      </c>
      <c r="C81" s="85" t="s">
        <v>141</v>
      </c>
      <c r="D81" s="78"/>
      <c r="E81" s="40"/>
      <c r="F81" s="40"/>
      <c r="G81" s="40"/>
      <c r="H81" s="40"/>
      <c r="I81" s="40"/>
      <c r="J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</row>
    <row r="82" spans="1:52" ht="18">
      <c r="A82" s="40"/>
      <c r="B82" s="82">
        <v>28</v>
      </c>
      <c r="C82" s="84" t="s">
        <v>77</v>
      </c>
      <c r="D82" s="78"/>
      <c r="E82" s="40"/>
      <c r="F82" s="40"/>
      <c r="G82" s="40"/>
      <c r="H82" s="40"/>
      <c r="I82" s="40"/>
      <c r="J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</row>
    <row r="83" spans="1:52" ht="18">
      <c r="A83" s="40"/>
      <c r="B83" s="82">
        <v>29</v>
      </c>
      <c r="C83" s="85" t="s">
        <v>137</v>
      </c>
      <c r="D83" s="78"/>
      <c r="E83" s="40"/>
      <c r="F83" s="40"/>
      <c r="G83" s="40"/>
      <c r="H83" s="40"/>
      <c r="I83" s="40"/>
      <c r="J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</row>
    <row r="84" spans="1:52" ht="18">
      <c r="A84" s="40"/>
      <c r="B84" s="82">
        <v>30</v>
      </c>
      <c r="C84" s="84" t="s">
        <v>80</v>
      </c>
      <c r="D84" s="78"/>
      <c r="E84" s="40"/>
      <c r="F84" s="40"/>
      <c r="G84" s="40"/>
      <c r="H84" s="40"/>
      <c r="I84" s="40"/>
      <c r="J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</row>
    <row r="85" spans="1:52" ht="18">
      <c r="A85" s="40"/>
      <c r="B85" s="82">
        <v>31</v>
      </c>
      <c r="C85" s="83" t="s">
        <v>75</v>
      </c>
      <c r="D85" s="78"/>
      <c r="E85" s="40"/>
      <c r="F85" s="40"/>
      <c r="G85" s="40"/>
      <c r="H85" s="40"/>
      <c r="I85" s="40"/>
      <c r="J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</row>
    <row r="86" spans="1:52" ht="18">
      <c r="A86" s="40"/>
      <c r="B86" s="82">
        <v>32</v>
      </c>
      <c r="C86" s="84" t="s">
        <v>90</v>
      </c>
      <c r="D86" s="78"/>
      <c r="E86" s="40"/>
      <c r="F86" s="40"/>
      <c r="G86" s="40"/>
      <c r="H86" s="40"/>
      <c r="I86" s="40"/>
      <c r="J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</row>
    <row r="87" spans="1:52" ht="18">
      <c r="A87" s="40"/>
      <c r="B87" s="82">
        <v>33</v>
      </c>
      <c r="C87" s="83" t="s">
        <v>74</v>
      </c>
      <c r="D87" s="78"/>
      <c r="E87" s="40"/>
      <c r="F87" s="40"/>
      <c r="G87" s="40"/>
      <c r="H87" s="40"/>
      <c r="I87" s="40"/>
      <c r="J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</row>
    <row r="88" spans="1:52" ht="18">
      <c r="A88" s="40"/>
      <c r="B88" s="82">
        <v>34</v>
      </c>
      <c r="C88" s="84" t="s">
        <v>97</v>
      </c>
      <c r="D88" s="78"/>
      <c r="E88" s="40"/>
      <c r="F88" s="40"/>
      <c r="G88" s="40"/>
      <c r="H88" s="40"/>
      <c r="I88" s="40"/>
      <c r="J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</row>
    <row r="89" spans="1:52" ht="18">
      <c r="A89" s="40"/>
      <c r="B89" s="82">
        <v>35</v>
      </c>
      <c r="C89" s="83" t="s">
        <v>71</v>
      </c>
      <c r="D89" s="78"/>
      <c r="E89" s="40"/>
      <c r="F89" s="40"/>
      <c r="G89" s="40"/>
      <c r="H89" s="40"/>
      <c r="I89" s="40"/>
      <c r="J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</row>
    <row r="90" spans="1:52" ht="18">
      <c r="A90" s="40"/>
      <c r="B90" s="82">
        <v>36</v>
      </c>
      <c r="C90" s="84" t="s">
        <v>73</v>
      </c>
      <c r="D90" s="78"/>
      <c r="E90" s="40"/>
      <c r="F90" s="40"/>
      <c r="G90" s="40"/>
      <c r="H90" s="40"/>
      <c r="I90" s="40"/>
      <c r="J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8">
      <c r="A91" s="40"/>
      <c r="B91" s="82">
        <v>37</v>
      </c>
      <c r="C91" s="83" t="s">
        <v>72</v>
      </c>
      <c r="D91" s="78"/>
      <c r="E91" s="40"/>
      <c r="F91" s="40"/>
      <c r="G91" s="40"/>
      <c r="H91" s="40"/>
      <c r="I91" s="40"/>
      <c r="J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8">
      <c r="A92" s="40"/>
      <c r="B92" s="82">
        <v>38</v>
      </c>
      <c r="C92" s="84" t="s">
        <v>76</v>
      </c>
      <c r="D92" s="78"/>
      <c r="E92" s="40"/>
      <c r="F92" s="40"/>
      <c r="G92" s="40"/>
      <c r="H92" s="40"/>
      <c r="I92" s="40"/>
      <c r="J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</row>
    <row r="93" spans="1:52" ht="18.75" thickBot="1">
      <c r="A93" s="40"/>
      <c r="B93" s="86">
        <v>39</v>
      </c>
      <c r="C93" s="87" t="s">
        <v>140</v>
      </c>
      <c r="D93" s="78"/>
      <c r="E93" s="40"/>
      <c r="F93" s="40"/>
      <c r="G93" s="40"/>
      <c r="H93" s="40"/>
      <c r="I93" s="40"/>
      <c r="J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</row>
    <row r="94" spans="1:52" ht="18">
      <c r="A94" s="40"/>
      <c r="B94" s="40"/>
      <c r="D94" s="78"/>
      <c r="E94" s="40"/>
      <c r="F94" s="40"/>
      <c r="G94" s="40"/>
      <c r="H94" s="40"/>
      <c r="I94" s="40"/>
      <c r="J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</row>
    <row r="95" spans="1:52" ht="18">
      <c r="A95" s="40"/>
      <c r="B95" s="40"/>
      <c r="D95" s="78"/>
      <c r="E95" s="40"/>
      <c r="F95" s="40"/>
      <c r="G95" s="40"/>
      <c r="H95" s="40"/>
      <c r="I95" s="40"/>
      <c r="J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8">
      <c r="A96" s="40"/>
      <c r="B96" s="40"/>
      <c r="D96" s="78"/>
      <c r="E96" s="40"/>
      <c r="F96" s="40"/>
      <c r="G96" s="40"/>
      <c r="H96" s="40"/>
      <c r="I96" s="40"/>
      <c r="J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</row>
    <row r="97" spans="1:52" ht="18">
      <c r="A97" s="40"/>
      <c r="B97" s="40"/>
      <c r="D97" s="78"/>
      <c r="E97" s="40"/>
      <c r="F97" s="40"/>
      <c r="G97" s="40"/>
      <c r="H97" s="40"/>
      <c r="I97" s="40"/>
      <c r="J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8">
      <c r="A98" s="40"/>
      <c r="B98" s="40"/>
      <c r="D98" s="78"/>
      <c r="E98" s="40"/>
      <c r="F98" s="40"/>
      <c r="G98" s="40"/>
      <c r="H98" s="40"/>
      <c r="I98" s="40"/>
      <c r="J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8">
      <c r="A99" s="40"/>
      <c r="B99" s="40"/>
      <c r="D99" s="79"/>
      <c r="E99" s="40"/>
      <c r="F99" s="40"/>
      <c r="G99" s="40"/>
      <c r="H99" s="40"/>
      <c r="I99" s="40"/>
      <c r="J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</row>
    <row r="100" spans="1:52" ht="18">
      <c r="A100" s="40"/>
      <c r="B100" s="40"/>
      <c r="D100" s="78"/>
      <c r="E100" s="40"/>
      <c r="F100" s="40"/>
      <c r="G100" s="40"/>
      <c r="H100" s="40"/>
      <c r="I100" s="40"/>
      <c r="J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</row>
    <row r="101" spans="1:52" ht="18">
      <c r="A101" s="40"/>
      <c r="B101" s="40"/>
      <c r="D101" s="78"/>
      <c r="E101" s="40"/>
      <c r="F101" s="40"/>
      <c r="G101" s="40"/>
      <c r="H101" s="40"/>
      <c r="I101" s="40"/>
      <c r="J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</row>
    <row r="102" spans="1:52" ht="18">
      <c r="A102" s="40"/>
      <c r="B102" s="40"/>
      <c r="D102" s="78"/>
      <c r="E102" s="40"/>
      <c r="F102" s="40"/>
      <c r="G102" s="40"/>
      <c r="H102" s="40"/>
      <c r="I102" s="40"/>
      <c r="J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</row>
    <row r="103" spans="1:52" ht="18">
      <c r="A103" s="40"/>
      <c r="B103" s="40"/>
      <c r="D103" s="79"/>
      <c r="E103" s="40"/>
      <c r="F103" s="40"/>
      <c r="G103" s="40"/>
      <c r="H103" s="40"/>
      <c r="I103" s="40"/>
      <c r="J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8">
      <c r="A104" s="40"/>
      <c r="B104" s="40"/>
      <c r="D104" s="78"/>
      <c r="E104" s="40"/>
      <c r="F104" s="40"/>
      <c r="G104" s="40"/>
      <c r="H104" s="40"/>
      <c r="I104" s="40"/>
      <c r="J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</row>
    <row r="105" spans="1:52" ht="18">
      <c r="A105" s="40"/>
      <c r="B105" s="40"/>
      <c r="D105" s="78"/>
      <c r="E105" s="40"/>
      <c r="F105" s="40"/>
      <c r="G105" s="40"/>
      <c r="H105" s="40"/>
      <c r="I105" s="40"/>
      <c r="J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</row>
    <row r="106" spans="1:52" ht="18">
      <c r="A106" s="40"/>
      <c r="B106" s="40"/>
      <c r="D106" s="78"/>
      <c r="E106" s="40"/>
      <c r="F106" s="40"/>
      <c r="G106" s="40"/>
      <c r="H106" s="40"/>
      <c r="I106" s="40"/>
      <c r="J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</row>
    <row r="107" spans="1:52" ht="18">
      <c r="A107" s="40"/>
      <c r="B107" s="40"/>
      <c r="D107" s="79"/>
      <c r="E107" s="40"/>
      <c r="F107" s="40"/>
      <c r="G107" s="40"/>
      <c r="H107" s="40"/>
      <c r="I107" s="40"/>
      <c r="J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</row>
    <row r="108" spans="1:52" ht="18">
      <c r="A108" s="40"/>
      <c r="B108" s="40"/>
      <c r="D108" s="78"/>
      <c r="E108" s="40"/>
      <c r="F108" s="40"/>
      <c r="G108" s="40"/>
      <c r="H108" s="40"/>
      <c r="I108" s="40"/>
      <c r="J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</row>
    <row r="109" spans="1:52" ht="18">
      <c r="A109" s="40"/>
      <c r="B109" s="40"/>
      <c r="D109" s="78"/>
      <c r="E109" s="40"/>
      <c r="F109" s="40"/>
      <c r="G109" s="40"/>
      <c r="H109" s="40"/>
      <c r="I109" s="40"/>
      <c r="J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</row>
    <row r="110" spans="1:52" ht="18">
      <c r="A110" s="40"/>
      <c r="B110" s="40"/>
      <c r="D110" s="78"/>
      <c r="E110" s="40"/>
      <c r="F110" s="40"/>
      <c r="G110" s="40"/>
      <c r="H110" s="40"/>
      <c r="I110" s="40"/>
      <c r="J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</row>
    <row r="111" spans="1:52" ht="18">
      <c r="A111" s="40"/>
      <c r="B111" s="40"/>
      <c r="D111" s="79"/>
      <c r="E111" s="40"/>
      <c r="F111" s="40"/>
      <c r="G111" s="40"/>
      <c r="H111" s="40"/>
      <c r="I111" s="40"/>
      <c r="J111" s="40"/>
      <c r="K111" s="40"/>
      <c r="L111" s="41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</row>
    <row r="112" spans="1:52" ht="18">
      <c r="A112" s="40"/>
      <c r="B112" s="40"/>
      <c r="D112" s="78"/>
      <c r="E112" s="40"/>
      <c r="F112" s="40"/>
      <c r="G112" s="40"/>
      <c r="H112" s="40"/>
      <c r="I112" s="40"/>
      <c r="J112" s="40"/>
      <c r="K112" s="40"/>
      <c r="L112" s="41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</row>
    <row r="113" spans="1:52" ht="18">
      <c r="A113" s="40"/>
      <c r="B113" s="40"/>
      <c r="D113" s="78"/>
      <c r="E113" s="40"/>
      <c r="F113" s="40"/>
      <c r="G113" s="40"/>
      <c r="H113" s="40"/>
      <c r="I113" s="40"/>
      <c r="J113" s="40"/>
      <c r="K113" s="40"/>
      <c r="L113" s="41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</row>
    <row r="114" spans="1:52" ht="18">
      <c r="A114" s="40"/>
      <c r="B114" s="40"/>
      <c r="D114" s="78"/>
      <c r="E114" s="40"/>
      <c r="F114" s="40"/>
      <c r="G114" s="40"/>
      <c r="H114" s="40"/>
      <c r="I114" s="40"/>
      <c r="J114" s="40"/>
      <c r="K114" s="40"/>
      <c r="L114" s="41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</row>
    <row r="115" spans="1:52" ht="18">
      <c r="A115" s="40"/>
      <c r="B115" s="40"/>
      <c r="D115" s="79"/>
      <c r="E115" s="40"/>
      <c r="F115" s="40"/>
      <c r="G115" s="40"/>
      <c r="H115" s="40"/>
      <c r="I115" s="40"/>
      <c r="J115" s="40"/>
      <c r="K115" s="40"/>
      <c r="L115" s="41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</row>
    <row r="116" spans="1:52" ht="18">
      <c r="A116" s="40"/>
      <c r="B116" s="40"/>
      <c r="D116" s="78"/>
      <c r="E116" s="40"/>
      <c r="F116" s="40"/>
      <c r="G116" s="40"/>
      <c r="H116" s="40"/>
      <c r="I116" s="40"/>
      <c r="J116" s="40"/>
      <c r="K116" s="40"/>
      <c r="L116" s="41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</row>
    <row r="117" spans="1:52" ht="18">
      <c r="A117" s="40"/>
      <c r="B117" s="40"/>
      <c r="D117" s="78"/>
      <c r="E117" s="40"/>
      <c r="F117" s="40"/>
      <c r="G117" s="40"/>
      <c r="H117" s="40"/>
      <c r="I117" s="40"/>
      <c r="J117" s="40"/>
      <c r="K117" s="40"/>
      <c r="L117" s="41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</row>
    <row r="118" spans="1:52" ht="18">
      <c r="A118" s="40"/>
      <c r="B118" s="40"/>
      <c r="D118" s="78"/>
      <c r="E118" s="40"/>
      <c r="F118" s="40"/>
      <c r="G118" s="40"/>
      <c r="H118" s="40"/>
      <c r="I118" s="40"/>
      <c r="J118" s="40"/>
      <c r="K118" s="40"/>
      <c r="L118" s="41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</row>
    <row r="119" spans="1:52" ht="18">
      <c r="A119" s="40"/>
      <c r="B119" s="40"/>
      <c r="D119" s="79"/>
      <c r="E119" s="40"/>
      <c r="F119" s="40"/>
      <c r="G119" s="40"/>
      <c r="H119" s="40"/>
      <c r="I119" s="40"/>
      <c r="J119" s="40"/>
      <c r="K119" s="40"/>
      <c r="L119" s="41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</row>
    <row r="120" spans="1:52" ht="18">
      <c r="A120" s="40"/>
      <c r="B120" s="40"/>
      <c r="D120" s="78"/>
      <c r="E120" s="40"/>
      <c r="F120" s="40"/>
      <c r="G120" s="40"/>
      <c r="H120" s="40"/>
      <c r="I120" s="40"/>
      <c r="J120" s="40"/>
      <c r="K120" s="40"/>
      <c r="L120" s="41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</row>
    <row r="121" spans="1:52" ht="18">
      <c r="A121" s="40"/>
      <c r="B121" s="40"/>
      <c r="D121" s="78"/>
      <c r="E121" s="40"/>
      <c r="F121" s="40"/>
      <c r="G121" s="40"/>
      <c r="H121" s="40"/>
      <c r="I121" s="40"/>
      <c r="J121" s="40"/>
      <c r="K121" s="40"/>
      <c r="L121" s="41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</row>
    <row r="122" spans="1:52" ht="18">
      <c r="A122" s="40"/>
      <c r="B122" s="40"/>
      <c r="D122" s="78"/>
      <c r="E122" s="40"/>
      <c r="F122" s="40"/>
      <c r="G122" s="40"/>
      <c r="H122" s="40"/>
      <c r="I122" s="40"/>
      <c r="J122" s="40"/>
      <c r="K122" s="40"/>
      <c r="L122" s="41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</row>
    <row r="123" spans="1:52" ht="18">
      <c r="A123" s="40"/>
      <c r="B123" s="40"/>
      <c r="D123" s="79"/>
      <c r="E123" s="40"/>
      <c r="F123" s="40"/>
      <c r="G123" s="40"/>
      <c r="H123" s="40"/>
      <c r="I123" s="40"/>
      <c r="J123" s="40"/>
      <c r="K123" s="40"/>
      <c r="L123" s="41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</row>
    <row r="124" spans="1:52" ht="18">
      <c r="A124" s="40"/>
      <c r="B124" s="40"/>
      <c r="D124" s="78"/>
      <c r="E124" s="40"/>
      <c r="F124" s="40"/>
      <c r="G124" s="40"/>
      <c r="H124" s="40"/>
      <c r="I124" s="40"/>
      <c r="J124" s="40"/>
      <c r="K124" s="40"/>
      <c r="L124" s="41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</row>
    <row r="125" spans="1:52" ht="18">
      <c r="A125" s="40"/>
      <c r="B125" s="40"/>
      <c r="D125" s="78"/>
      <c r="E125" s="40"/>
      <c r="F125" s="40"/>
      <c r="G125" s="40"/>
      <c r="H125" s="40"/>
      <c r="I125" s="40"/>
      <c r="J125" s="40"/>
      <c r="K125" s="40"/>
      <c r="L125" s="41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</row>
    <row r="126" spans="1:52" ht="18">
      <c r="A126" s="40"/>
      <c r="B126" s="40"/>
      <c r="D126" s="78"/>
      <c r="E126" s="40"/>
      <c r="F126" s="40"/>
      <c r="G126" s="40"/>
      <c r="H126" s="40"/>
      <c r="I126" s="40"/>
      <c r="J126" s="40"/>
      <c r="K126" s="40"/>
      <c r="L126" s="41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</row>
    <row r="127" spans="1:52" ht="18">
      <c r="A127" s="40"/>
      <c r="B127" s="40"/>
      <c r="D127" s="79"/>
      <c r="E127" s="40"/>
      <c r="F127" s="40"/>
      <c r="G127" s="40"/>
      <c r="H127" s="40"/>
      <c r="I127" s="40"/>
      <c r="J127" s="40"/>
      <c r="K127" s="40"/>
      <c r="L127" s="41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</row>
    <row r="128" spans="1:52" ht="18">
      <c r="A128" s="40"/>
      <c r="B128" s="40"/>
      <c r="D128" s="78"/>
      <c r="E128" s="40"/>
      <c r="F128" s="40"/>
      <c r="G128" s="40"/>
      <c r="H128" s="40"/>
      <c r="I128" s="40"/>
      <c r="J128" s="40"/>
      <c r="K128" s="40"/>
      <c r="L128" s="41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</row>
    <row r="129" spans="1:52" ht="18">
      <c r="A129" s="40"/>
      <c r="B129" s="40"/>
      <c r="D129" s="78"/>
      <c r="E129" s="40"/>
      <c r="F129" s="40"/>
      <c r="G129" s="40"/>
      <c r="H129" s="40"/>
      <c r="I129" s="40"/>
      <c r="J129" s="40"/>
      <c r="K129" s="40"/>
      <c r="L129" s="41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</row>
    <row r="130" spans="1:52" ht="18">
      <c r="A130" s="40"/>
      <c r="B130" s="40"/>
      <c r="D130" s="78"/>
      <c r="E130" s="40"/>
      <c r="F130" s="40"/>
      <c r="G130" s="40"/>
      <c r="H130" s="40"/>
      <c r="I130" s="40"/>
      <c r="J130" s="40"/>
      <c r="K130" s="40"/>
      <c r="L130" s="41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</row>
    <row r="131" spans="1:52" ht="18">
      <c r="A131" s="40"/>
      <c r="B131" s="40"/>
      <c r="D131" s="79"/>
      <c r="E131" s="40"/>
      <c r="F131" s="40"/>
      <c r="G131" s="40"/>
      <c r="H131" s="40"/>
      <c r="I131" s="40"/>
      <c r="J131" s="40"/>
      <c r="K131" s="40"/>
      <c r="L131" s="41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</row>
    <row r="132" spans="1:52" ht="18">
      <c r="A132" s="40"/>
      <c r="B132" s="40"/>
      <c r="D132" s="78"/>
      <c r="E132" s="40"/>
      <c r="F132" s="40"/>
      <c r="G132" s="40"/>
      <c r="H132" s="40"/>
      <c r="I132" s="40"/>
      <c r="J132" s="40"/>
      <c r="K132" s="40"/>
      <c r="L132" s="41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</row>
    <row r="133" spans="1:52" ht="18">
      <c r="A133" s="40"/>
      <c r="B133" s="40"/>
      <c r="D133" s="78"/>
      <c r="E133" s="40"/>
      <c r="F133" s="40"/>
      <c r="G133" s="40"/>
      <c r="H133" s="40"/>
      <c r="I133" s="40"/>
      <c r="J133" s="40"/>
      <c r="K133" s="40"/>
      <c r="L133" s="41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</row>
    <row r="134" spans="1:52" ht="18">
      <c r="A134" s="40"/>
      <c r="B134" s="40"/>
      <c r="D134" s="78"/>
      <c r="E134" s="40"/>
      <c r="F134" s="40"/>
      <c r="G134" s="40"/>
      <c r="H134" s="40"/>
      <c r="I134" s="40"/>
      <c r="J134" s="40"/>
      <c r="K134" s="40"/>
      <c r="L134" s="41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</row>
    <row r="135" spans="1:52" ht="18">
      <c r="A135" s="40"/>
      <c r="B135" s="40"/>
      <c r="D135" s="79"/>
      <c r="E135" s="40"/>
      <c r="F135" s="40"/>
      <c r="G135" s="40"/>
      <c r="H135" s="40"/>
      <c r="I135" s="40"/>
      <c r="J135" s="40"/>
      <c r="K135" s="40"/>
      <c r="L135" s="41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</row>
    <row r="136" spans="1:52" ht="18">
      <c r="A136" s="40"/>
      <c r="B136" s="40"/>
      <c r="D136" s="78"/>
      <c r="E136" s="40"/>
      <c r="F136" s="40"/>
      <c r="G136" s="40"/>
      <c r="H136" s="40"/>
      <c r="I136" s="40"/>
      <c r="J136" s="40"/>
      <c r="K136" s="40"/>
      <c r="L136" s="41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</row>
    <row r="137" spans="1:52" ht="18">
      <c r="A137" s="40"/>
      <c r="B137" s="40"/>
      <c r="D137" s="78"/>
      <c r="E137" s="40"/>
      <c r="F137" s="40"/>
      <c r="G137" s="40"/>
      <c r="H137" s="40"/>
      <c r="I137" s="40"/>
      <c r="J137" s="40"/>
      <c r="K137" s="40"/>
      <c r="L137" s="41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</row>
    <row r="138" spans="1:52" ht="18">
      <c r="A138" s="40"/>
      <c r="B138" s="40"/>
      <c r="D138" s="78"/>
      <c r="E138" s="40"/>
      <c r="F138" s="40"/>
      <c r="G138" s="40"/>
      <c r="H138" s="40"/>
      <c r="I138" s="40"/>
      <c r="J138" s="40"/>
      <c r="K138" s="40"/>
      <c r="L138" s="41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</row>
    <row r="139" spans="1:52" ht="18">
      <c r="A139" s="40"/>
      <c r="B139" s="40"/>
      <c r="D139" s="79"/>
      <c r="E139" s="40"/>
      <c r="F139" s="40"/>
      <c r="G139" s="40"/>
      <c r="H139" s="40"/>
      <c r="I139" s="40"/>
      <c r="J139" s="40"/>
      <c r="K139" s="40"/>
      <c r="L139" s="41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</row>
    <row r="140" spans="1:52" ht="18">
      <c r="A140" s="40"/>
      <c r="B140" s="40"/>
      <c r="D140" s="78"/>
      <c r="E140" s="40"/>
      <c r="F140" s="40"/>
      <c r="G140" s="40"/>
      <c r="H140" s="40"/>
      <c r="I140" s="40"/>
      <c r="J140" s="40"/>
      <c r="K140" s="40"/>
      <c r="L140" s="41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</row>
    <row r="141" spans="1:52" ht="18">
      <c r="A141" s="40"/>
      <c r="B141" s="40"/>
      <c r="D141" s="79"/>
      <c r="E141" s="40"/>
      <c r="F141" s="40"/>
      <c r="G141" s="40"/>
      <c r="H141" s="40"/>
      <c r="I141" s="40"/>
      <c r="J141" s="40"/>
      <c r="K141" s="40"/>
      <c r="L141" s="41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</row>
    <row r="142" spans="1:52" ht="18">
      <c r="A142" s="40"/>
      <c r="B142" s="40"/>
      <c r="D142" s="78"/>
      <c r="E142" s="40"/>
      <c r="F142" s="40"/>
      <c r="G142" s="40"/>
      <c r="H142" s="40"/>
      <c r="I142" s="40"/>
      <c r="J142" s="40"/>
      <c r="K142" s="40"/>
      <c r="L142" s="41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</row>
    <row r="143" spans="1:52" ht="18">
      <c r="A143" s="40"/>
      <c r="B143" s="40"/>
      <c r="D143" s="78"/>
      <c r="E143" s="40"/>
      <c r="F143" s="40"/>
      <c r="G143" s="40"/>
      <c r="H143" s="40"/>
      <c r="I143" s="40"/>
      <c r="J143" s="40"/>
      <c r="K143" s="40"/>
      <c r="L143" s="41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</row>
    <row r="144" spans="1:52" ht="18">
      <c r="A144" s="40"/>
      <c r="B144" s="40"/>
      <c r="D144" s="78"/>
      <c r="E144" s="40"/>
      <c r="F144" s="40"/>
      <c r="G144" s="40"/>
      <c r="H144" s="40"/>
      <c r="I144" s="40"/>
      <c r="J144" s="40"/>
      <c r="K144" s="40"/>
      <c r="L144" s="41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</row>
    <row r="145" spans="1:52" ht="18">
      <c r="A145" s="40"/>
      <c r="B145" s="40"/>
      <c r="D145" s="79"/>
      <c r="E145" s="40"/>
      <c r="F145" s="40"/>
      <c r="G145" s="40"/>
      <c r="H145" s="40"/>
      <c r="I145" s="40"/>
      <c r="J145" s="40"/>
      <c r="K145" s="40"/>
      <c r="L145" s="41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</row>
    <row r="146" spans="1:52" ht="18">
      <c r="A146" s="40"/>
      <c r="B146" s="40"/>
      <c r="D146" s="78"/>
      <c r="E146" s="40"/>
      <c r="F146" s="40"/>
      <c r="G146" s="40"/>
      <c r="H146" s="40"/>
      <c r="I146" s="40"/>
      <c r="J146" s="40"/>
      <c r="K146" s="40"/>
      <c r="L146" s="41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</row>
    <row r="147" spans="1:52" ht="18">
      <c r="A147" s="40"/>
      <c r="B147" s="40"/>
      <c r="D147" s="78"/>
      <c r="E147" s="40"/>
      <c r="F147" s="40"/>
      <c r="G147" s="40"/>
      <c r="H147" s="40"/>
      <c r="I147" s="40"/>
      <c r="J147" s="40"/>
      <c r="K147" s="40"/>
      <c r="L147" s="41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</row>
    <row r="148" spans="1:52" ht="18">
      <c r="A148" s="40"/>
      <c r="B148" s="40"/>
      <c r="D148" s="78"/>
      <c r="E148" s="40"/>
      <c r="F148" s="40"/>
      <c r="G148" s="40"/>
      <c r="H148" s="40"/>
      <c r="I148" s="40"/>
      <c r="J148" s="40"/>
      <c r="K148" s="40"/>
      <c r="L148" s="41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</row>
    <row r="149" spans="1:52" ht="18">
      <c r="A149" s="40"/>
      <c r="B149" s="40"/>
      <c r="D149" s="79"/>
      <c r="E149" s="40"/>
      <c r="F149" s="40"/>
      <c r="G149" s="40"/>
      <c r="H149" s="40"/>
      <c r="I149" s="40"/>
      <c r="J149" s="40"/>
      <c r="K149" s="40"/>
      <c r="L149" s="41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</row>
    <row r="150" spans="1:52" ht="18">
      <c r="A150" s="40"/>
      <c r="B150" s="40"/>
      <c r="D150" s="79"/>
      <c r="E150" s="40"/>
      <c r="F150" s="40"/>
      <c r="G150" s="40"/>
      <c r="H150" s="40"/>
      <c r="I150" s="40"/>
      <c r="J150" s="40"/>
      <c r="K150" s="40"/>
      <c r="L150" s="41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</row>
    <row r="151" spans="1:52" ht="18">
      <c r="A151" s="40"/>
      <c r="B151" s="40"/>
      <c r="D151" s="78"/>
      <c r="E151" s="40"/>
      <c r="F151" s="40"/>
      <c r="G151" s="40"/>
      <c r="H151" s="40"/>
      <c r="I151" s="40"/>
      <c r="J151" s="40"/>
      <c r="K151" s="40"/>
      <c r="L151" s="41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</row>
    <row r="152" spans="1:52" ht="18">
      <c r="A152" s="40"/>
      <c r="B152" s="40"/>
      <c r="D152" s="78"/>
      <c r="E152" s="40"/>
      <c r="F152" s="40"/>
      <c r="G152" s="40"/>
      <c r="H152" s="40"/>
      <c r="I152" s="40"/>
      <c r="J152" s="40"/>
      <c r="K152" s="40"/>
      <c r="L152" s="41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</row>
    <row r="153" spans="1:52" ht="18">
      <c r="A153" s="40"/>
      <c r="B153" s="40"/>
      <c r="D153" s="78"/>
      <c r="E153" s="40"/>
      <c r="F153" s="40"/>
      <c r="G153" s="40"/>
      <c r="H153" s="40"/>
      <c r="I153" s="40"/>
      <c r="J153" s="40"/>
      <c r="K153" s="40"/>
      <c r="L153" s="41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</row>
    <row r="154" spans="1:52" ht="18">
      <c r="A154" s="40"/>
      <c r="B154" s="40"/>
      <c r="D154" s="79"/>
      <c r="E154" s="40"/>
      <c r="F154" s="40"/>
      <c r="G154" s="40"/>
      <c r="H154" s="40"/>
      <c r="I154" s="40"/>
      <c r="J154" s="40"/>
      <c r="K154" s="40"/>
      <c r="L154" s="41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</row>
    <row r="155" spans="1:52" ht="18">
      <c r="A155" s="40"/>
      <c r="B155" s="40"/>
      <c r="D155" s="78"/>
      <c r="E155" s="40"/>
      <c r="F155" s="40"/>
      <c r="G155" s="40"/>
      <c r="H155" s="40"/>
      <c r="I155" s="40"/>
      <c r="J155" s="40"/>
      <c r="K155" s="40"/>
      <c r="L155" s="41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</row>
    <row r="156" spans="1:52" ht="18">
      <c r="A156" s="40"/>
      <c r="B156" s="40"/>
      <c r="D156" s="79"/>
      <c r="E156" s="40"/>
      <c r="F156" s="40"/>
      <c r="G156" s="40"/>
      <c r="H156" s="40"/>
      <c r="I156" s="40"/>
      <c r="J156" s="40"/>
      <c r="K156" s="40"/>
      <c r="L156" s="41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</row>
    <row r="157" spans="1:52" ht="18">
      <c r="A157" s="40"/>
      <c r="B157" s="40"/>
      <c r="D157" s="78"/>
      <c r="E157" s="40"/>
      <c r="F157" s="40"/>
      <c r="G157" s="40"/>
      <c r="H157" s="40"/>
      <c r="I157" s="40"/>
      <c r="J157" s="40"/>
      <c r="K157" s="40"/>
      <c r="L157" s="41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</row>
    <row r="158" spans="1:52" ht="18">
      <c r="A158" s="40"/>
      <c r="B158" s="40"/>
      <c r="D158" s="78"/>
      <c r="E158" s="40"/>
      <c r="F158" s="40"/>
      <c r="G158" s="40"/>
      <c r="H158" s="40"/>
      <c r="I158" s="40"/>
      <c r="J158" s="40"/>
      <c r="K158" s="40"/>
      <c r="L158" s="41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</row>
    <row r="159" spans="1:52" ht="18">
      <c r="A159" s="40"/>
      <c r="B159" s="40"/>
      <c r="D159" s="78"/>
      <c r="E159" s="40"/>
      <c r="F159" s="40"/>
      <c r="G159" s="40"/>
      <c r="H159" s="40"/>
      <c r="I159" s="40"/>
      <c r="J159" s="40"/>
      <c r="K159" s="40"/>
      <c r="L159" s="41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</row>
    <row r="160" spans="1:52" ht="18">
      <c r="A160" s="40"/>
      <c r="B160" s="40"/>
      <c r="D160" s="79"/>
      <c r="E160" s="40"/>
      <c r="F160" s="40"/>
      <c r="G160" s="40"/>
      <c r="H160" s="40"/>
      <c r="I160" s="40"/>
      <c r="J160" s="40"/>
      <c r="K160" s="40"/>
      <c r="L160" s="41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</row>
    <row r="161" spans="1:52" ht="18">
      <c r="A161" s="40"/>
      <c r="B161" s="40"/>
      <c r="D161" s="78"/>
      <c r="E161" s="40"/>
      <c r="F161" s="40"/>
      <c r="G161" s="40"/>
      <c r="H161" s="40"/>
      <c r="I161" s="40"/>
      <c r="J161" s="40"/>
      <c r="K161" s="40"/>
      <c r="L161" s="41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</row>
    <row r="162" spans="1:52" ht="18">
      <c r="A162" s="40"/>
      <c r="B162" s="40"/>
      <c r="D162" s="78"/>
      <c r="E162" s="40"/>
      <c r="F162" s="40"/>
      <c r="G162" s="40"/>
      <c r="H162" s="40"/>
      <c r="I162" s="40"/>
      <c r="J162" s="40"/>
      <c r="K162" s="40"/>
      <c r="L162" s="41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</row>
    <row r="163" spans="1:52" ht="18">
      <c r="A163" s="40"/>
      <c r="B163" s="40"/>
      <c r="D163" s="78"/>
      <c r="E163" s="40"/>
      <c r="F163" s="40"/>
      <c r="G163" s="40"/>
      <c r="H163" s="40"/>
      <c r="I163" s="40"/>
      <c r="J163" s="40"/>
      <c r="K163" s="40"/>
      <c r="L163" s="41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</row>
    <row r="164" spans="1:52" ht="18">
      <c r="A164" s="40"/>
      <c r="B164" s="40"/>
      <c r="D164" s="79"/>
      <c r="E164" s="40"/>
      <c r="F164" s="40"/>
      <c r="G164" s="40"/>
      <c r="H164" s="40"/>
      <c r="I164" s="40"/>
      <c r="J164" s="40"/>
      <c r="K164" s="40"/>
      <c r="L164" s="41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</row>
    <row r="165" spans="1:52" ht="18">
      <c r="A165" s="40"/>
      <c r="B165" s="40"/>
      <c r="D165" s="78"/>
      <c r="E165" s="40"/>
      <c r="F165" s="40"/>
      <c r="G165" s="40"/>
      <c r="H165" s="40"/>
      <c r="I165" s="40"/>
      <c r="J165" s="40"/>
      <c r="K165" s="40"/>
      <c r="L165" s="41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</row>
    <row r="166" ht="18">
      <c r="D166" s="78"/>
    </row>
    <row r="167" ht="18">
      <c r="D167" s="78"/>
    </row>
    <row r="168" ht="18">
      <c r="D168" s="79"/>
    </row>
    <row r="169" ht="18">
      <c r="D169" s="78"/>
    </row>
    <row r="170" ht="18">
      <c r="D170" s="78"/>
    </row>
    <row r="171" ht="18">
      <c r="D171" s="78"/>
    </row>
    <row r="172" ht="18">
      <c r="D172" s="79"/>
    </row>
    <row r="173" ht="18">
      <c r="D173" s="78"/>
    </row>
    <row r="174" ht="18">
      <c r="D174" s="78"/>
    </row>
    <row r="175" ht="18">
      <c r="D175" s="78"/>
    </row>
    <row r="176" ht="18">
      <c r="D176" s="79"/>
    </row>
    <row r="177" ht="18">
      <c r="D177" s="78"/>
    </row>
    <row r="178" ht="18">
      <c r="D178" s="78"/>
    </row>
    <row r="179" ht="18">
      <c r="D179" s="78"/>
    </row>
    <row r="180" ht="18">
      <c r="D180" s="79"/>
    </row>
    <row r="181" ht="18">
      <c r="D181" s="78"/>
    </row>
    <row r="182" ht="18">
      <c r="D182" s="78"/>
    </row>
    <row r="183" ht="18">
      <c r="D183" s="78"/>
    </row>
    <row r="184" ht="18">
      <c r="D184" s="79"/>
    </row>
    <row r="185" ht="18">
      <c r="D185" s="78"/>
    </row>
    <row r="186" ht="18">
      <c r="D186" s="78"/>
    </row>
    <row r="187" ht="18">
      <c r="D187" s="78"/>
    </row>
    <row r="188" ht="18">
      <c r="D188" s="79"/>
    </row>
    <row r="189" ht="18">
      <c r="D189" s="78"/>
    </row>
    <row r="190" ht="18">
      <c r="D190" s="78"/>
    </row>
    <row r="191" ht="18">
      <c r="D191" s="78"/>
    </row>
    <row r="192" ht="18">
      <c r="D192" s="79"/>
    </row>
    <row r="193" ht="18">
      <c r="D193" s="79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2016-09-30T21:10:57Z</dcterms:modified>
  <cp:category/>
  <cp:version/>
  <cp:contentType/>
  <cp:contentStatus/>
</cp:coreProperties>
</file>