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5 LA Mans" sheetId="1" r:id="rId1"/>
    <sheet name="Eingabe" sheetId="2" r:id="rId2"/>
  </sheets>
  <definedNames>
    <definedName name="_xlnm.Print_Area" localSheetId="1">'Eingabe'!$A$4:$L$58</definedName>
    <definedName name="_xlnm.Print_Area" localSheetId="0">'SA 2015 LA Mans'!$A$1:$AV$308</definedName>
  </definedNames>
  <calcPr fullCalcOnLoad="1"/>
</workbook>
</file>

<file path=xl/sharedStrings.xml><?xml version="1.0" encoding="utf-8"?>
<sst xmlns="http://schemas.openxmlformats.org/spreadsheetml/2006/main" count="1188" uniqueCount="131">
  <si>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</si>
  <si>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</si>
  <si>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</si>
  <si>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</si>
  <si>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</si>
  <si>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</si>
  <si>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</si>
  <si>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</si>
  <si>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</si>
  <si>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</si>
  <si>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</si>
  <si>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</si>
  <si>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</si>
  <si>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</si>
  <si>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</si>
  <si>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</si>
  <si>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</si>
  <si>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</si>
  <si>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</si>
  <si>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</si>
  <si>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</si>
  <si>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</si>
  <si>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</si>
  <si>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</si>
  <si>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</si>
  <si>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</si>
  <si>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</si>
  <si>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</si>
  <si>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</si>
  <si>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</si>
  <si>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</si>
  <si>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</si>
  <si>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</si>
  <si>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</si>
  <si>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</si>
  <si>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</si>
  <si>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</si>
  <si>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</si>
  <si>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</si>
  <si>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</si>
  <si>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</si>
  <si>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</si>
  <si>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</si>
  <si>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</si>
  <si>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</si>
  <si>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</si>
  <si>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</si>
  <si>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</si>
  <si>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</si>
  <si>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</si>
  <si>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</si>
  <si>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</si>
  <si>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</si>
  <si>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</si>
  <si>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</si>
  <si>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</si>
  <si>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</si>
  <si>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</si>
  <si>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</si>
  <si>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</si>
  <si>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</si>
  <si>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</si>
  <si>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</si>
  <si>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</si>
  <si>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</si>
  <si>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</si>
  <si>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</si>
  <si>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</si>
  <si>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</si>
  <si>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</si>
  <si>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</si>
  <si>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</si>
  <si>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</si>
  <si>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</si>
  <si>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</si>
  <si>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</si>
  <si>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</si>
  <si>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</si>
  <si>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</si>
  <si>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</si>
  <si>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</si>
  <si>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</si>
  <si>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</si>
  <si>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</si>
  <si>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</si>
  <si>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</si>
  <si>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</si>
  <si>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</si>
  <si>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</si>
  <si>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</si>
  <si>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</si>
  <si>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</si>
  <si>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</si>
  <si>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</si>
  <si>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</si>
  <si>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</si>
  <si>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</si>
  <si>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</si>
  <si>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</si>
  <si>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</si>
  <si>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</si>
  <si>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</si>
  <si>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</si>
  <si>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</si>
  <si>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</si>
  <si>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</si>
  <si>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</si>
  <si>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</si>
  <si>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SA 2015 LE Mans</t>
  </si>
  <si>
    <t>S3</t>
  </si>
  <si>
    <t>Gr. C</t>
  </si>
  <si>
    <t>BMW Z4</t>
  </si>
  <si>
    <t>Viper</t>
  </si>
  <si>
    <t>Porsche</t>
  </si>
  <si>
    <t>BMW M3</t>
  </si>
  <si>
    <t>10/19</t>
  </si>
  <si>
    <t>Audi R8</t>
  </si>
  <si>
    <t>Toyota</t>
  </si>
  <si>
    <t>Porsche 956</t>
  </si>
  <si>
    <t>Porsche 917</t>
  </si>
  <si>
    <t>Jaguar</t>
  </si>
  <si>
    <t>Sauber</t>
  </si>
  <si>
    <t>Porsche 962C</t>
  </si>
  <si>
    <t>Walter Lemböck</t>
  </si>
  <si>
    <t xml:space="preserve">Porsche </t>
  </si>
  <si>
    <t>Thomas Nowak</t>
  </si>
  <si>
    <t>Bertl Graf</t>
  </si>
  <si>
    <t>Fredi Lippert</t>
  </si>
  <si>
    <t>Gerhard Fischer</t>
  </si>
  <si>
    <t>Carrera</t>
  </si>
  <si>
    <t>Holz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</si>
</sst>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mmm/yyyy"/>
    <numFmt numFmtId="178" formatCode="0_ ;[Red]\-0\ "/>
    <numFmt numFmtId="179" formatCode="0.0000000"/>
    <numFmt numFmtId="180" formatCode="0.000000"/>
    <numFmt numFmtId="181" formatCode="0.00000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b/>
      <sz val="24"/>
      <name val="Verdana"/>
      <family val="2"/>
    </font>
    <font>
      <b/>
      <sz val="28"/>
      <name val="Verdana"/>
      <family val="2"/>
    </font>
    <font>
      <b/>
      <sz val="36"/>
      <name val="Verdana"/>
      <family val="2"/>
    </font>
    <font>
      <sz val="36"/>
      <name val="Arial"/>
      <family val="2"/>
    </font>
    <font>
      <b/>
      <i/>
      <sz val="16"/>
      <name val="Verdana"/>
      <family val="2"/>
    </font>
    <font>
      <b/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u val="single"/>
      <sz val="14"/>
      <color indexed="14"/>
      <name val="Verdana"/>
      <family val="2"/>
    </font>
    <font>
      <b/>
      <sz val="20"/>
      <color indexed="17"/>
      <name val="Verdana"/>
      <family val="2"/>
    </font>
    <font>
      <b/>
      <sz val="20"/>
      <color indexed="12"/>
      <name val="Verdana"/>
      <family val="2"/>
    </font>
    <font>
      <b/>
      <sz val="20"/>
      <color indexed="10"/>
      <name val="Verdana"/>
      <family val="2"/>
    </font>
    <font>
      <b/>
      <sz val="14"/>
      <color indexed="17"/>
      <name val="Verdana"/>
      <family val="2"/>
    </font>
    <font>
      <sz val="14"/>
      <color indexed="9"/>
      <name val="Verdana"/>
      <family val="2"/>
    </font>
    <font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66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0000FF"/>
      <name val="Arial"/>
      <family val="2"/>
    </font>
    <font>
      <b/>
      <sz val="14"/>
      <color rgb="FF008000"/>
      <name val="Arial"/>
      <family val="2"/>
    </font>
    <font>
      <b/>
      <sz val="14"/>
      <color rgb="FFFF0000"/>
      <name val="Arial"/>
      <family val="2"/>
    </font>
    <font>
      <b/>
      <sz val="20"/>
      <color rgb="FF008000"/>
      <name val="Verdana"/>
      <family val="2"/>
    </font>
    <font>
      <b/>
      <sz val="20"/>
      <color rgb="FF0000FF"/>
      <name val="Verdana"/>
      <family val="2"/>
    </font>
    <font>
      <b/>
      <sz val="20"/>
      <color rgb="FFFF0000"/>
      <name val="Verdana"/>
      <family val="2"/>
    </font>
    <font>
      <b/>
      <sz val="14"/>
      <color rgb="FF008000"/>
      <name val="Verdana"/>
      <family val="2"/>
    </font>
    <font>
      <sz val="14"/>
      <color theme="0"/>
      <name val="Verdana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FF000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rgb="FFFFFF00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5D9F1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6" borderId="2" applyNumberFormat="0" applyAlignment="0" applyProtection="0"/>
    <xf numFmtId="169" fontId="0" fillId="0" borderId="0" applyFont="0" applyFill="0" applyBorder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2" fillId="28" borderId="0" applyNumberFormat="0" applyBorder="0" applyAlignment="0" applyProtection="0"/>
    <xf numFmtId="171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2" borderId="9" applyNumberFormat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9" fontId="14" fillId="34" borderId="12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vertical="center"/>
    </xf>
    <xf numFmtId="1" fontId="15" fillId="34" borderId="13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173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/>
    </xf>
    <xf numFmtId="2" fontId="14" fillId="34" borderId="16" xfId="0" applyNumberFormat="1" applyFont="1" applyFill="1" applyBorder="1" applyAlignment="1">
      <alignment vertical="center"/>
    </xf>
    <xf numFmtId="1" fontId="15" fillId="34" borderId="16" xfId="0" applyNumberFormat="1" applyFont="1" applyFill="1" applyBorder="1" applyAlignment="1">
      <alignment horizontal="center" vertical="center"/>
    </xf>
    <xf numFmtId="173" fontId="9" fillId="34" borderId="0" xfId="0" applyNumberFormat="1" applyFont="1" applyFill="1" applyBorder="1" applyAlignment="1">
      <alignment horizontal="center" vertical="center"/>
    </xf>
    <xf numFmtId="173" fontId="9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2" fontId="14" fillId="38" borderId="17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14" fillId="34" borderId="1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2" fontId="21" fillId="39" borderId="10" xfId="45" applyNumberFormat="1" applyFont="1" applyFill="1" applyBorder="1" applyAlignment="1">
      <alignment horizontal="center" vertical="center"/>
      <protection/>
    </xf>
    <xf numFmtId="2" fontId="18" fillId="39" borderId="10" xfId="45" applyNumberFormat="1" applyFont="1" applyFill="1" applyBorder="1" applyAlignment="1">
      <alignment horizontal="center" vertical="center"/>
      <protection/>
    </xf>
    <xf numFmtId="2" fontId="20" fillId="39" borderId="10" xfId="45" applyNumberFormat="1" applyFont="1" applyFill="1" applyBorder="1" applyAlignment="1">
      <alignment horizontal="center" vertical="center"/>
      <protection/>
    </xf>
    <xf numFmtId="2" fontId="19" fillId="39" borderId="10" xfId="45" applyNumberFormat="1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49" fontId="14" fillId="35" borderId="20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vertical="center"/>
    </xf>
    <xf numFmtId="1" fontId="15" fillId="34" borderId="17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0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2" fontId="21" fillId="34" borderId="10" xfId="45" applyNumberFormat="1" applyFont="1" applyFill="1" applyBorder="1" applyAlignment="1">
      <alignment horizontal="center" vertical="center"/>
      <protection/>
    </xf>
    <xf numFmtId="0" fontId="13" fillId="34" borderId="10" xfId="0" applyFont="1" applyFill="1" applyBorder="1" applyAlignment="1">
      <alignment horizontal="center" vertical="center"/>
    </xf>
    <xf numFmtId="2" fontId="18" fillId="34" borderId="10" xfId="45" applyNumberFormat="1" applyFont="1" applyFill="1" applyBorder="1" applyAlignment="1">
      <alignment horizontal="center" vertical="center"/>
      <protection/>
    </xf>
    <xf numFmtId="2" fontId="20" fillId="34" borderId="10" xfId="45" applyNumberFormat="1" applyFont="1" applyFill="1" applyBorder="1" applyAlignment="1">
      <alignment horizontal="center" vertical="center"/>
      <protection/>
    </xf>
    <xf numFmtId="2" fontId="19" fillId="34" borderId="10" xfId="45" applyNumberFormat="1" applyFont="1" applyFill="1" applyBorder="1" applyAlignment="1">
      <alignment horizontal="center" vertical="center"/>
      <protection/>
    </xf>
    <xf numFmtId="0" fontId="4" fillId="34" borderId="22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4" fontId="7" fillId="34" borderId="0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vertical="center"/>
    </xf>
    <xf numFmtId="173" fontId="17" fillId="10" borderId="24" xfId="45" applyNumberFormat="1" applyFont="1" applyFill="1" applyBorder="1" applyAlignment="1">
      <alignment horizontal="center" vertical="center" wrapText="1"/>
      <protection/>
    </xf>
    <xf numFmtId="173" fontId="17" fillId="10" borderId="25" xfId="45" applyNumberFormat="1" applyFont="1" applyFill="1" applyBorder="1" applyAlignment="1">
      <alignment horizontal="center" vertical="center" wrapText="1"/>
      <protection/>
    </xf>
    <xf numFmtId="173" fontId="17" fillId="10" borderId="16" xfId="45" applyNumberFormat="1" applyFont="1" applyFill="1" applyBorder="1" applyAlignment="1">
      <alignment horizontal="center" vertical="center" wrapText="1"/>
      <protection/>
    </xf>
    <xf numFmtId="173" fontId="17" fillId="10" borderId="26" xfId="45" applyNumberFormat="1" applyFont="1" applyFill="1" applyBorder="1" applyAlignment="1">
      <alignment horizontal="center" vertical="center" wrapText="1"/>
      <protection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7" fillId="10" borderId="24" xfId="0" applyFont="1" applyFill="1" applyBorder="1" applyAlignment="1">
      <alignment horizontal="center" vertical="center"/>
    </xf>
    <xf numFmtId="0" fontId="10" fillId="40" borderId="0" xfId="0" applyFont="1" applyFill="1" applyAlignment="1">
      <alignment horizontal="center" vertical="center"/>
    </xf>
    <xf numFmtId="0" fontId="31" fillId="40" borderId="0" xfId="0" applyFont="1" applyFill="1" applyAlignment="1">
      <alignment horizontal="center" vertical="center"/>
    </xf>
    <xf numFmtId="0" fontId="3" fillId="11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176" fontId="16" fillId="34" borderId="30" xfId="45" applyNumberFormat="1" applyFont="1" applyFill="1" applyBorder="1" applyAlignment="1">
      <alignment horizontal="left" vertical="center"/>
      <protection/>
    </xf>
    <xf numFmtId="176" fontId="16" fillId="34" borderId="31" xfId="4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4" fillId="10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14" fillId="39" borderId="21" xfId="0" applyFont="1" applyFill="1" applyBorder="1" applyAlignment="1">
      <alignment horizontal="left" vertical="center"/>
    </xf>
    <xf numFmtId="0" fontId="14" fillId="39" borderId="19" xfId="0" applyFont="1" applyFill="1" applyBorder="1" applyAlignment="1">
      <alignment horizontal="left" vertical="center"/>
    </xf>
    <xf numFmtId="0" fontId="14" fillId="39" borderId="35" xfId="0" applyFont="1" applyFill="1" applyBorder="1" applyAlignment="1">
      <alignment horizontal="left" vertical="center"/>
    </xf>
    <xf numFmtId="0" fontId="3" fillId="34" borderId="3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173" fontId="17" fillId="34" borderId="0" xfId="45" applyNumberFormat="1" applyFont="1" applyFill="1" applyBorder="1" applyAlignment="1">
      <alignment horizontal="center" vertical="center" wrapText="1"/>
      <protection/>
    </xf>
    <xf numFmtId="0" fontId="17" fillId="34" borderId="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34" borderId="39" xfId="0" applyFont="1" applyFill="1" applyBorder="1" applyAlignment="1">
      <alignment vertical="center"/>
    </xf>
    <xf numFmtId="0" fontId="14" fillId="34" borderId="40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0" fontId="14" fillId="34" borderId="30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0" fontId="14" fillId="34" borderId="38" xfId="0" applyFont="1" applyFill="1" applyBorder="1" applyAlignment="1">
      <alignment vertical="center"/>
    </xf>
    <xf numFmtId="0" fontId="14" fillId="35" borderId="39" xfId="0" applyFont="1" applyFill="1" applyBorder="1" applyAlignment="1">
      <alignment vertical="center"/>
    </xf>
    <xf numFmtId="0" fontId="14" fillId="35" borderId="40" xfId="0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horizontal="center" vertical="center"/>
    </xf>
    <xf numFmtId="2" fontId="14" fillId="41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vertical="center"/>
    </xf>
    <xf numFmtId="1" fontId="15" fillId="35" borderId="17" xfId="0" applyNumberFormat="1" applyFont="1" applyFill="1" applyBorder="1" applyAlignment="1">
      <alignment horizontal="center" vertical="center"/>
    </xf>
    <xf numFmtId="2" fontId="14" fillId="42" borderId="17" xfId="0" applyNumberFormat="1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vertical="center"/>
    </xf>
    <xf numFmtId="0" fontId="14" fillId="36" borderId="30" xfId="0" applyFont="1" applyFill="1" applyBorder="1" applyAlignment="1">
      <alignment vertical="center"/>
    </xf>
    <xf numFmtId="49" fontId="14" fillId="36" borderId="10" xfId="0" applyNumberFormat="1" applyFont="1" applyFill="1" applyBorder="1" applyAlignment="1">
      <alignment horizontal="center" vertical="center"/>
    </xf>
    <xf numFmtId="2" fontId="14" fillId="4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vertical="center"/>
    </xf>
    <xf numFmtId="0" fontId="14" fillId="37" borderId="30" xfId="0" applyFont="1" applyFill="1" applyBorder="1" applyAlignment="1">
      <alignment vertical="center"/>
    </xf>
    <xf numFmtId="49" fontId="14" fillId="37" borderId="10" xfId="0" applyNumberFormat="1" applyFont="1" applyFill="1" applyBorder="1" applyAlignment="1">
      <alignment horizontal="center" vertical="center"/>
    </xf>
    <xf numFmtId="2" fontId="14" fillId="42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vertical="center"/>
    </xf>
    <xf numFmtId="1" fontId="15" fillId="37" borderId="10" xfId="0" applyNumberFormat="1" applyFont="1" applyFill="1" applyBorder="1" applyAlignment="1">
      <alignment horizontal="center" vertical="center"/>
    </xf>
    <xf numFmtId="2" fontId="14" fillId="41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14" fontId="16" fillId="11" borderId="10" xfId="0" applyNumberFormat="1" applyFont="1" applyFill="1" applyBorder="1" applyAlignment="1">
      <alignment horizontal="left" vertical="center"/>
    </xf>
    <xf numFmtId="173" fontId="9" fillId="11" borderId="10" xfId="0" applyNumberFormat="1" applyFont="1" applyFill="1" applyBorder="1" applyAlignment="1">
      <alignment vertical="center"/>
    </xf>
    <xf numFmtId="0" fontId="9" fillId="11" borderId="10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7" fillId="44" borderId="24" xfId="0" applyFont="1" applyFill="1" applyBorder="1" applyAlignment="1">
      <alignment horizontal="center" vertical="center"/>
    </xf>
    <xf numFmtId="173" fontId="17" fillId="44" borderId="24" xfId="45" applyNumberFormat="1" applyFont="1" applyFill="1" applyBorder="1" applyAlignment="1">
      <alignment horizontal="center" vertical="center" wrapText="1"/>
      <protection/>
    </xf>
    <xf numFmtId="173" fontId="17" fillId="44" borderId="25" xfId="45" applyNumberFormat="1" applyFont="1" applyFill="1" applyBorder="1" applyAlignment="1">
      <alignment horizontal="center" vertical="center" wrapText="1"/>
      <protection/>
    </xf>
    <xf numFmtId="173" fontId="17" fillId="44" borderId="16" xfId="45" applyNumberFormat="1" applyFont="1" applyFill="1" applyBorder="1" applyAlignment="1">
      <alignment horizontal="center" vertical="center" wrapText="1"/>
      <protection/>
    </xf>
    <xf numFmtId="173" fontId="17" fillId="44" borderId="26" xfId="45" applyNumberFormat="1" applyFont="1" applyFill="1" applyBorder="1" applyAlignment="1">
      <alignment horizontal="center" vertical="center" wrapText="1"/>
      <protection/>
    </xf>
    <xf numFmtId="0" fontId="14" fillId="35" borderId="17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82" fillId="34" borderId="28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83" fillId="34" borderId="2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0" fontId="14" fillId="36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176" fontId="16" fillId="34" borderId="31" xfId="45" applyNumberFormat="1" applyFont="1" applyFill="1" applyBorder="1" applyAlignment="1">
      <alignment horizontal="center" vertical="center"/>
      <protection/>
    </xf>
    <xf numFmtId="0" fontId="14" fillId="0" borderId="17" xfId="0" applyFont="1" applyBorder="1" applyAlignment="1">
      <alignment horizontal="left" vertical="center"/>
    </xf>
    <xf numFmtId="0" fontId="14" fillId="10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vertical="center"/>
    </xf>
    <xf numFmtId="0" fontId="14" fillId="35" borderId="31" xfId="0" applyFont="1" applyFill="1" applyBorder="1" applyAlignment="1">
      <alignment vertical="center"/>
    </xf>
    <xf numFmtId="178" fontId="13" fillId="39" borderId="10" xfId="0" applyNumberFormat="1" applyFont="1" applyFill="1" applyBorder="1" applyAlignment="1">
      <alignment horizontal="center" vertical="center"/>
    </xf>
    <xf numFmtId="2" fontId="84" fillId="34" borderId="10" xfId="45" applyNumberFormat="1" applyFont="1" applyFill="1" applyBorder="1" applyAlignment="1">
      <alignment horizontal="center" vertical="center"/>
      <protection/>
    </xf>
    <xf numFmtId="2" fontId="85" fillId="39" borderId="10" xfId="45" applyNumberFormat="1" applyFont="1" applyFill="1" applyBorder="1" applyAlignment="1">
      <alignment horizontal="center" vertical="center"/>
      <protection/>
    </xf>
    <xf numFmtId="2" fontId="86" fillId="39" borderId="10" xfId="45" applyNumberFormat="1" applyFont="1" applyFill="1" applyBorder="1" applyAlignment="1">
      <alignment horizontal="center" vertical="center"/>
      <protection/>
    </xf>
    <xf numFmtId="176" fontId="16" fillId="34" borderId="41" xfId="45" applyNumberFormat="1" applyFont="1" applyFill="1" applyBorder="1" applyAlignment="1">
      <alignment horizontal="left" vertical="center"/>
      <protection/>
    </xf>
    <xf numFmtId="0" fontId="14" fillId="35" borderId="21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2" fontId="32" fillId="34" borderId="19" xfId="45" applyNumberFormat="1" applyFont="1" applyFill="1" applyBorder="1" applyAlignment="1">
      <alignment horizontal="right" vertical="center"/>
      <protection/>
    </xf>
    <xf numFmtId="2" fontId="32" fillId="34" borderId="21" xfId="45" applyNumberFormat="1" applyFont="1" applyFill="1" applyBorder="1" applyAlignment="1">
      <alignment horizontal="right" vertical="center"/>
      <protection/>
    </xf>
    <xf numFmtId="2" fontId="87" fillId="34" borderId="21" xfId="45" applyNumberFormat="1" applyFont="1" applyFill="1" applyBorder="1" applyAlignment="1">
      <alignment horizontal="right" vertical="center"/>
      <protection/>
    </xf>
    <xf numFmtId="2" fontId="88" fillId="34" borderId="21" xfId="45" applyNumberFormat="1" applyFont="1" applyFill="1" applyBorder="1" applyAlignment="1">
      <alignment horizontal="right" vertical="center"/>
      <protection/>
    </xf>
    <xf numFmtId="2" fontId="89" fillId="34" borderId="21" xfId="45" applyNumberFormat="1" applyFont="1" applyFill="1" applyBorder="1" applyAlignment="1">
      <alignment horizontal="right" vertical="center"/>
      <protection/>
    </xf>
    <xf numFmtId="0" fontId="16" fillId="45" borderId="10" xfId="0" applyFont="1" applyFill="1" applyBorder="1" applyAlignment="1">
      <alignment horizontal="center" vertical="center"/>
    </xf>
    <xf numFmtId="14" fontId="16" fillId="45" borderId="10" xfId="0" applyNumberFormat="1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vertical="center"/>
    </xf>
    <xf numFmtId="0" fontId="9" fillId="45" borderId="10" xfId="0" applyFont="1" applyFill="1" applyBorder="1" applyAlignment="1">
      <alignment horizontal="center" vertical="center"/>
    </xf>
    <xf numFmtId="172" fontId="11" fillId="44" borderId="17" xfId="0" applyNumberFormat="1" applyFont="1" applyFill="1" applyBorder="1" applyAlignment="1">
      <alignment horizontal="center" vertical="center" wrapText="1"/>
    </xf>
    <xf numFmtId="172" fontId="11" fillId="10" borderId="17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82" fillId="44" borderId="10" xfId="0" applyFont="1" applyFill="1" applyBorder="1" applyAlignment="1">
      <alignment horizontal="center" vertical="center"/>
    </xf>
    <xf numFmtId="0" fontId="82" fillId="10" borderId="10" xfId="0" applyFont="1" applyFill="1" applyBorder="1" applyAlignment="1">
      <alignment horizontal="center" vertical="center"/>
    </xf>
    <xf numFmtId="0" fontId="83" fillId="35" borderId="27" xfId="0" applyFont="1" applyFill="1" applyBorder="1" applyAlignment="1">
      <alignment horizontal="center" vertical="center"/>
    </xf>
    <xf numFmtId="0" fontId="83" fillId="36" borderId="28" xfId="0" applyFont="1" applyFill="1" applyBorder="1" applyAlignment="1">
      <alignment horizontal="center" vertical="center"/>
    </xf>
    <xf numFmtId="0" fontId="83" fillId="37" borderId="28" xfId="0" applyFont="1" applyFill="1" applyBorder="1" applyAlignment="1">
      <alignment horizontal="center" vertical="center"/>
    </xf>
    <xf numFmtId="0" fontId="83" fillId="34" borderId="27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173" fontId="0" fillId="34" borderId="17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3" fontId="0" fillId="34" borderId="16" xfId="0" applyNumberFormat="1" applyFont="1" applyFill="1" applyBorder="1" applyAlignment="1">
      <alignment horizontal="center" vertical="center"/>
    </xf>
    <xf numFmtId="2" fontId="87" fillId="34" borderId="19" xfId="45" applyNumberFormat="1" applyFont="1" applyFill="1" applyBorder="1" applyAlignment="1">
      <alignment horizontal="right" vertical="center"/>
      <protection/>
    </xf>
    <xf numFmtId="2" fontId="84" fillId="39" borderId="10" xfId="45" applyNumberFormat="1" applyFont="1" applyFill="1" applyBorder="1" applyAlignment="1">
      <alignment horizontal="center" vertical="center"/>
      <protection/>
    </xf>
    <xf numFmtId="2" fontId="88" fillId="34" borderId="19" xfId="45" applyNumberFormat="1" applyFont="1" applyFill="1" applyBorder="1" applyAlignment="1">
      <alignment horizontal="right" vertical="center"/>
      <protection/>
    </xf>
    <xf numFmtId="2" fontId="89" fillId="34" borderId="19" xfId="45" applyNumberFormat="1" applyFont="1" applyFill="1" applyBorder="1" applyAlignment="1">
      <alignment horizontal="right" vertical="center"/>
      <protection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2" fontId="15" fillId="36" borderId="28" xfId="0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/>
    </xf>
    <xf numFmtId="2" fontId="15" fillId="37" borderId="28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42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4" fillId="43" borderId="17" xfId="0" applyNumberFormat="1" applyFont="1" applyFill="1" applyBorder="1" applyAlignment="1">
      <alignment horizontal="center" vertical="center"/>
    </xf>
    <xf numFmtId="176" fontId="90" fillId="34" borderId="31" xfId="45" applyNumberFormat="1" applyFont="1" applyFill="1" applyBorder="1" applyAlignment="1">
      <alignment horizontal="left" vertical="center"/>
      <protection/>
    </xf>
    <xf numFmtId="176" fontId="90" fillId="34" borderId="31" xfId="45" applyNumberFormat="1" applyFont="1" applyFill="1" applyBorder="1" applyAlignment="1">
      <alignment horizontal="center" vertical="center"/>
      <protection/>
    </xf>
    <xf numFmtId="0" fontId="91" fillId="34" borderId="0" xfId="0" applyFont="1" applyFill="1" applyBorder="1" applyAlignment="1">
      <alignment horizontal="center" vertical="center"/>
    </xf>
    <xf numFmtId="176" fontId="90" fillId="34" borderId="30" xfId="45" applyNumberFormat="1" applyFont="1" applyFill="1" applyBorder="1" applyAlignment="1">
      <alignment horizontal="left" vertical="center"/>
      <protection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4" borderId="30" xfId="0" applyNumberFormat="1" applyFont="1" applyFill="1" applyBorder="1" applyAlignment="1">
      <alignment horizontal="center" vertical="center"/>
    </xf>
    <xf numFmtId="172" fontId="12" fillId="11" borderId="33" xfId="0" applyNumberFormat="1" applyFont="1" applyFill="1" applyBorder="1" applyAlignment="1">
      <alignment vertical="center" wrapText="1"/>
    </xf>
    <xf numFmtId="172" fontId="12" fillId="10" borderId="33" xfId="0" applyNumberFormat="1" applyFont="1" applyFill="1" applyBorder="1" applyAlignment="1">
      <alignment vertical="center" wrapText="1"/>
    </xf>
    <xf numFmtId="0" fontId="10" fillId="39" borderId="43" xfId="0" applyFont="1" applyFill="1" applyBorder="1" applyAlignment="1">
      <alignment horizontal="center" vertical="center"/>
    </xf>
    <xf numFmtId="0" fontId="10" fillId="39" borderId="44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172" fontId="12" fillId="11" borderId="32" xfId="0" applyNumberFormat="1" applyFont="1" applyFill="1" applyBorder="1" applyAlignment="1">
      <alignment vertical="center" wrapText="1"/>
    </xf>
    <xf numFmtId="172" fontId="12" fillId="10" borderId="34" xfId="0" applyNumberFormat="1" applyFont="1" applyFill="1" applyBorder="1" applyAlignment="1">
      <alignment vertical="center" wrapText="1"/>
    </xf>
    <xf numFmtId="176" fontId="94" fillId="34" borderId="30" xfId="45" applyNumberFormat="1" applyFont="1" applyFill="1" applyBorder="1" applyAlignment="1">
      <alignment horizontal="left" vertical="center"/>
      <protection/>
    </xf>
    <xf numFmtId="176" fontId="94" fillId="34" borderId="41" xfId="45" applyNumberFormat="1" applyFont="1" applyFill="1" applyBorder="1" applyAlignment="1">
      <alignment horizontal="left" vertical="center"/>
      <protection/>
    </xf>
    <xf numFmtId="0" fontId="14" fillId="34" borderId="10" xfId="0" applyFont="1" applyFill="1" applyBorder="1" applyAlignment="1">
      <alignment horizontal="center" vertical="center"/>
    </xf>
    <xf numFmtId="0" fontId="17" fillId="46" borderId="24" xfId="0" applyFont="1" applyFill="1" applyBorder="1" applyAlignment="1">
      <alignment horizontal="center" vertical="center"/>
    </xf>
    <xf numFmtId="172" fontId="11" fillId="46" borderId="17" xfId="0" applyNumberFormat="1" applyFont="1" applyFill="1" applyBorder="1" applyAlignment="1">
      <alignment horizontal="center" vertical="center" wrapText="1"/>
    </xf>
    <xf numFmtId="0" fontId="14" fillId="46" borderId="17" xfId="0" applyFont="1" applyFill="1" applyBorder="1" applyAlignment="1">
      <alignment horizontal="center" vertical="center"/>
    </xf>
    <xf numFmtId="0" fontId="14" fillId="46" borderId="10" xfId="0" applyFont="1" applyFill="1" applyBorder="1" applyAlignment="1">
      <alignment horizontal="center" vertical="center"/>
    </xf>
    <xf numFmtId="0" fontId="82" fillId="36" borderId="28" xfId="0" applyFont="1" applyFill="1" applyBorder="1" applyAlignment="1">
      <alignment horizontal="center" vertical="center"/>
    </xf>
    <xf numFmtId="2" fontId="15" fillId="35" borderId="17" xfId="0" applyNumberFormat="1" applyFont="1" applyFill="1" applyBorder="1" applyAlignment="1">
      <alignment horizontal="center" vertical="center"/>
    </xf>
    <xf numFmtId="2" fontId="15" fillId="35" borderId="27" xfId="0" applyNumberFormat="1" applyFont="1" applyFill="1" applyBorder="1" applyAlignment="1">
      <alignment horizontal="center" vertical="center"/>
    </xf>
    <xf numFmtId="176" fontId="94" fillId="34" borderId="31" xfId="45" applyNumberFormat="1" applyFont="1" applyFill="1" applyBorder="1" applyAlignment="1">
      <alignment horizontal="center" vertical="center"/>
      <protection/>
    </xf>
    <xf numFmtId="0" fontId="16" fillId="45" borderId="19" xfId="0" applyFont="1" applyFill="1" applyBorder="1" applyAlignment="1">
      <alignment horizontal="left" vertical="center"/>
    </xf>
    <xf numFmtId="0" fontId="16" fillId="45" borderId="41" xfId="0" applyFont="1" applyFill="1" applyBorder="1" applyAlignment="1">
      <alignment horizontal="left" vertical="center"/>
    </xf>
    <xf numFmtId="0" fontId="16" fillId="45" borderId="30" xfId="0" applyFont="1" applyFill="1" applyBorder="1" applyAlignment="1">
      <alignment horizontal="left" vertical="center"/>
    </xf>
    <xf numFmtId="0" fontId="16" fillId="34" borderId="19" xfId="0" applyFont="1" applyFill="1" applyBorder="1" applyAlignment="1">
      <alignment horizontal="left" vertical="center"/>
    </xf>
    <xf numFmtId="0" fontId="16" fillId="34" borderId="41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16" fillId="11" borderId="10" xfId="0" applyFont="1" applyFill="1" applyBorder="1" applyAlignment="1">
      <alignment horizontal="left" vertical="center"/>
    </xf>
    <xf numFmtId="0" fontId="38" fillId="0" borderId="19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9" fillId="44" borderId="24" xfId="0" applyFont="1" applyFill="1" applyBorder="1" applyAlignment="1">
      <alignment horizontal="center" vertical="center"/>
    </xf>
    <xf numFmtId="0" fontId="9" fillId="44" borderId="16" xfId="0" applyFont="1" applyFill="1" applyBorder="1" applyAlignment="1">
      <alignment horizontal="center" vertical="center"/>
    </xf>
    <xf numFmtId="0" fontId="30" fillId="47" borderId="24" xfId="0" applyFont="1" applyFill="1" applyBorder="1" applyAlignment="1">
      <alignment horizontal="center" vertical="center"/>
    </xf>
    <xf numFmtId="0" fontId="30" fillId="47" borderId="16" xfId="0" applyFont="1" applyFill="1" applyBorder="1" applyAlignment="1">
      <alignment horizontal="center" vertical="center"/>
    </xf>
    <xf numFmtId="0" fontId="35" fillId="34" borderId="46" xfId="0" applyFont="1" applyFill="1" applyBorder="1" applyAlignment="1">
      <alignment horizontal="center" vertical="center"/>
    </xf>
    <xf numFmtId="0" fontId="36" fillId="0" borderId="47" xfId="0" applyFont="1" applyBorder="1" applyAlignment="1">
      <alignment/>
    </xf>
    <xf numFmtId="0" fontId="36" fillId="0" borderId="48" xfId="0" applyFont="1" applyBorder="1" applyAlignment="1">
      <alignment/>
    </xf>
    <xf numFmtId="0" fontId="36" fillId="0" borderId="49" xfId="0" applyFont="1" applyBorder="1" applyAlignment="1">
      <alignment/>
    </xf>
    <xf numFmtId="0" fontId="36" fillId="0" borderId="5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51" xfId="0" applyFont="1" applyBorder="1" applyAlignment="1">
      <alignment/>
    </xf>
    <xf numFmtId="0" fontId="9" fillId="48" borderId="43" xfId="0" applyFont="1" applyFill="1" applyBorder="1" applyAlignment="1">
      <alignment horizontal="center" vertical="center"/>
    </xf>
    <xf numFmtId="0" fontId="9" fillId="48" borderId="20" xfId="0" applyFont="1" applyFill="1" applyBorder="1" applyAlignment="1">
      <alignment horizontal="center" vertical="center"/>
    </xf>
    <xf numFmtId="0" fontId="30" fillId="47" borderId="52" xfId="0" applyFont="1" applyFill="1" applyBorder="1" applyAlignment="1">
      <alignment horizontal="center" vertical="center"/>
    </xf>
    <xf numFmtId="0" fontId="30" fillId="47" borderId="53" xfId="0" applyFont="1" applyFill="1" applyBorder="1" applyAlignment="1">
      <alignment horizontal="center" vertical="center"/>
    </xf>
    <xf numFmtId="0" fontId="30" fillId="47" borderId="54" xfId="0" applyFont="1" applyFill="1" applyBorder="1" applyAlignment="1">
      <alignment horizontal="center" vertical="center"/>
    </xf>
    <xf numFmtId="0" fontId="30" fillId="47" borderId="55" xfId="0" applyFont="1" applyFill="1" applyBorder="1" applyAlignment="1">
      <alignment horizontal="center" vertical="center"/>
    </xf>
    <xf numFmtId="0" fontId="9" fillId="48" borderId="47" xfId="0" applyFont="1" applyFill="1" applyBorder="1" applyAlignment="1">
      <alignment horizontal="center" vertical="center"/>
    </xf>
    <xf numFmtId="0" fontId="9" fillId="48" borderId="53" xfId="0" applyFont="1" applyFill="1" applyBorder="1" applyAlignment="1">
      <alignment horizontal="center" vertical="center"/>
    </xf>
    <xf numFmtId="0" fontId="9" fillId="48" borderId="56" xfId="0" applyFont="1" applyFill="1" applyBorder="1" applyAlignment="1">
      <alignment horizontal="center" vertical="center"/>
    </xf>
    <xf numFmtId="0" fontId="9" fillId="48" borderId="31" xfId="0" applyFont="1" applyFill="1" applyBorder="1" applyAlignment="1">
      <alignment horizontal="center" vertical="center"/>
    </xf>
    <xf numFmtId="0" fontId="30" fillId="49" borderId="24" xfId="0" applyFont="1" applyFill="1" applyBorder="1" applyAlignment="1">
      <alignment horizontal="center" vertical="center"/>
    </xf>
    <xf numFmtId="0" fontId="30" fillId="49" borderId="16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14" fontId="7" fillId="44" borderId="57" xfId="0" applyNumberFormat="1" applyFont="1" applyFill="1" applyBorder="1" applyAlignment="1">
      <alignment horizontal="center" vertical="center"/>
    </xf>
    <xf numFmtId="14" fontId="7" fillId="44" borderId="58" xfId="0" applyNumberFormat="1" applyFont="1" applyFill="1" applyBorder="1" applyAlignment="1">
      <alignment horizontal="center" vertical="center"/>
    </xf>
    <xf numFmtId="14" fontId="7" fillId="44" borderId="59" xfId="0" applyNumberFormat="1" applyFont="1" applyFill="1" applyBorder="1" applyAlignment="1">
      <alignment horizontal="center" vertical="center"/>
    </xf>
    <xf numFmtId="0" fontId="9" fillId="44" borderId="60" xfId="0" applyFont="1" applyFill="1" applyBorder="1" applyAlignment="1">
      <alignment horizontal="center" vertical="center"/>
    </xf>
    <xf numFmtId="0" fontId="9" fillId="44" borderId="15" xfId="0" applyFont="1" applyFill="1" applyBorder="1" applyAlignment="1">
      <alignment horizontal="center" vertical="center"/>
    </xf>
    <xf numFmtId="49" fontId="9" fillId="49" borderId="24" xfId="0" applyNumberFormat="1" applyFont="1" applyFill="1" applyBorder="1" applyAlignment="1">
      <alignment horizontal="center" vertical="center" wrapText="1"/>
    </xf>
    <xf numFmtId="49" fontId="9" fillId="49" borderId="16" xfId="0" applyNumberFormat="1" applyFont="1" applyFill="1" applyBorder="1" applyAlignment="1">
      <alignment horizontal="center" vertical="center" wrapText="1"/>
    </xf>
    <xf numFmtId="0" fontId="37" fillId="36" borderId="57" xfId="0" applyFont="1" applyFill="1" applyBorder="1" applyAlignment="1">
      <alignment horizontal="center" vertical="center"/>
    </xf>
    <xf numFmtId="0" fontId="37" fillId="36" borderId="59" xfId="0" applyFont="1" applyFill="1" applyBorder="1" applyAlignment="1">
      <alignment horizontal="center" vertical="center"/>
    </xf>
    <xf numFmtId="0" fontId="25" fillId="36" borderId="46" xfId="0" applyFont="1" applyFill="1" applyBorder="1" applyAlignment="1">
      <alignment horizontal="center" vertical="center"/>
    </xf>
    <xf numFmtId="0" fontId="25" fillId="36" borderId="48" xfId="0" applyFont="1" applyFill="1" applyBorder="1" applyAlignment="1">
      <alignment horizontal="center" vertical="center"/>
    </xf>
    <xf numFmtId="0" fontId="25" fillId="36" borderId="61" xfId="0" applyFont="1" applyFill="1" applyBorder="1" applyAlignment="1">
      <alignment horizontal="center" vertical="center"/>
    </xf>
    <xf numFmtId="0" fontId="25" fillId="36" borderId="62" xfId="0" applyFont="1" applyFill="1" applyBorder="1" applyAlignment="1">
      <alignment horizontal="center" vertical="center"/>
    </xf>
    <xf numFmtId="0" fontId="25" fillId="36" borderId="49" xfId="0" applyFont="1" applyFill="1" applyBorder="1" applyAlignment="1">
      <alignment horizontal="center" vertical="center"/>
    </xf>
    <xf numFmtId="0" fontId="25" fillId="36" borderId="51" xfId="0" applyFont="1" applyFill="1" applyBorder="1" applyAlignment="1">
      <alignment horizontal="center" vertical="center"/>
    </xf>
    <xf numFmtId="0" fontId="28" fillId="36" borderId="57" xfId="0" applyFont="1" applyFill="1" applyBorder="1" applyAlignment="1">
      <alignment horizontal="center" vertical="center"/>
    </xf>
    <xf numFmtId="0" fontId="28" fillId="36" borderId="59" xfId="0" applyFont="1" applyFill="1" applyBorder="1" applyAlignment="1">
      <alignment horizontal="center" vertical="center"/>
    </xf>
    <xf numFmtId="0" fontId="9" fillId="10" borderId="60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23" fillId="37" borderId="57" xfId="0" applyFont="1" applyFill="1" applyBorder="1" applyAlignment="1">
      <alignment horizontal="center" vertical="center"/>
    </xf>
    <xf numFmtId="0" fontId="23" fillId="37" borderId="58" xfId="0" applyFont="1" applyFill="1" applyBorder="1" applyAlignment="1">
      <alignment horizontal="center" vertical="center"/>
    </xf>
    <xf numFmtId="0" fontId="23" fillId="37" borderId="59" xfId="0" applyFont="1" applyFill="1" applyBorder="1" applyAlignment="1">
      <alignment horizontal="center" vertical="center"/>
    </xf>
    <xf numFmtId="0" fontId="26" fillId="37" borderId="46" xfId="0" applyFont="1" applyFill="1" applyBorder="1" applyAlignment="1">
      <alignment horizontal="center" vertical="center"/>
    </xf>
    <xf numFmtId="0" fontId="26" fillId="37" borderId="47" xfId="0" applyFont="1" applyFill="1" applyBorder="1" applyAlignment="1">
      <alignment horizontal="center" vertical="center"/>
    </xf>
    <xf numFmtId="0" fontId="26" fillId="37" borderId="48" xfId="0" applyFont="1" applyFill="1" applyBorder="1" applyAlignment="1">
      <alignment horizontal="center" vertical="center"/>
    </xf>
    <xf numFmtId="0" fontId="26" fillId="37" borderId="61" xfId="0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center" vertical="center"/>
    </xf>
    <xf numFmtId="0" fontId="26" fillId="37" borderId="62" xfId="0" applyFont="1" applyFill="1" applyBorder="1" applyAlignment="1">
      <alignment horizontal="center" vertical="center"/>
    </xf>
    <xf numFmtId="0" fontId="26" fillId="37" borderId="49" xfId="0" applyFont="1" applyFill="1" applyBorder="1" applyAlignment="1">
      <alignment horizontal="center" vertical="center"/>
    </xf>
    <xf numFmtId="0" fontId="26" fillId="37" borderId="50" xfId="0" applyFont="1" applyFill="1" applyBorder="1" applyAlignment="1">
      <alignment horizontal="center" vertical="center"/>
    </xf>
    <xf numFmtId="0" fontId="26" fillId="37" borderId="51" xfId="0" applyFont="1" applyFill="1" applyBorder="1" applyAlignment="1">
      <alignment horizontal="center" vertical="center"/>
    </xf>
    <xf numFmtId="49" fontId="9" fillId="47" borderId="24" xfId="0" applyNumberFormat="1" applyFont="1" applyFill="1" applyBorder="1" applyAlignment="1">
      <alignment horizontal="center" vertical="center" wrapText="1"/>
    </xf>
    <xf numFmtId="49" fontId="9" fillId="47" borderId="16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/>
    </xf>
    <xf numFmtId="0" fontId="27" fillId="35" borderId="57" xfId="0" applyFont="1" applyFill="1" applyBorder="1" applyAlignment="1">
      <alignment horizontal="center" vertical="center"/>
    </xf>
    <xf numFmtId="0" fontId="27" fillId="35" borderId="58" xfId="0" applyFont="1" applyFill="1" applyBorder="1" applyAlignment="1">
      <alignment horizontal="center" vertical="center"/>
    </xf>
    <xf numFmtId="0" fontId="27" fillId="35" borderId="59" xfId="0" applyFont="1" applyFill="1" applyBorder="1" applyAlignment="1">
      <alignment horizontal="center" vertical="center"/>
    </xf>
    <xf numFmtId="0" fontId="29" fillId="35" borderId="57" xfId="0" applyFont="1" applyFill="1" applyBorder="1" applyAlignment="1">
      <alignment horizontal="center" vertical="center"/>
    </xf>
    <xf numFmtId="0" fontId="29" fillId="35" borderId="58" xfId="0" applyFont="1" applyFill="1" applyBorder="1" applyAlignment="1">
      <alignment horizontal="center" vertical="center"/>
    </xf>
    <xf numFmtId="0" fontId="29" fillId="35" borderId="59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62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  <xf numFmtId="0" fontId="24" fillId="35" borderId="51" xfId="0" applyFont="1" applyFill="1" applyBorder="1" applyAlignment="1">
      <alignment horizontal="center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63" xfId="0" applyFont="1" applyFill="1" applyBorder="1" applyAlignment="1">
      <alignment horizontal="center" vertical="center"/>
    </xf>
    <xf numFmtId="0" fontId="9" fillId="44" borderId="47" xfId="0" applyFont="1" applyFill="1" applyBorder="1" applyAlignment="1">
      <alignment horizontal="center" vertical="center"/>
    </xf>
    <xf numFmtId="0" fontId="9" fillId="44" borderId="53" xfId="0" applyFont="1" applyFill="1" applyBorder="1" applyAlignment="1">
      <alignment horizontal="center" vertical="center"/>
    </xf>
    <xf numFmtId="0" fontId="9" fillId="44" borderId="0" xfId="0" applyFont="1" applyFill="1" applyBorder="1" applyAlignment="1">
      <alignment horizontal="center" vertical="center"/>
    </xf>
    <xf numFmtId="0" fontId="9" fillId="44" borderId="64" xfId="0" applyFont="1" applyFill="1" applyBorder="1" applyAlignment="1">
      <alignment horizontal="center" vertical="center"/>
    </xf>
    <xf numFmtId="0" fontId="11" fillId="50" borderId="53" xfId="0" applyFont="1" applyFill="1" applyBorder="1" applyAlignment="1">
      <alignment horizontal="center" vertical="center" wrapText="1"/>
    </xf>
    <xf numFmtId="0" fontId="11" fillId="50" borderId="17" xfId="0" applyFont="1" applyFill="1" applyBorder="1" applyAlignment="1">
      <alignment horizontal="center" vertical="center" wrapText="1"/>
    </xf>
    <xf numFmtId="49" fontId="11" fillId="50" borderId="44" xfId="0" applyNumberFormat="1" applyFont="1" applyFill="1" applyBorder="1" applyAlignment="1">
      <alignment horizontal="center" vertical="center" wrapText="1"/>
    </xf>
    <xf numFmtId="49" fontId="11" fillId="50" borderId="17" xfId="0" applyNumberFormat="1" applyFont="1" applyFill="1" applyBorder="1" applyAlignment="1">
      <alignment horizontal="center" vertical="center" wrapText="1"/>
    </xf>
    <xf numFmtId="0" fontId="30" fillId="49" borderId="52" xfId="0" applyFont="1" applyFill="1" applyBorder="1" applyAlignment="1">
      <alignment horizontal="center" vertical="center"/>
    </xf>
    <xf numFmtId="0" fontId="30" fillId="49" borderId="53" xfId="0" applyFont="1" applyFill="1" applyBorder="1" applyAlignment="1">
      <alignment horizontal="center" vertical="center"/>
    </xf>
    <xf numFmtId="0" fontId="30" fillId="49" borderId="54" xfId="0" applyFont="1" applyFill="1" applyBorder="1" applyAlignment="1">
      <alignment horizontal="center" vertical="center"/>
    </xf>
    <xf numFmtId="0" fontId="30" fillId="49" borderId="55" xfId="0" applyFont="1" applyFill="1" applyBorder="1" applyAlignment="1">
      <alignment horizontal="center" vertical="center"/>
    </xf>
    <xf numFmtId="0" fontId="11" fillId="50" borderId="45" xfId="0" applyFont="1" applyFill="1" applyBorder="1" applyAlignment="1">
      <alignment horizontal="center" vertical="center"/>
    </xf>
    <xf numFmtId="0" fontId="11" fillId="50" borderId="27" xfId="0" applyFont="1" applyFill="1" applyBorder="1" applyAlignment="1">
      <alignment horizontal="center" vertical="center"/>
    </xf>
    <xf numFmtId="0" fontId="11" fillId="44" borderId="44" xfId="0" applyFont="1" applyFill="1" applyBorder="1" applyAlignment="1">
      <alignment horizontal="center" vertical="center" wrapText="1"/>
    </xf>
    <xf numFmtId="0" fontId="11" fillId="44" borderId="17" xfId="0" applyFont="1" applyFill="1" applyBorder="1" applyAlignment="1">
      <alignment horizontal="center" vertical="center" wrapText="1"/>
    </xf>
    <xf numFmtId="49" fontId="11" fillId="44" borderId="44" xfId="0" applyNumberFormat="1" applyFont="1" applyFill="1" applyBorder="1" applyAlignment="1">
      <alignment horizontal="center" vertical="center" wrapText="1"/>
    </xf>
    <xf numFmtId="49" fontId="11" fillId="44" borderId="17" xfId="0" applyNumberFormat="1" applyFont="1" applyFill="1" applyBorder="1" applyAlignment="1">
      <alignment horizontal="center" vertical="center" wrapText="1"/>
    </xf>
    <xf numFmtId="0" fontId="32" fillId="50" borderId="57" xfId="0" applyFont="1" applyFill="1" applyBorder="1" applyAlignment="1">
      <alignment horizontal="center" vertical="center"/>
    </xf>
    <xf numFmtId="0" fontId="32" fillId="50" borderId="58" xfId="0" applyFont="1" applyFill="1" applyBorder="1" applyAlignment="1">
      <alignment horizontal="center" vertical="center"/>
    </xf>
    <xf numFmtId="0" fontId="32" fillId="50" borderId="59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1" fillId="48" borderId="52" xfId="0" applyFont="1" applyFill="1" applyBorder="1" applyAlignment="1">
      <alignment horizontal="center" vertical="center" wrapText="1"/>
    </xf>
    <xf numFmtId="0" fontId="11" fillId="48" borderId="17" xfId="0" applyFont="1" applyFill="1" applyBorder="1" applyAlignment="1">
      <alignment horizontal="center" vertical="center" wrapText="1"/>
    </xf>
    <xf numFmtId="0" fontId="30" fillId="50" borderId="44" xfId="0" applyFont="1" applyFill="1" applyBorder="1" applyAlignment="1">
      <alignment horizontal="center" vertical="center"/>
    </xf>
    <xf numFmtId="0" fontId="30" fillId="50" borderId="17" xfId="0" applyFont="1" applyFill="1" applyBorder="1" applyAlignment="1">
      <alignment horizontal="center" vertical="center"/>
    </xf>
    <xf numFmtId="0" fontId="32" fillId="44" borderId="52" xfId="0" applyFont="1" applyFill="1" applyBorder="1" applyAlignment="1">
      <alignment horizontal="center" vertical="center"/>
    </xf>
    <xf numFmtId="0" fontId="32" fillId="44" borderId="53" xfId="0" applyFont="1" applyFill="1" applyBorder="1" applyAlignment="1">
      <alignment horizontal="center" vertical="center"/>
    </xf>
    <xf numFmtId="0" fontId="32" fillId="44" borderId="21" xfId="0" applyFont="1" applyFill="1" applyBorder="1" applyAlignment="1">
      <alignment horizontal="center" vertical="center"/>
    </xf>
    <xf numFmtId="0" fontId="32" fillId="44" borderId="31" xfId="0" applyFont="1" applyFill="1" applyBorder="1" applyAlignment="1">
      <alignment horizontal="center" vertical="center"/>
    </xf>
    <xf numFmtId="0" fontId="11" fillId="44" borderId="25" xfId="0" applyFont="1" applyFill="1" applyBorder="1" applyAlignment="1">
      <alignment horizontal="center" vertical="center"/>
    </xf>
    <xf numFmtId="0" fontId="11" fillId="44" borderId="28" xfId="0" applyFont="1" applyFill="1" applyBorder="1" applyAlignment="1">
      <alignment horizontal="center" vertical="center"/>
    </xf>
    <xf numFmtId="0" fontId="9" fillId="44" borderId="44" xfId="0" applyFont="1" applyFill="1" applyBorder="1" applyAlignment="1">
      <alignment horizontal="center" vertical="center"/>
    </xf>
    <xf numFmtId="0" fontId="9" fillId="44" borderId="63" xfId="0" applyFont="1" applyFill="1" applyBorder="1" applyAlignment="1">
      <alignment horizontal="center" vertical="center"/>
    </xf>
    <xf numFmtId="0" fontId="11" fillId="44" borderId="57" xfId="0" applyFont="1" applyFill="1" applyBorder="1" applyAlignment="1">
      <alignment horizontal="center" vertical="center"/>
    </xf>
    <xf numFmtId="0" fontId="11" fillId="44" borderId="58" xfId="0" applyFont="1" applyFill="1" applyBorder="1" applyAlignment="1">
      <alignment horizontal="center" vertical="center"/>
    </xf>
    <xf numFmtId="0" fontId="11" fillId="44" borderId="59" xfId="0" applyFont="1" applyFill="1" applyBorder="1" applyAlignment="1">
      <alignment horizontal="center" vertical="center"/>
    </xf>
    <xf numFmtId="0" fontId="9" fillId="44" borderId="43" xfId="0" applyFont="1" applyFill="1" applyBorder="1" applyAlignment="1">
      <alignment horizontal="center" vertical="center"/>
    </xf>
    <xf numFmtId="0" fontId="9" fillId="44" borderId="20" xfId="0" applyFont="1" applyFill="1" applyBorder="1" applyAlignment="1">
      <alignment horizontal="center" vertical="center"/>
    </xf>
    <xf numFmtId="14" fontId="7" fillId="10" borderId="57" xfId="0" applyNumberFormat="1" applyFont="1" applyFill="1" applyBorder="1" applyAlignment="1">
      <alignment horizontal="center" vertical="center"/>
    </xf>
    <xf numFmtId="14" fontId="7" fillId="10" borderId="58" xfId="0" applyNumberFormat="1" applyFont="1" applyFill="1" applyBorder="1" applyAlignment="1">
      <alignment horizontal="center" vertical="center"/>
    </xf>
    <xf numFmtId="14" fontId="7" fillId="10" borderId="59" xfId="0" applyNumberFormat="1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49" fontId="9" fillId="47" borderId="44" xfId="0" applyNumberFormat="1" applyFont="1" applyFill="1" applyBorder="1" applyAlignment="1">
      <alignment horizontal="center" vertical="center" wrapText="1"/>
    </xf>
    <xf numFmtId="49" fontId="9" fillId="47" borderId="63" xfId="0" applyNumberFormat="1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/>
    </xf>
    <xf numFmtId="0" fontId="9" fillId="10" borderId="53" xfId="0" applyFont="1" applyFill="1" applyBorder="1" applyAlignment="1">
      <alignment horizontal="center" vertical="center"/>
    </xf>
    <xf numFmtId="0" fontId="9" fillId="10" borderId="56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/>
    </xf>
    <xf numFmtId="0" fontId="32" fillId="10" borderId="52" xfId="0" applyFont="1" applyFill="1" applyBorder="1" applyAlignment="1">
      <alignment horizontal="center" vertical="center"/>
    </xf>
    <xf numFmtId="0" fontId="32" fillId="10" borderId="53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31" xfId="0" applyFont="1" applyFill="1" applyBorder="1" applyAlignment="1">
      <alignment horizontal="center" vertical="center"/>
    </xf>
    <xf numFmtId="0" fontId="11" fillId="10" borderId="44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49" fontId="11" fillId="10" borderId="44" xfId="0" applyNumberFormat="1" applyFont="1" applyFill="1" applyBorder="1" applyAlignment="1">
      <alignment horizontal="center" vertical="center" wrapText="1"/>
    </xf>
    <xf numFmtId="49" fontId="11" fillId="10" borderId="17" xfId="0" applyNumberFormat="1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9" fillId="10" borderId="43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14" fontId="7" fillId="10" borderId="43" xfId="0" applyNumberFormat="1" applyFont="1" applyFill="1" applyBorder="1" applyAlignment="1">
      <alignment horizontal="center" vertical="center"/>
    </xf>
    <xf numFmtId="14" fontId="7" fillId="10" borderId="44" xfId="0" applyNumberFormat="1" applyFont="1" applyFill="1" applyBorder="1" applyAlignment="1">
      <alignment horizontal="center" vertical="center"/>
    </xf>
    <xf numFmtId="14" fontId="7" fillId="10" borderId="45" xfId="0" applyNumberFormat="1" applyFont="1" applyFill="1" applyBorder="1" applyAlignment="1">
      <alignment horizontal="center" vertical="center"/>
    </xf>
    <xf numFmtId="0" fontId="37" fillId="36" borderId="46" xfId="0" applyFont="1" applyFill="1" applyBorder="1" applyAlignment="1">
      <alignment horizontal="center" vertical="center"/>
    </xf>
    <xf numFmtId="0" fontId="37" fillId="36" borderId="48" xfId="0" applyFont="1" applyFill="1" applyBorder="1" applyAlignment="1">
      <alignment horizontal="center" vertical="center"/>
    </xf>
    <xf numFmtId="0" fontId="37" fillId="36" borderId="58" xfId="0" applyFont="1" applyFill="1" applyBorder="1" applyAlignment="1">
      <alignment horizontal="center" vertical="center"/>
    </xf>
    <xf numFmtId="0" fontId="28" fillId="36" borderId="58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50" xfId="0" applyFont="1" applyFill="1" applyBorder="1" applyAlignment="1">
      <alignment horizontal="center" vertical="center"/>
    </xf>
    <xf numFmtId="0" fontId="26" fillId="37" borderId="65" xfId="0" applyFont="1" applyFill="1" applyBorder="1" applyAlignment="1">
      <alignment horizontal="center" vertical="center"/>
    </xf>
    <xf numFmtId="0" fontId="26" fillId="37" borderId="66" xfId="0" applyFont="1" applyFill="1" applyBorder="1" applyAlignment="1">
      <alignment horizontal="center" vertical="center"/>
    </xf>
    <xf numFmtId="0" fontId="11" fillId="10" borderId="57" xfId="0" applyFont="1" applyFill="1" applyBorder="1" applyAlignment="1">
      <alignment horizontal="center" vertical="center"/>
    </xf>
    <xf numFmtId="0" fontId="11" fillId="10" borderId="58" xfId="0" applyFont="1" applyFill="1" applyBorder="1" applyAlignment="1">
      <alignment horizontal="center" vertical="center"/>
    </xf>
    <xf numFmtId="0" fontId="11" fillId="10" borderId="59" xfId="0" applyFont="1" applyFill="1" applyBorder="1" applyAlignment="1">
      <alignment horizontal="center" vertical="center"/>
    </xf>
    <xf numFmtId="0" fontId="34" fillId="44" borderId="46" xfId="0" applyFont="1" applyFill="1" applyBorder="1" applyAlignment="1">
      <alignment horizontal="center" vertical="center"/>
    </xf>
    <xf numFmtId="0" fontId="34" fillId="44" borderId="47" xfId="0" applyFont="1" applyFill="1" applyBorder="1" applyAlignment="1">
      <alignment horizontal="center" vertical="center"/>
    </xf>
    <xf numFmtId="0" fontId="34" fillId="44" borderId="48" xfId="0" applyFont="1" applyFill="1" applyBorder="1" applyAlignment="1">
      <alignment horizontal="center" vertical="center"/>
    </xf>
    <xf numFmtId="0" fontId="34" fillId="44" borderId="49" xfId="0" applyFont="1" applyFill="1" applyBorder="1" applyAlignment="1">
      <alignment horizontal="center" vertical="center"/>
    </xf>
    <xf numFmtId="0" fontId="34" fillId="44" borderId="50" xfId="0" applyFont="1" applyFill="1" applyBorder="1" applyAlignment="1">
      <alignment horizontal="center" vertical="center"/>
    </xf>
    <xf numFmtId="0" fontId="34" fillId="44" borderId="51" xfId="0" applyFont="1" applyFill="1" applyBorder="1" applyAlignment="1">
      <alignment horizontal="center" vertical="center"/>
    </xf>
    <xf numFmtId="0" fontId="34" fillId="10" borderId="46" xfId="0" applyFont="1" applyFill="1" applyBorder="1" applyAlignment="1">
      <alignment horizontal="center" vertical="center"/>
    </xf>
    <xf numFmtId="0" fontId="34" fillId="10" borderId="47" xfId="0" applyFont="1" applyFill="1" applyBorder="1" applyAlignment="1">
      <alignment horizontal="center" vertical="center"/>
    </xf>
    <xf numFmtId="0" fontId="34" fillId="10" borderId="48" xfId="0" applyFont="1" applyFill="1" applyBorder="1" applyAlignment="1">
      <alignment horizontal="center" vertical="center"/>
    </xf>
    <xf numFmtId="0" fontId="34" fillId="10" borderId="49" xfId="0" applyFont="1" applyFill="1" applyBorder="1" applyAlignment="1">
      <alignment horizontal="center" vertical="center"/>
    </xf>
    <xf numFmtId="0" fontId="34" fillId="10" borderId="50" xfId="0" applyFont="1" applyFill="1" applyBorder="1" applyAlignment="1">
      <alignment horizontal="center" vertical="center"/>
    </xf>
    <xf numFmtId="0" fontId="34" fillId="10" borderId="51" xfId="0" applyFont="1" applyFill="1" applyBorder="1" applyAlignment="1">
      <alignment horizontal="center" vertical="center"/>
    </xf>
    <xf numFmtId="0" fontId="23" fillId="37" borderId="67" xfId="0" applyFont="1" applyFill="1" applyBorder="1" applyAlignment="1">
      <alignment horizontal="center" vertical="center"/>
    </xf>
    <xf numFmtId="0" fontId="23" fillId="37" borderId="68" xfId="0" applyFont="1" applyFill="1" applyBorder="1" applyAlignment="1">
      <alignment horizontal="center" vertical="center"/>
    </xf>
    <xf numFmtId="0" fontId="23" fillId="37" borderId="41" xfId="0" applyFont="1" applyFill="1" applyBorder="1" applyAlignment="1">
      <alignment horizontal="center" vertical="center"/>
    </xf>
    <xf numFmtId="0" fontId="23" fillId="37" borderId="69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11" borderId="33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  <xf numFmtId="0" fontId="33" fillId="39" borderId="46" xfId="0" applyFont="1" applyFill="1" applyBorder="1" applyAlignment="1">
      <alignment horizontal="center" vertical="center"/>
    </xf>
    <xf numFmtId="0" fontId="33" fillId="39" borderId="47" xfId="0" applyFont="1" applyFill="1" applyBorder="1" applyAlignment="1">
      <alignment horizontal="center" vertical="center"/>
    </xf>
    <xf numFmtId="0" fontId="33" fillId="39" borderId="48" xfId="0" applyFont="1" applyFill="1" applyBorder="1" applyAlignment="1">
      <alignment horizontal="center" vertical="center"/>
    </xf>
    <xf numFmtId="0" fontId="33" fillId="39" borderId="49" xfId="0" applyFont="1" applyFill="1" applyBorder="1" applyAlignment="1">
      <alignment horizontal="center" vertical="center"/>
    </xf>
    <xf numFmtId="0" fontId="33" fillId="39" borderId="50" xfId="0" applyFont="1" applyFill="1" applyBorder="1" applyAlignment="1">
      <alignment horizontal="center" vertical="center"/>
    </xf>
    <xf numFmtId="0" fontId="33" fillId="39" borderId="51" xfId="0" applyFont="1" applyFill="1" applyBorder="1" applyAlignment="1">
      <alignment horizontal="center" vertical="center"/>
    </xf>
    <xf numFmtId="0" fontId="14" fillId="39" borderId="57" xfId="0" applyFont="1" applyFill="1" applyBorder="1" applyAlignment="1">
      <alignment horizontal="center" vertical="center"/>
    </xf>
    <xf numFmtId="0" fontId="14" fillId="39" borderId="58" xfId="0" applyFont="1" applyFill="1" applyBorder="1" applyAlignment="1">
      <alignment horizontal="center" vertical="center"/>
    </xf>
    <xf numFmtId="0" fontId="14" fillId="39" borderId="59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598"/>
  <sheetViews>
    <sheetView tabSelected="1" zoomScale="62" zoomScaleNormal="62" zoomScalePageLayoutView="0" workbookViewId="0" topLeftCell="A1">
      <selection activeCell="AA115" sqref="AA115"/>
    </sheetView>
  </sheetViews>
  <sheetFormatPr defaultColWidth="11.421875" defaultRowHeight="27" customHeight="1"/>
  <cols>
    <col min="1" max="1" width="2.57421875" style="20" customWidth="1"/>
    <col min="2" max="2" width="10.28125" style="15" bestFit="1" customWidth="1"/>
    <col min="3" max="4" width="10.57421875" style="15" customWidth="1"/>
    <col min="5" max="5" width="29.8515625" style="45" bestFit="1" customWidth="1"/>
    <col min="6" max="12" width="13.421875" style="15" customWidth="1"/>
    <col min="13" max="13" width="12.7109375" style="15" customWidth="1"/>
    <col min="14" max="15" width="13.7109375" style="15" customWidth="1"/>
    <col min="16" max="16" width="14.421875" style="15" customWidth="1"/>
    <col min="17" max="17" width="13.140625" style="25" customWidth="1"/>
    <col min="18" max="18" width="6.8515625" style="132" customWidth="1"/>
    <col min="19" max="19" width="5.421875" style="3" customWidth="1"/>
    <col min="20" max="20" width="6.140625" style="13" bestFit="1" customWidth="1"/>
    <col min="21" max="21" width="10.28125" style="13" bestFit="1" customWidth="1"/>
    <col min="22" max="22" width="19.8515625" style="13" customWidth="1"/>
    <col min="23" max="23" width="10.7109375" style="13" customWidth="1"/>
    <col min="24" max="24" width="10.7109375" style="3" customWidth="1"/>
    <col min="25" max="25" width="10.7109375" style="13" customWidth="1"/>
    <col min="26" max="26" width="15.28125" style="3" customWidth="1"/>
    <col min="27" max="28" width="15.28125" style="14" customWidth="1"/>
    <col min="29" max="29" width="15.00390625" style="25" customWidth="1"/>
    <col min="30" max="30" width="15.28125" style="20" customWidth="1"/>
    <col min="31" max="31" width="15.28125" style="2" customWidth="1"/>
    <col min="32" max="32" width="15.00390625" style="15" customWidth="1"/>
    <col min="33" max="33" width="11.8515625" style="15" bestFit="1" customWidth="1"/>
    <col min="34" max="35" width="11.00390625" style="20" customWidth="1"/>
    <col min="36" max="36" width="10.28125" style="15" customWidth="1"/>
    <col min="37" max="37" width="19.7109375" style="15" customWidth="1"/>
    <col min="38" max="40" width="10.7109375" style="15" customWidth="1"/>
    <col min="41" max="46" width="15.28125" style="15" customWidth="1"/>
    <col min="47" max="47" width="15.00390625" style="15" customWidth="1"/>
    <col min="48" max="48" width="11.8515625" style="15" bestFit="1" customWidth="1"/>
    <col min="49" max="54" width="11.00390625" style="15" customWidth="1"/>
    <col min="55" max="16384" width="11.421875" style="15" customWidth="1"/>
  </cols>
  <sheetData>
    <row r="1" spans="2:51" ht="27.75" customHeight="1" thickBot="1">
      <c r="B1" s="20"/>
      <c r="C1" s="20"/>
      <c r="D1" s="20"/>
      <c r="E1" s="43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S1" s="27"/>
      <c r="T1" s="28"/>
      <c r="U1" s="28"/>
      <c r="V1" s="28"/>
      <c r="W1" s="28"/>
      <c r="X1" s="27"/>
      <c r="Y1" s="28"/>
      <c r="Z1" s="27"/>
      <c r="AA1" s="25"/>
      <c r="AB1" s="25"/>
      <c r="AE1" s="24"/>
      <c r="AF1" s="20"/>
      <c r="AG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2:51" ht="32.25" customHeight="1" thickBot="1">
      <c r="B2" s="21"/>
      <c r="C2" s="21"/>
      <c r="D2" s="21"/>
      <c r="E2" s="43"/>
      <c r="F2" s="42"/>
      <c r="G2" s="385" t="str">
        <f>E16</f>
        <v>Thomas Gebhardt</v>
      </c>
      <c r="H2" s="386"/>
      <c r="I2" s="386"/>
      <c r="J2" s="387"/>
      <c r="K2" s="42"/>
      <c r="L2" s="42"/>
      <c r="M2" s="20"/>
      <c r="N2" s="20"/>
      <c r="O2" s="21"/>
      <c r="P2" s="20"/>
      <c r="S2" s="27"/>
      <c r="T2" s="28"/>
      <c r="U2" s="28"/>
      <c r="V2" s="28"/>
      <c r="W2" s="20"/>
      <c r="X2" s="42"/>
      <c r="Y2" s="42"/>
      <c r="Z2" s="385" t="str">
        <f>Z16</f>
        <v>Thomas Nowak </v>
      </c>
      <c r="AA2" s="386"/>
      <c r="AB2" s="386"/>
      <c r="AC2" s="387"/>
      <c r="AD2" s="42"/>
      <c r="AE2" s="20"/>
      <c r="AF2" s="20"/>
      <c r="AG2" s="20"/>
      <c r="AJ2" s="20"/>
      <c r="AK2" s="20"/>
      <c r="AL2" s="20"/>
      <c r="AM2" s="42"/>
      <c r="AN2" s="42"/>
      <c r="AO2" s="385" t="str">
        <f>AO16</f>
        <v>Thomas Gebhardt</v>
      </c>
      <c r="AP2" s="386"/>
      <c r="AQ2" s="386"/>
      <c r="AR2" s="387"/>
      <c r="AS2" s="42"/>
      <c r="AT2" s="20"/>
      <c r="AU2" s="20"/>
      <c r="AV2" s="20"/>
      <c r="AW2" s="20"/>
      <c r="AX2" s="20"/>
      <c r="AY2" s="20"/>
    </row>
    <row r="3" spans="1:51" s="8" customFormat="1" ht="32.25" customHeight="1" thickBot="1">
      <c r="A3" s="21"/>
      <c r="B3" s="21"/>
      <c r="C3" s="21"/>
      <c r="D3" s="21"/>
      <c r="E3" s="43"/>
      <c r="F3" s="21"/>
      <c r="G3" s="388">
        <f>P16</f>
        <v>139</v>
      </c>
      <c r="H3" s="389"/>
      <c r="I3" s="389"/>
      <c r="J3" s="390"/>
      <c r="K3" s="23"/>
      <c r="L3" s="23"/>
      <c r="M3" s="21"/>
      <c r="N3" s="21"/>
      <c r="O3" s="21"/>
      <c r="P3" s="21"/>
      <c r="Q3" s="21"/>
      <c r="R3" s="133"/>
      <c r="S3" s="21"/>
      <c r="T3" s="42"/>
      <c r="U3" s="21"/>
      <c r="V3" s="42"/>
      <c r="W3" s="21"/>
      <c r="X3" s="21"/>
      <c r="Y3" s="21"/>
      <c r="Z3" s="388">
        <f>AD16</f>
        <v>85</v>
      </c>
      <c r="AA3" s="389"/>
      <c r="AB3" s="389"/>
      <c r="AC3" s="390"/>
      <c r="AD3" s="23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388">
        <f>AR16</f>
        <v>60</v>
      </c>
      <c r="AP3" s="389"/>
      <c r="AQ3" s="389"/>
      <c r="AR3" s="390"/>
      <c r="AS3" s="23"/>
      <c r="AT3" s="21"/>
      <c r="AU3" s="21"/>
      <c r="AV3" s="21"/>
      <c r="AW3" s="21"/>
      <c r="AX3" s="21"/>
      <c r="AY3" s="21"/>
    </row>
    <row r="4" spans="1:51" s="8" customFormat="1" ht="30.75" customHeight="1" thickBot="1">
      <c r="A4" s="21"/>
      <c r="B4" s="22"/>
      <c r="C4" s="22"/>
      <c r="D4" s="22"/>
      <c r="E4" s="357" t="str">
        <f>E17</f>
        <v>Thomas Sanda</v>
      </c>
      <c r="F4" s="358"/>
      <c r="G4" s="391">
        <v>1</v>
      </c>
      <c r="H4" s="392"/>
      <c r="I4" s="392"/>
      <c r="J4" s="393"/>
      <c r="K4" s="21"/>
      <c r="L4" s="21"/>
      <c r="M4" s="21"/>
      <c r="N4" s="21"/>
      <c r="O4" s="22"/>
      <c r="P4" s="21"/>
      <c r="Q4" s="21"/>
      <c r="R4" s="133"/>
      <c r="S4" s="21"/>
      <c r="T4" s="42"/>
      <c r="U4" s="21"/>
      <c r="V4" s="42"/>
      <c r="W4" s="357" t="str">
        <f>Z17</f>
        <v>Thomas Sanda</v>
      </c>
      <c r="X4" s="469"/>
      <c r="Y4" s="358"/>
      <c r="Z4" s="391">
        <v>1</v>
      </c>
      <c r="AA4" s="392"/>
      <c r="AB4" s="392"/>
      <c r="AC4" s="393"/>
      <c r="AD4" s="21"/>
      <c r="AE4" s="21"/>
      <c r="AF4" s="21"/>
      <c r="AG4" s="21"/>
      <c r="AH4" s="21"/>
      <c r="AI4" s="21"/>
      <c r="AJ4" s="21"/>
      <c r="AK4" s="21"/>
      <c r="AL4" s="357" t="str">
        <f>AO17</f>
        <v>Walter Lemböck </v>
      </c>
      <c r="AM4" s="469"/>
      <c r="AN4" s="358"/>
      <c r="AO4" s="391">
        <v>1</v>
      </c>
      <c r="AP4" s="392"/>
      <c r="AQ4" s="392"/>
      <c r="AR4" s="393"/>
      <c r="AS4" s="467" t="str">
        <f>AO18</f>
        <v>Gerhard Fischer </v>
      </c>
      <c r="AT4" s="468"/>
      <c r="AU4" s="21"/>
      <c r="AV4" s="21"/>
      <c r="AW4" s="21"/>
      <c r="AX4" s="21"/>
      <c r="AY4" s="21"/>
    </row>
    <row r="5" spans="1:51" s="7" customFormat="1" ht="30.75" customHeight="1" thickBot="1">
      <c r="A5" s="22"/>
      <c r="B5" s="22"/>
      <c r="C5" s="22"/>
      <c r="D5" s="22"/>
      <c r="E5" s="365">
        <f>P17</f>
        <v>133</v>
      </c>
      <c r="F5" s="366"/>
      <c r="G5" s="394"/>
      <c r="H5" s="395"/>
      <c r="I5" s="395"/>
      <c r="J5" s="396"/>
      <c r="K5" s="22"/>
      <c r="L5" s="22"/>
      <c r="M5" s="22"/>
      <c r="N5" s="22"/>
      <c r="O5" s="22"/>
      <c r="P5" s="22"/>
      <c r="Q5" s="22"/>
      <c r="R5" s="43"/>
      <c r="S5" s="22"/>
      <c r="T5" s="42"/>
      <c r="U5" s="22"/>
      <c r="V5" s="42"/>
      <c r="W5" s="365">
        <f>AD17</f>
        <v>85</v>
      </c>
      <c r="X5" s="470"/>
      <c r="Y5" s="366"/>
      <c r="Z5" s="394"/>
      <c r="AA5" s="395"/>
      <c r="AB5" s="395"/>
      <c r="AC5" s="396"/>
      <c r="AD5" s="22"/>
      <c r="AE5" s="22"/>
      <c r="AF5" s="22"/>
      <c r="AG5" s="22"/>
      <c r="AH5" s="22"/>
      <c r="AI5" s="22"/>
      <c r="AJ5" s="22"/>
      <c r="AK5" s="22"/>
      <c r="AL5" s="365">
        <f>AS17</f>
        <v>51</v>
      </c>
      <c r="AM5" s="470"/>
      <c r="AN5" s="366"/>
      <c r="AO5" s="394"/>
      <c r="AP5" s="395"/>
      <c r="AQ5" s="395"/>
      <c r="AR5" s="396"/>
      <c r="AS5" s="365">
        <f>AS18</f>
        <v>51</v>
      </c>
      <c r="AT5" s="366"/>
      <c r="AU5" s="22"/>
      <c r="AV5" s="22"/>
      <c r="AW5" s="22"/>
      <c r="AX5" s="22"/>
      <c r="AY5" s="22"/>
    </row>
    <row r="6" spans="1:51" s="7" customFormat="1" ht="29.25" customHeight="1" thickBot="1">
      <c r="A6" s="22"/>
      <c r="B6" s="22"/>
      <c r="C6" s="22"/>
      <c r="D6" s="22"/>
      <c r="E6" s="359">
        <v>2</v>
      </c>
      <c r="F6" s="360"/>
      <c r="G6" s="394"/>
      <c r="H6" s="395"/>
      <c r="I6" s="395"/>
      <c r="J6" s="396"/>
      <c r="K6" s="369" t="str">
        <f>E18</f>
        <v>Walter Lemböck </v>
      </c>
      <c r="L6" s="370"/>
      <c r="M6" s="371"/>
      <c r="N6" s="22"/>
      <c r="O6" s="22"/>
      <c r="P6" s="22"/>
      <c r="Q6" s="22"/>
      <c r="R6" s="43"/>
      <c r="S6" s="22"/>
      <c r="T6" s="42"/>
      <c r="U6" s="22"/>
      <c r="V6" s="42"/>
      <c r="W6" s="361">
        <v>2</v>
      </c>
      <c r="X6" s="471"/>
      <c r="Y6" s="362"/>
      <c r="Z6" s="394"/>
      <c r="AA6" s="395"/>
      <c r="AB6" s="395"/>
      <c r="AC6" s="396"/>
      <c r="AD6" s="490" t="str">
        <f>Z18</f>
        <v>Thomas Gebhardt</v>
      </c>
      <c r="AE6" s="491"/>
      <c r="AF6" s="22"/>
      <c r="AG6" s="22"/>
      <c r="AH6" s="22"/>
      <c r="AI6" s="22"/>
      <c r="AJ6" s="22"/>
      <c r="AK6" s="22"/>
      <c r="AL6" s="361">
        <v>2</v>
      </c>
      <c r="AM6" s="471"/>
      <c r="AN6" s="362"/>
      <c r="AO6" s="394"/>
      <c r="AP6" s="395"/>
      <c r="AQ6" s="395"/>
      <c r="AR6" s="396"/>
      <c r="AS6" s="361">
        <v>2</v>
      </c>
      <c r="AT6" s="362"/>
      <c r="AU6" s="22"/>
      <c r="AV6" s="22"/>
      <c r="AW6" s="22"/>
      <c r="AX6" s="22"/>
      <c r="AY6" s="22"/>
    </row>
    <row r="7" spans="1:51" s="7" customFormat="1" ht="29.25" customHeight="1" thickBot="1">
      <c r="A7" s="22"/>
      <c r="B7" s="22"/>
      <c r="C7" s="22"/>
      <c r="D7" s="22"/>
      <c r="E7" s="361"/>
      <c r="F7" s="362"/>
      <c r="G7" s="394"/>
      <c r="H7" s="395"/>
      <c r="I7" s="395"/>
      <c r="J7" s="396"/>
      <c r="K7" s="369">
        <f>P18</f>
        <v>127</v>
      </c>
      <c r="L7" s="370"/>
      <c r="M7" s="371"/>
      <c r="N7" s="22"/>
      <c r="O7" s="22"/>
      <c r="P7" s="22"/>
      <c r="Q7" s="22"/>
      <c r="R7" s="43"/>
      <c r="S7" s="22"/>
      <c r="T7" s="42"/>
      <c r="U7" s="22"/>
      <c r="V7" s="42"/>
      <c r="W7" s="361"/>
      <c r="X7" s="471"/>
      <c r="Y7" s="362"/>
      <c r="Z7" s="394"/>
      <c r="AA7" s="395"/>
      <c r="AB7" s="395"/>
      <c r="AC7" s="396"/>
      <c r="AD7" s="492">
        <f>AD18</f>
        <v>79</v>
      </c>
      <c r="AE7" s="493"/>
      <c r="AF7" s="22"/>
      <c r="AG7" s="22"/>
      <c r="AH7" s="22"/>
      <c r="AI7" s="22"/>
      <c r="AJ7" s="22"/>
      <c r="AK7" s="22"/>
      <c r="AL7" s="361"/>
      <c r="AM7" s="471"/>
      <c r="AN7" s="362"/>
      <c r="AO7" s="394"/>
      <c r="AP7" s="395"/>
      <c r="AQ7" s="395"/>
      <c r="AR7" s="396"/>
      <c r="AS7" s="361"/>
      <c r="AT7" s="362"/>
      <c r="AU7" s="22"/>
      <c r="AV7" s="22"/>
      <c r="AW7" s="22"/>
      <c r="AX7" s="22"/>
      <c r="AY7" s="22"/>
    </row>
    <row r="8" spans="1:51" s="7" customFormat="1" ht="27.75" customHeight="1">
      <c r="A8" s="22"/>
      <c r="B8" s="21"/>
      <c r="C8" s="21"/>
      <c r="D8" s="21"/>
      <c r="E8" s="361"/>
      <c r="F8" s="362"/>
      <c r="G8" s="394"/>
      <c r="H8" s="395"/>
      <c r="I8" s="395"/>
      <c r="J8" s="396"/>
      <c r="K8" s="372">
        <v>3</v>
      </c>
      <c r="L8" s="373"/>
      <c r="M8" s="374"/>
      <c r="N8" s="22"/>
      <c r="O8" s="22"/>
      <c r="P8" s="22"/>
      <c r="Q8" s="22"/>
      <c r="R8" s="43"/>
      <c r="S8" s="22"/>
      <c r="T8" s="42"/>
      <c r="U8" s="22"/>
      <c r="V8" s="42"/>
      <c r="W8" s="361"/>
      <c r="X8" s="471"/>
      <c r="Y8" s="362"/>
      <c r="Z8" s="394"/>
      <c r="AA8" s="395"/>
      <c r="AB8" s="395"/>
      <c r="AC8" s="396"/>
      <c r="AD8" s="473">
        <v>3</v>
      </c>
      <c r="AE8" s="474"/>
      <c r="AF8" s="22"/>
      <c r="AG8" s="22"/>
      <c r="AH8" s="22"/>
      <c r="AI8" s="22"/>
      <c r="AJ8" s="22"/>
      <c r="AK8" s="22"/>
      <c r="AL8" s="361"/>
      <c r="AM8" s="471"/>
      <c r="AN8" s="362"/>
      <c r="AO8" s="394"/>
      <c r="AP8" s="395"/>
      <c r="AQ8" s="395"/>
      <c r="AR8" s="396"/>
      <c r="AS8" s="361"/>
      <c r="AT8" s="362"/>
      <c r="AU8" s="22"/>
      <c r="AV8" s="22"/>
      <c r="AW8" s="22"/>
      <c r="AX8" s="22"/>
      <c r="AY8" s="22"/>
    </row>
    <row r="9" spans="1:51" s="7" customFormat="1" ht="27.75" customHeight="1">
      <c r="A9" s="22"/>
      <c r="B9" s="21"/>
      <c r="C9" s="21"/>
      <c r="D9" s="21"/>
      <c r="E9" s="361"/>
      <c r="F9" s="362"/>
      <c r="G9" s="394"/>
      <c r="H9" s="395"/>
      <c r="I9" s="395"/>
      <c r="J9" s="396"/>
      <c r="K9" s="375"/>
      <c r="L9" s="376"/>
      <c r="M9" s="377"/>
      <c r="N9" s="22"/>
      <c r="O9" s="22"/>
      <c r="P9" s="22"/>
      <c r="Q9" s="22"/>
      <c r="R9" s="43"/>
      <c r="S9" s="22"/>
      <c r="T9" s="42"/>
      <c r="U9" s="22"/>
      <c r="V9" s="42"/>
      <c r="W9" s="361"/>
      <c r="X9" s="471"/>
      <c r="Y9" s="362"/>
      <c r="Z9" s="394"/>
      <c r="AA9" s="395"/>
      <c r="AB9" s="395"/>
      <c r="AC9" s="396"/>
      <c r="AD9" s="376"/>
      <c r="AE9" s="377"/>
      <c r="AF9" s="22"/>
      <c r="AG9" s="22"/>
      <c r="AH9" s="22"/>
      <c r="AI9" s="22"/>
      <c r="AJ9" s="22"/>
      <c r="AK9" s="22"/>
      <c r="AL9" s="361"/>
      <c r="AM9" s="471"/>
      <c r="AN9" s="362"/>
      <c r="AO9" s="394"/>
      <c r="AP9" s="395"/>
      <c r="AQ9" s="395"/>
      <c r="AR9" s="396"/>
      <c r="AS9" s="361"/>
      <c r="AT9" s="362"/>
      <c r="AU9" s="22"/>
      <c r="AV9" s="22"/>
      <c r="AW9" s="22"/>
      <c r="AX9" s="22"/>
      <c r="AY9" s="22"/>
    </row>
    <row r="10" spans="1:51" s="8" customFormat="1" ht="27.75" customHeight="1" thickBot="1">
      <c r="A10" s="21"/>
      <c r="B10" s="21"/>
      <c r="C10" s="21"/>
      <c r="D10" s="21"/>
      <c r="E10" s="363"/>
      <c r="F10" s="364"/>
      <c r="G10" s="397"/>
      <c r="H10" s="398"/>
      <c r="I10" s="398"/>
      <c r="J10" s="399"/>
      <c r="K10" s="378"/>
      <c r="L10" s="379"/>
      <c r="M10" s="380"/>
      <c r="N10" s="21"/>
      <c r="O10" s="21"/>
      <c r="P10" s="21"/>
      <c r="Q10" s="21"/>
      <c r="R10" s="133"/>
      <c r="S10" s="21"/>
      <c r="T10" s="42"/>
      <c r="U10" s="21"/>
      <c r="V10" s="42"/>
      <c r="W10" s="363"/>
      <c r="X10" s="472"/>
      <c r="Y10" s="364"/>
      <c r="Z10" s="397"/>
      <c r="AA10" s="398"/>
      <c r="AB10" s="398"/>
      <c r="AC10" s="399"/>
      <c r="AD10" s="379"/>
      <c r="AE10" s="380"/>
      <c r="AF10" s="21"/>
      <c r="AG10" s="21"/>
      <c r="AH10" s="21"/>
      <c r="AI10" s="21"/>
      <c r="AJ10" s="21"/>
      <c r="AK10" s="21"/>
      <c r="AL10" s="363"/>
      <c r="AM10" s="472"/>
      <c r="AN10" s="364"/>
      <c r="AO10" s="397"/>
      <c r="AP10" s="398"/>
      <c r="AQ10" s="398"/>
      <c r="AR10" s="399"/>
      <c r="AS10" s="363"/>
      <c r="AT10" s="364"/>
      <c r="AU10" s="21"/>
      <c r="AV10" s="21"/>
      <c r="AW10" s="21"/>
      <c r="AX10" s="21"/>
      <c r="AY10" s="21"/>
    </row>
    <row r="11" spans="1:51" s="8" customFormat="1" ht="27.75" customHeight="1" thickBot="1">
      <c r="A11" s="21"/>
      <c r="B11" s="21"/>
      <c r="C11" s="21"/>
      <c r="D11" s="21"/>
      <c r="E11" s="43"/>
      <c r="F11" s="70"/>
      <c r="G11" s="70"/>
      <c r="H11" s="71"/>
      <c r="I11" s="71"/>
      <c r="J11" s="71"/>
      <c r="K11" s="72"/>
      <c r="L11" s="72"/>
      <c r="M11" s="21"/>
      <c r="N11" s="21"/>
      <c r="O11" s="21"/>
      <c r="P11" s="21"/>
      <c r="Q11" s="21"/>
      <c r="R11" s="133"/>
      <c r="S11" s="21"/>
      <c r="T11" s="42"/>
      <c r="U11" s="21"/>
      <c r="V11" s="42"/>
      <c r="W11" s="42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</row>
    <row r="12" spans="1:51" s="8" customFormat="1" ht="35.25" customHeight="1">
      <c r="A12" s="21"/>
      <c r="B12" s="328" t="str">
        <f>Eingabe!$B$2</f>
        <v>SA 2015 LE Mans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30"/>
      <c r="R12" s="132"/>
      <c r="S12" s="21"/>
      <c r="T12" s="42"/>
      <c r="U12" s="21"/>
      <c r="V12" s="42"/>
      <c r="W12" s="478" t="str">
        <f>Eingabe!$BZ$4</f>
        <v>S3</v>
      </c>
      <c r="X12" s="479"/>
      <c r="Y12" s="479"/>
      <c r="Z12" s="479"/>
      <c r="AA12" s="479"/>
      <c r="AB12" s="479"/>
      <c r="AC12" s="479"/>
      <c r="AD12" s="479"/>
      <c r="AE12" s="480"/>
      <c r="AF12" s="21"/>
      <c r="AG12" s="21"/>
      <c r="AH12" s="21"/>
      <c r="AI12" s="21"/>
      <c r="AJ12" s="21"/>
      <c r="AK12" s="21"/>
      <c r="AL12" s="484" t="str">
        <f>Eingabe!$CD$4</f>
        <v>Gr. C</v>
      </c>
      <c r="AM12" s="485"/>
      <c r="AN12" s="485"/>
      <c r="AO12" s="485"/>
      <c r="AP12" s="485"/>
      <c r="AQ12" s="485"/>
      <c r="AR12" s="485"/>
      <c r="AS12" s="485"/>
      <c r="AT12" s="486"/>
      <c r="AU12" s="21"/>
      <c r="AV12" s="21"/>
      <c r="AW12" s="21"/>
      <c r="AX12" s="21"/>
      <c r="AY12" s="21"/>
    </row>
    <row r="13" spans="1:51" s="8" customFormat="1" ht="35.25" customHeight="1" thickBot="1">
      <c r="A13" s="21"/>
      <c r="B13" s="331"/>
      <c r="C13" s="332"/>
      <c r="D13" s="332"/>
      <c r="E13" s="332"/>
      <c r="F13" s="332"/>
      <c r="G13" s="333"/>
      <c r="H13" s="333"/>
      <c r="I13" s="333"/>
      <c r="J13" s="333"/>
      <c r="K13" s="333"/>
      <c r="L13" s="333"/>
      <c r="M13" s="333"/>
      <c r="N13" s="333"/>
      <c r="O13" s="332"/>
      <c r="P13" s="332"/>
      <c r="Q13" s="334"/>
      <c r="R13" s="132"/>
      <c r="S13" s="21"/>
      <c r="T13" s="42"/>
      <c r="U13" s="21"/>
      <c r="V13" s="42"/>
      <c r="W13" s="481"/>
      <c r="X13" s="482"/>
      <c r="Y13" s="482"/>
      <c r="Z13" s="482"/>
      <c r="AA13" s="482"/>
      <c r="AB13" s="482"/>
      <c r="AC13" s="482"/>
      <c r="AD13" s="482"/>
      <c r="AE13" s="483"/>
      <c r="AF13" s="21"/>
      <c r="AG13" s="21"/>
      <c r="AH13" s="21"/>
      <c r="AI13" s="21"/>
      <c r="AJ13" s="21"/>
      <c r="AK13" s="21"/>
      <c r="AL13" s="487"/>
      <c r="AM13" s="488"/>
      <c r="AN13" s="488"/>
      <c r="AO13" s="488"/>
      <c r="AP13" s="488"/>
      <c r="AQ13" s="488"/>
      <c r="AR13" s="488"/>
      <c r="AS13" s="488"/>
      <c r="AT13" s="489"/>
      <c r="AU13" s="21"/>
      <c r="AV13" s="21"/>
      <c r="AW13" s="21"/>
      <c r="AX13" s="21"/>
      <c r="AY13" s="21"/>
    </row>
    <row r="14" spans="1:52" s="7" customFormat="1" ht="35.25" customHeight="1">
      <c r="A14" s="22"/>
      <c r="B14" s="335" t="s">
        <v>0</v>
      </c>
      <c r="C14" s="341" t="s">
        <v>102</v>
      </c>
      <c r="D14" s="342"/>
      <c r="E14" s="426" t="s">
        <v>63</v>
      </c>
      <c r="F14" s="424" t="s">
        <v>2</v>
      </c>
      <c r="G14" s="200" t="str">
        <f>Eingabe!D4</f>
        <v>S3</v>
      </c>
      <c r="H14" s="109" t="str">
        <f>Eingabe!E4</f>
        <v>Gr. C</v>
      </c>
      <c r="I14" s="200" t="str">
        <f>Eingabe!F4</f>
        <v>S3</v>
      </c>
      <c r="J14" s="109" t="str">
        <f>Eingabe!G4</f>
        <v>Gr. C</v>
      </c>
      <c r="K14" s="200" t="str">
        <f>Eingabe!H4</f>
        <v>S3</v>
      </c>
      <c r="L14" s="109" t="str">
        <f>Eingabe!I4</f>
        <v>Gr. C</v>
      </c>
      <c r="M14" s="306" t="str">
        <f>Eingabe!J4</f>
        <v>S3</v>
      </c>
      <c r="N14" s="109" t="str">
        <f>Eingabe!K4</f>
        <v>Gr. C</v>
      </c>
      <c r="O14" s="406" t="s">
        <v>64</v>
      </c>
      <c r="P14" s="408" t="s">
        <v>65</v>
      </c>
      <c r="Q14" s="414" t="s">
        <v>57</v>
      </c>
      <c r="R14" s="132"/>
      <c r="S14" s="423"/>
      <c r="W14" s="439" t="s">
        <v>0</v>
      </c>
      <c r="X14" s="402" t="s">
        <v>102</v>
      </c>
      <c r="Y14" s="403"/>
      <c r="Z14" s="428" t="str">
        <f>Eingabe!C5</f>
        <v>Name</v>
      </c>
      <c r="AA14" s="429"/>
      <c r="AB14" s="416" t="s">
        <v>2</v>
      </c>
      <c r="AC14" s="416" t="s">
        <v>64</v>
      </c>
      <c r="AD14" s="418" t="s">
        <v>65</v>
      </c>
      <c r="AE14" s="432" t="s">
        <v>57</v>
      </c>
      <c r="AF14" s="22"/>
      <c r="AG14" s="423"/>
      <c r="AH14" s="150"/>
      <c r="AI14" s="22"/>
      <c r="AJ14" s="22"/>
      <c r="AK14" s="22"/>
      <c r="AL14" s="462" t="s">
        <v>0</v>
      </c>
      <c r="AM14" s="448" t="s">
        <v>102</v>
      </c>
      <c r="AN14" s="449"/>
      <c r="AO14" s="452" t="str">
        <f>Eingabe!C5</f>
        <v>Name</v>
      </c>
      <c r="AP14" s="453"/>
      <c r="AQ14" s="456" t="s">
        <v>2</v>
      </c>
      <c r="AR14" s="456" t="s">
        <v>64</v>
      </c>
      <c r="AS14" s="458" t="s">
        <v>65</v>
      </c>
      <c r="AT14" s="460" t="s">
        <v>57</v>
      </c>
      <c r="AU14" s="22"/>
      <c r="AV14" s="423"/>
      <c r="AW14" s="150"/>
      <c r="AX14" s="150"/>
      <c r="AY14" s="150"/>
      <c r="AZ14" s="127"/>
    </row>
    <row r="15" spans="1:52" s="7" customFormat="1" ht="35.25" customHeight="1">
      <c r="A15" s="22"/>
      <c r="B15" s="336"/>
      <c r="C15" s="343"/>
      <c r="D15" s="344"/>
      <c r="E15" s="427"/>
      <c r="F15" s="425"/>
      <c r="G15" s="243">
        <f>Eingabe!D5</f>
        <v>42017</v>
      </c>
      <c r="H15" s="244">
        <f>Eingabe!E5</f>
        <v>42045</v>
      </c>
      <c r="I15" s="243">
        <f>Eingabe!F5</f>
        <v>41708</v>
      </c>
      <c r="J15" s="244">
        <f>Eingabe!G5</f>
        <v>42101</v>
      </c>
      <c r="K15" s="243">
        <f>Eingabe!H5</f>
        <v>42129</v>
      </c>
      <c r="L15" s="244">
        <f>Eingabe!I5</f>
        <v>42283</v>
      </c>
      <c r="M15" s="307">
        <f>Eingabe!J5</f>
        <v>42311</v>
      </c>
      <c r="N15" s="244">
        <f>Eingabe!K5</f>
        <v>42339</v>
      </c>
      <c r="O15" s="407"/>
      <c r="P15" s="409"/>
      <c r="Q15" s="415"/>
      <c r="R15" s="132"/>
      <c r="S15" s="423"/>
      <c r="W15" s="440"/>
      <c r="X15" s="404"/>
      <c r="Y15" s="405"/>
      <c r="Z15" s="430"/>
      <c r="AA15" s="431"/>
      <c r="AB15" s="417"/>
      <c r="AC15" s="417"/>
      <c r="AD15" s="419"/>
      <c r="AE15" s="433"/>
      <c r="AF15" s="22"/>
      <c r="AG15" s="423"/>
      <c r="AH15" s="150"/>
      <c r="AI15" s="22"/>
      <c r="AJ15" s="22"/>
      <c r="AK15" s="22"/>
      <c r="AL15" s="463"/>
      <c r="AM15" s="450"/>
      <c r="AN15" s="451"/>
      <c r="AO15" s="454"/>
      <c r="AP15" s="455"/>
      <c r="AQ15" s="457"/>
      <c r="AR15" s="457"/>
      <c r="AS15" s="459"/>
      <c r="AT15" s="461"/>
      <c r="AU15" s="22"/>
      <c r="AV15" s="423"/>
      <c r="AW15" s="150"/>
      <c r="AX15" s="150"/>
      <c r="AY15" s="150"/>
      <c r="AZ15" s="127"/>
    </row>
    <row r="16" spans="1:51" s="8" customFormat="1" ht="35.25" customHeight="1">
      <c r="A16" s="21"/>
      <c r="B16" s="128">
        <v>1</v>
      </c>
      <c r="C16" s="237" t="str">
        <f>IF(S16=0,Eingabe!DT6,IF(Eingabe!DQ6=0,Eingabe!DR6,IF(Eingabe!DQ6&gt;=0,Eingabe!DP6,IF(Eingabe!DQ6&lt;=0,Eingabe!DS6))))</f>
        <v>◄</v>
      </c>
      <c r="D16" s="222" t="str">
        <f>IF(S16=0,Eingabe!DU6,IF(Eingabe!DQ6=0," ",IF(Eingabe!DQ6&gt;=0,Eingabe!DQ6,IF(Eingabe!DQ6&lt;=0,Eingabe!DQ6,))))</f>
        <v> </v>
      </c>
      <c r="E16" s="223" t="str">
        <f>Eingabe!C6</f>
        <v>Thomas Gebhardt</v>
      </c>
      <c r="F16" s="41">
        <f>Eingabe!M6</f>
        <v>27.8</v>
      </c>
      <c r="G16" s="207">
        <f>Eingabe!D6</f>
        <v>25</v>
      </c>
      <c r="H16" s="205">
        <f>Eingabe!E6</f>
        <v>30</v>
      </c>
      <c r="I16" s="206">
        <f>Eingabe!F6</f>
        <v>27</v>
      </c>
      <c r="J16" s="205">
        <f>Eingabe!G6</f>
        <v>30</v>
      </c>
      <c r="K16" s="206">
        <f>Eingabe!H6</f>
        <v>27</v>
      </c>
      <c r="L16" s="224">
        <f>Eingabe!I6</f>
        <v>0</v>
      </c>
      <c r="M16" s="308">
        <f>Eingabe!J6</f>
        <v>0</v>
      </c>
      <c r="N16" s="224">
        <f>Eingabe!K6</f>
        <v>0</v>
      </c>
      <c r="O16" s="208">
        <f>Eingabe!L6</f>
        <v>139</v>
      </c>
      <c r="P16" s="208">
        <f aca="true" t="shared" si="0" ref="P16:P32">SUM(O16-Q16)</f>
        <v>139</v>
      </c>
      <c r="Q16" s="251">
        <f>Eingabe!N6</f>
        <v>0</v>
      </c>
      <c r="S16" s="284">
        <v>1</v>
      </c>
      <c r="T16" s="286"/>
      <c r="W16" s="128">
        <v>1</v>
      </c>
      <c r="X16" s="260" t="str">
        <f>IF(AG16=0,Eingabe!EA6,IF(Eingabe!DX6&gt;0,Eingabe!DW6,IF(Eingabe!DX6&lt;0,Eingabe!DZ6,Eingabe!DY6)))</f>
        <v>◄</v>
      </c>
      <c r="Y16" s="129" t="str">
        <f>IF(AG16=0,Eingabe!EB6,IF(Eingabe!DX6=0," ",Eingabe!DX6))</f>
        <v> </v>
      </c>
      <c r="Z16" s="226" t="str">
        <f>Eingabe!C13</f>
        <v>Thomas Nowak </v>
      </c>
      <c r="AA16" s="225"/>
      <c r="AB16" s="290">
        <f>Eingabe!CA13</f>
        <v>27.25</v>
      </c>
      <c r="AC16" s="205">
        <f>Eingabe!BZ13</f>
        <v>109</v>
      </c>
      <c r="AD16" s="205">
        <f aca="true" t="shared" si="1" ref="AD16:AD32">SUM(AC16-AE16)</f>
        <v>85</v>
      </c>
      <c r="AE16" s="248">
        <f>Eingabe!CB13</f>
        <v>24</v>
      </c>
      <c r="AG16" s="284">
        <v>1</v>
      </c>
      <c r="AH16" s="21"/>
      <c r="AI16" s="21"/>
      <c r="AJ16" s="21"/>
      <c r="AK16" s="21"/>
      <c r="AL16" s="128">
        <v>1</v>
      </c>
      <c r="AM16" s="237" t="str">
        <f>IF(AV16=0,Eingabe!EH6,IF(Eingabe!EE6&gt;0,Eingabe!ED6,IF(Eingabe!EE6&lt;0,Eingabe!EG6,Eingabe!EF6)))</f>
        <v>◄</v>
      </c>
      <c r="AN16" s="130" t="str">
        <f>IF(AV16=0,Eingabe!EI6,IF(Eingabe!EE6=0," ",Eingabe!EE6))</f>
        <v> </v>
      </c>
      <c r="AO16" s="232" t="str">
        <f>Eingabe!C6</f>
        <v>Thomas Gebhardt</v>
      </c>
      <c r="AP16" s="226"/>
      <c r="AQ16" s="290">
        <f>Eingabe!CE6</f>
        <v>30</v>
      </c>
      <c r="AR16" s="205">
        <f>Eingabe!CD6</f>
        <v>60</v>
      </c>
      <c r="AS16" s="205">
        <f aca="true" t="shared" si="2" ref="AS16:AS26">SUM(AR16-AT16)</f>
        <v>60</v>
      </c>
      <c r="AT16" s="248">
        <f>Eingabe!CF6</f>
        <v>0</v>
      </c>
      <c r="AV16" s="284">
        <v>1</v>
      </c>
      <c r="AW16" s="21"/>
      <c r="AX16" s="21"/>
      <c r="AY16" s="21"/>
    </row>
    <row r="17" spans="1:51" s="7" customFormat="1" ht="35.25" customHeight="1">
      <c r="A17" s="22"/>
      <c r="B17" s="31">
        <v>2</v>
      </c>
      <c r="C17" s="237" t="str">
        <f>IF(S17=0,Eingabe!DT7,IF(Eingabe!DQ7=0,Eingabe!DR7,IF(Eingabe!DQ7&gt;=0,Eingabe!DP7,IF(Eingabe!DQ7&lt;=0,Eingabe!DS7))))</f>
        <v>◄</v>
      </c>
      <c r="D17" s="283" t="str">
        <f>IF(S17=0,Eingabe!DU7,IF(Eingabe!DQ7=0," ",IF(Eingabe!DQ7&gt;=0,Eingabe!DQ7,IF(Eingabe!DQ7&lt;=0,Eingabe!DQ7,))))</f>
        <v> </v>
      </c>
      <c r="E17" s="44" t="str">
        <f>Eingabe!C7</f>
        <v>Thomas Sanda</v>
      </c>
      <c r="F17" s="41">
        <f>Eingabe!M7</f>
        <v>26</v>
      </c>
      <c r="G17" s="196">
        <f>Eingabe!D7</f>
        <v>23</v>
      </c>
      <c r="H17" s="199">
        <f>Eingabe!E7</f>
        <v>25</v>
      </c>
      <c r="I17" s="199">
        <f>Eingabe!F7</f>
        <v>25</v>
      </c>
      <c r="J17" s="74">
        <f>Eingabe!G7</f>
        <v>23</v>
      </c>
      <c r="K17" s="216">
        <f>Eingabe!H7</f>
        <v>30</v>
      </c>
      <c r="L17" s="74">
        <f>Eingabe!I7</f>
        <v>0</v>
      </c>
      <c r="M17" s="216">
        <f>Eingabe!J7</f>
        <v>30</v>
      </c>
      <c r="N17" s="74">
        <f>Eingabe!K7</f>
        <v>0</v>
      </c>
      <c r="O17" s="213">
        <f>Eingabe!L7</f>
        <v>156</v>
      </c>
      <c r="P17" s="213">
        <f t="shared" si="0"/>
        <v>133</v>
      </c>
      <c r="Q17" s="211">
        <f>Eingabe!N7</f>
        <v>23</v>
      </c>
      <c r="R17" s="8"/>
      <c r="S17" s="284">
        <v>2</v>
      </c>
      <c r="T17" s="287"/>
      <c r="W17" s="219">
        <v>2</v>
      </c>
      <c r="X17" s="258" t="str">
        <f>IF(AG17=0,Eingabe!EA7,IF(Eingabe!DX7&gt;0,Eingabe!DW7,IF(Eingabe!DX7&lt;0,Eingabe!DZ7,Eingabe!DY7)))</f>
        <v>▲</v>
      </c>
      <c r="Y17" s="285">
        <f>IF(AG17=0,Eingabe!EB7,IF(Eingabe!DX7=0," ",Eingabe!DX7))</f>
        <v>1</v>
      </c>
      <c r="Z17" s="218" t="str">
        <f>Eingabe!C7</f>
        <v>Thomas Sanda</v>
      </c>
      <c r="AA17" s="218"/>
      <c r="AB17" s="292">
        <f>Eingabe!CA7</f>
        <v>27</v>
      </c>
      <c r="AC17" s="199">
        <f>Eingabe!BZ7</f>
        <v>108</v>
      </c>
      <c r="AD17" s="199">
        <f t="shared" si="1"/>
        <v>85</v>
      </c>
      <c r="AE17" s="250">
        <f>Eingabe!CB7</f>
        <v>23</v>
      </c>
      <c r="AF17" s="8"/>
      <c r="AG17" s="284">
        <v>3</v>
      </c>
      <c r="AH17" s="22"/>
      <c r="AI17" s="22"/>
      <c r="AJ17" s="22"/>
      <c r="AK17" s="22"/>
      <c r="AL17" s="31">
        <v>2</v>
      </c>
      <c r="AM17" s="237" t="str">
        <f>IF(AV17=0,Eingabe!EH7,IF(Eingabe!EE7&gt;0,Eingabe!ED7,IF(Eingabe!EE7&lt;0,Eingabe!EG7,Eingabe!EF7)))</f>
        <v>◄</v>
      </c>
      <c r="AN17" s="130" t="str">
        <f>IF(AV17=0,Eingabe!EI7,IF(Eingabe!EE7=0," ",Eingabe!EE7))</f>
        <v> </v>
      </c>
      <c r="AO17" s="170" t="str">
        <f>Eingabe!C8</f>
        <v>Walter Lemböck </v>
      </c>
      <c r="AP17" s="171"/>
      <c r="AQ17" s="291">
        <f>Eingabe!CE8</f>
        <v>25.5</v>
      </c>
      <c r="AR17" s="206">
        <f>Eingabe!CD8</f>
        <v>51</v>
      </c>
      <c r="AS17" s="206">
        <f t="shared" si="2"/>
        <v>51</v>
      </c>
      <c r="AT17" s="249">
        <f>Eingabe!CF8</f>
        <v>0</v>
      </c>
      <c r="AV17" s="284">
        <v>2</v>
      </c>
      <c r="AW17" s="22"/>
      <c r="AX17" s="22"/>
      <c r="AY17" s="22"/>
    </row>
    <row r="18" spans="1:51" s="8" customFormat="1" ht="35.25" customHeight="1">
      <c r="A18" s="21"/>
      <c r="B18" s="32">
        <v>3</v>
      </c>
      <c r="C18" s="237" t="str">
        <f>IF(S18=0,Eingabe!DT8,IF(Eingabe!DQ8=0,Eingabe!DR8,IF(Eingabe!DQ8&gt;=0,Eingabe!DP8,IF(Eingabe!DQ8&lt;=0,Eingabe!DS8))))</f>
        <v>◄</v>
      </c>
      <c r="D18" s="283" t="str">
        <f>IF(S18=0,Eingabe!DU8,IF(Eingabe!DQ8=0," ",IF(Eingabe!DQ8&gt;=0,Eingabe!DQ8,IF(Eingabe!DQ8&lt;=0,Eingabe!DQ8,))))</f>
        <v> </v>
      </c>
      <c r="E18" s="44" t="str">
        <f>Eingabe!C8</f>
        <v>Walter Lemböck </v>
      </c>
      <c r="F18" s="41">
        <f>Eingabe!M8</f>
        <v>25</v>
      </c>
      <c r="G18" s="198">
        <f>Eingabe!D8</f>
        <v>27</v>
      </c>
      <c r="H18" s="198">
        <f>Eingabe!E8</f>
        <v>27</v>
      </c>
      <c r="I18" s="196">
        <f>Eingabe!F8</f>
        <v>24</v>
      </c>
      <c r="J18" s="74">
        <f>Eingabe!G8</f>
        <v>24</v>
      </c>
      <c r="K18" s="196">
        <f>Eingabe!H8</f>
        <v>23</v>
      </c>
      <c r="L18" s="74">
        <f>Eingabe!I8</f>
        <v>0</v>
      </c>
      <c r="M18" s="199">
        <f>Eingabe!J8</f>
        <v>25</v>
      </c>
      <c r="N18" s="74">
        <f>Eingabe!K8</f>
        <v>0</v>
      </c>
      <c r="O18" s="214">
        <f>Eingabe!L8</f>
        <v>150</v>
      </c>
      <c r="P18" s="214">
        <f t="shared" si="0"/>
        <v>127</v>
      </c>
      <c r="Q18" s="211">
        <f>Eingabe!N8</f>
        <v>23</v>
      </c>
      <c r="R18" s="7"/>
      <c r="S18" s="284">
        <v>3</v>
      </c>
      <c r="T18" s="286"/>
      <c r="W18" s="220">
        <v>3</v>
      </c>
      <c r="X18" s="261" t="str">
        <f>IF(AG18=0,Eingabe!EA8,IF(Eingabe!DX8&gt;0,Eingabe!DW8,IF(Eingabe!DX8&lt;0,Eingabe!DZ8,Eingabe!DY8)))</f>
        <v>▼</v>
      </c>
      <c r="Y18" s="303">
        <f>IF(AG18=0,Eingabe!EB8,IF(Eingabe!DX8=0," ",Eingabe!DX8))</f>
        <v>-1</v>
      </c>
      <c r="Z18" s="217" t="str">
        <f>Eingabe!C6</f>
        <v>Thomas Gebhardt</v>
      </c>
      <c r="AA18" s="217"/>
      <c r="AB18" s="291">
        <f>Eingabe!CA6</f>
        <v>26.333333333333332</v>
      </c>
      <c r="AC18" s="198">
        <f>Eingabe!BZ6</f>
        <v>79</v>
      </c>
      <c r="AD18" s="198">
        <f t="shared" si="1"/>
        <v>79</v>
      </c>
      <c r="AE18" s="310">
        <v>0</v>
      </c>
      <c r="AG18" s="284">
        <v>2</v>
      </c>
      <c r="AH18" s="21"/>
      <c r="AI18" s="21"/>
      <c r="AJ18" s="21"/>
      <c r="AK18" s="21"/>
      <c r="AL18" s="31">
        <v>2</v>
      </c>
      <c r="AM18" s="236" t="str">
        <f>IF(AV18=0,Eingabe!EH8,IF(Eingabe!EE8&gt;0,Eingabe!ED8,IF(Eingabe!EE8&lt;0,Eingabe!EG8,Eingabe!EF8)))</f>
        <v>▲</v>
      </c>
      <c r="AN18" s="282">
        <f>IF(AV18=0,Eingabe!EI8,IF(Eingabe!EE8=0," ",Eingabe!EE8))</f>
        <v>2</v>
      </c>
      <c r="AO18" s="170" t="str">
        <f>Eingabe!C15</f>
        <v>Gerhard Fischer </v>
      </c>
      <c r="AP18" s="171"/>
      <c r="AQ18" s="291">
        <f>Eingabe!CE15</f>
        <v>25.5</v>
      </c>
      <c r="AR18" s="206">
        <f>Eingabe!CD15</f>
        <v>51</v>
      </c>
      <c r="AS18" s="206">
        <f t="shared" si="2"/>
        <v>51</v>
      </c>
      <c r="AT18" s="249">
        <f>Eingabe!CF15</f>
        <v>0</v>
      </c>
      <c r="AV18" s="284">
        <v>4</v>
      </c>
      <c r="AW18" s="21"/>
      <c r="AX18" s="21"/>
      <c r="AY18" s="21"/>
    </row>
    <row r="19" spans="1:51" s="8" customFormat="1" ht="35.25" customHeight="1">
      <c r="A19" s="21"/>
      <c r="B19" s="33">
        <v>4</v>
      </c>
      <c r="C19" s="236" t="str">
        <f>IF(S19=0,Eingabe!DT9,IF(Eingabe!DQ9=0,Eingabe!DR9,IF(Eingabe!DQ9&gt;=0,Eingabe!DP9,IF(Eingabe!DQ9&lt;=0,Eingabe!DS9))))</f>
        <v>▲</v>
      </c>
      <c r="D19" s="283">
        <f>IF(S19=0,Eingabe!DU9,IF(Eingabe!DQ9=0," ",IF(Eingabe!DQ9&gt;=0,Eingabe!DQ9,IF(Eingabe!DQ9&lt;=0,Eingabe!DQ9,))))</f>
        <v>3</v>
      </c>
      <c r="E19" s="44" t="str">
        <f>Eingabe!C15</f>
        <v>Gerhard Fischer </v>
      </c>
      <c r="F19" s="41">
        <f>Eingabe!M15</f>
        <v>24.6</v>
      </c>
      <c r="G19" s="246">
        <f>Eingabe!D15</f>
        <v>0</v>
      </c>
      <c r="H19" s="74">
        <f>Eingabe!E15</f>
        <v>24</v>
      </c>
      <c r="I19" s="196">
        <f>Eingabe!F15</f>
        <v>23</v>
      </c>
      <c r="J19" s="198">
        <f>Eingabe!G15</f>
        <v>27</v>
      </c>
      <c r="K19" s="196">
        <f>Eingabe!H15</f>
        <v>22</v>
      </c>
      <c r="L19" s="74">
        <f>Eingabe!I15</f>
        <v>0</v>
      </c>
      <c r="M19" s="198">
        <f>Eingabe!J15</f>
        <v>27</v>
      </c>
      <c r="N19" s="74">
        <f>Eingabe!K15</f>
        <v>0</v>
      </c>
      <c r="O19" s="213">
        <f>Eingabe!L15</f>
        <v>123</v>
      </c>
      <c r="P19" s="213">
        <f t="shared" si="0"/>
        <v>123</v>
      </c>
      <c r="Q19" s="211">
        <f>Eingabe!N15</f>
        <v>0</v>
      </c>
      <c r="S19" s="284">
        <v>7</v>
      </c>
      <c r="T19" s="286"/>
      <c r="W19" s="221">
        <v>4</v>
      </c>
      <c r="X19" s="260" t="str">
        <f>IF(AG19=0,Eingabe!EA9,IF(Eingabe!DX9&gt;0,Eingabe!DW9,IF(Eingabe!DX9&lt;0,Eingabe!DZ9,Eingabe!DY9)))</f>
        <v>◄</v>
      </c>
      <c r="Y19" s="303" t="str">
        <f>IF(AG19=0,Eingabe!EB9,IF(Eingabe!DX9=0," ",Eingabe!DX9))</f>
        <v> </v>
      </c>
      <c r="Z19" s="54" t="str">
        <f>Eingabe!C8</f>
        <v>Walter Lemböck </v>
      </c>
      <c r="AA19" s="54"/>
      <c r="AB19" s="293">
        <f>Eingabe!CA8</f>
        <v>24.75</v>
      </c>
      <c r="AC19" s="305">
        <f>Eingabe!BZ8</f>
        <v>99</v>
      </c>
      <c r="AD19" s="305">
        <f t="shared" si="1"/>
        <v>76</v>
      </c>
      <c r="AE19" s="211">
        <f>Eingabe!CB8</f>
        <v>23</v>
      </c>
      <c r="AF19" s="7"/>
      <c r="AG19" s="284">
        <v>4</v>
      </c>
      <c r="AH19" s="21"/>
      <c r="AI19" s="21"/>
      <c r="AJ19" s="21"/>
      <c r="AK19" s="21"/>
      <c r="AL19" s="33">
        <v>4</v>
      </c>
      <c r="AM19" s="238" t="str">
        <f>IF(AV19=0,Eingabe!EH9,IF(Eingabe!EE9&gt;0,Eingabe!ED9,IF(Eingabe!EE9&lt;0,Eingabe!EG9,Eingabe!EF9)))</f>
        <v>▼</v>
      </c>
      <c r="AN19" s="130">
        <f>IF(AV19=0,Eingabe!EI9,IF(Eingabe!EE9=0," ",Eingabe!EE9))</f>
        <v>-1</v>
      </c>
      <c r="AO19" s="159" t="str">
        <f>Eingabe!C7</f>
        <v>Thomas Sanda</v>
      </c>
      <c r="AP19" s="160"/>
      <c r="AQ19" s="293">
        <f>Eingabe!CE7</f>
        <v>24</v>
      </c>
      <c r="AR19" s="208">
        <f>Eingabe!CD7</f>
        <v>48</v>
      </c>
      <c r="AS19" s="208">
        <f t="shared" si="2"/>
        <v>48</v>
      </c>
      <c r="AT19" s="211">
        <f>Eingabe!CF7</f>
        <v>0</v>
      </c>
      <c r="AV19" s="284">
        <v>3</v>
      </c>
      <c r="AW19" s="21"/>
      <c r="AX19" s="21"/>
      <c r="AY19" s="21"/>
    </row>
    <row r="20" spans="1:51" s="8" customFormat="1" ht="35.25" customHeight="1">
      <c r="A20" s="21"/>
      <c r="B20" s="33">
        <v>5</v>
      </c>
      <c r="C20" s="238" t="str">
        <f>IF(S20=0,Eingabe!DT10,IF(Eingabe!DQ10=0,Eingabe!DR10,IF(Eingabe!DQ10&gt;=0,Eingabe!DP10,IF(Eingabe!DQ10&lt;=0,Eingabe!DS10))))</f>
        <v>▼</v>
      </c>
      <c r="D20" s="313">
        <f>IF(S20=0,Eingabe!DU10,IF(Eingabe!DQ10=0," ",IF(Eingabe!DQ10&gt;=0,Eingabe!DQ10,IF(Eingabe!DQ10&lt;=0,Eingabe!DQ10,))))</f>
        <v>-1</v>
      </c>
      <c r="E20" s="44" t="str">
        <f>Eingabe!C10</f>
        <v>Peter Siding </v>
      </c>
      <c r="F20" s="41">
        <f>Eingabe!M10</f>
        <v>21.333333333333332</v>
      </c>
      <c r="G20" s="196">
        <f>Eingabe!D10</f>
        <v>22</v>
      </c>
      <c r="H20" s="74">
        <f>Eingabe!E10</f>
        <v>22</v>
      </c>
      <c r="I20" s="196">
        <f>Eingabe!F10</f>
        <v>21</v>
      </c>
      <c r="J20" s="74">
        <f>Eingabe!G10</f>
        <v>19</v>
      </c>
      <c r="K20" s="196">
        <f>Eingabe!H10</f>
        <v>21</v>
      </c>
      <c r="L20" s="74">
        <f>Eingabe!I10</f>
        <v>0</v>
      </c>
      <c r="M20" s="309">
        <f>Eingabe!J10</f>
        <v>23</v>
      </c>
      <c r="N20" s="74">
        <f>Eingabe!K10</f>
        <v>0</v>
      </c>
      <c r="O20" s="213">
        <f>Eingabe!L10</f>
        <v>128</v>
      </c>
      <c r="P20" s="213">
        <f t="shared" si="0"/>
        <v>107</v>
      </c>
      <c r="Q20" s="211">
        <f>Eingabe!N10</f>
        <v>21</v>
      </c>
      <c r="S20" s="284">
        <v>4</v>
      </c>
      <c r="T20" s="286"/>
      <c r="W20" s="221">
        <v>5</v>
      </c>
      <c r="X20" s="258" t="str">
        <f>IF(AG20=0,Eingabe!EA10,IF(Eingabe!DX10&gt;0,Eingabe!DW10,IF(Eingabe!DX10&lt;0,Eingabe!DZ10,Eingabe!DY10)))</f>
        <v>▲</v>
      </c>
      <c r="Y20" s="285">
        <f>IF(AG20=0,Eingabe!EB10,IF(Eingabe!DX10=0," ",Eingabe!DX10))</f>
        <v>3</v>
      </c>
      <c r="Z20" s="54" t="str">
        <f>Eingabe!C15</f>
        <v>Gerhard Fischer </v>
      </c>
      <c r="AA20" s="54"/>
      <c r="AB20" s="293">
        <f>Eingabe!CA15</f>
        <v>24</v>
      </c>
      <c r="AC20" s="214">
        <f>Eingabe!BZ15</f>
        <v>72</v>
      </c>
      <c r="AD20" s="214">
        <f t="shared" si="1"/>
        <v>72</v>
      </c>
      <c r="AE20" s="209">
        <v>0</v>
      </c>
      <c r="AG20" s="284">
        <v>8</v>
      </c>
      <c r="AH20" s="21"/>
      <c r="AI20" s="21"/>
      <c r="AJ20" s="21"/>
      <c r="AK20" s="21"/>
      <c r="AL20" s="33">
        <v>5</v>
      </c>
      <c r="AM20" s="237" t="str">
        <f>IF(AV20=0,Eingabe!EH10,IF(Eingabe!EE10&gt;0,Eingabe!ED10,IF(Eingabe!EE10&lt;0,Eingabe!EG10,Eingabe!EF10)))</f>
        <v>◄</v>
      </c>
      <c r="AN20" s="130" t="str">
        <f>IF(AV20=0,Eingabe!EI10,IF(Eingabe!EE10=0," ",Eingabe!EE10))</f>
        <v> </v>
      </c>
      <c r="AO20" s="159" t="str">
        <f>Eingabe!C12</f>
        <v>Günther Schlosser</v>
      </c>
      <c r="AP20" s="160"/>
      <c r="AQ20" s="293">
        <f>Eingabe!CE12</f>
        <v>22.5</v>
      </c>
      <c r="AR20" s="208">
        <f>Eingabe!CD12</f>
        <v>45</v>
      </c>
      <c r="AS20" s="208">
        <f t="shared" si="2"/>
        <v>45</v>
      </c>
      <c r="AT20" s="211">
        <f>Eingabe!CF12</f>
        <v>0</v>
      </c>
      <c r="AV20" s="284">
        <v>5</v>
      </c>
      <c r="AW20" s="21"/>
      <c r="AX20" s="21"/>
      <c r="AY20" s="21"/>
    </row>
    <row r="21" spans="1:51" s="8" customFormat="1" ht="35.25" customHeight="1">
      <c r="A21" s="21"/>
      <c r="B21" s="33">
        <v>5</v>
      </c>
      <c r="C21" s="237" t="str">
        <f>IF(S21=0,Eingabe!DT11,IF(Eingabe!DQ11=0,Eingabe!DR11,IF(Eingabe!DQ11&gt;=0,Eingabe!DP11,IF(Eingabe!DQ11&lt;=0,Eingabe!DS11))))</f>
        <v>◄</v>
      </c>
      <c r="D21" s="283" t="str">
        <f>IF(S21=0,Eingabe!DU11,IF(Eingabe!DQ11=0," ",IF(Eingabe!DQ11&gt;=0,Eingabe!DQ11,IF(Eingabe!DQ11&lt;=0,Eingabe!DQ11,))))</f>
        <v> </v>
      </c>
      <c r="E21" s="44" t="str">
        <f>Eingabe!C13</f>
        <v>Thomas Nowak </v>
      </c>
      <c r="F21" s="41">
        <f>Eingabe!M13</f>
        <v>25.6</v>
      </c>
      <c r="G21" s="216">
        <f>Eingabe!D13</f>
        <v>30</v>
      </c>
      <c r="H21" s="74">
        <f>Eingabe!E13</f>
        <v>19</v>
      </c>
      <c r="I21" s="216">
        <f>Eingabe!F13</f>
        <v>30</v>
      </c>
      <c r="J21" s="247">
        <f>Eingabe!G13</f>
        <v>0</v>
      </c>
      <c r="K21" s="199">
        <f>Eingabe!H13</f>
        <v>25</v>
      </c>
      <c r="L21" s="74">
        <f>Eingabe!I13</f>
        <v>0</v>
      </c>
      <c r="M21" s="309">
        <f>Eingabe!J13</f>
        <v>24</v>
      </c>
      <c r="N21" s="74">
        <f>Eingabe!K13</f>
        <v>0</v>
      </c>
      <c r="O21" s="213">
        <f>Eingabe!L13</f>
        <v>128</v>
      </c>
      <c r="P21" s="213">
        <f t="shared" si="0"/>
        <v>104</v>
      </c>
      <c r="Q21" s="211">
        <f>Eingabe!N13</f>
        <v>24</v>
      </c>
      <c r="S21" s="284">
        <v>5</v>
      </c>
      <c r="T21" s="286"/>
      <c r="W21" s="221">
        <v>6</v>
      </c>
      <c r="X21" s="261" t="str">
        <f>IF(AG21=0,Eingabe!EA11,IF(Eingabe!DX11&gt;0,Eingabe!DW11,IF(Eingabe!DX11&lt;0,Eingabe!DZ11,Eingabe!DY11)))</f>
        <v>▼</v>
      </c>
      <c r="Y21" s="303">
        <f>IF(AG21=0,Eingabe!EB11,IF(Eingabe!DX11=0," ",Eingabe!DX11))</f>
        <v>-1</v>
      </c>
      <c r="Z21" s="54" t="str">
        <f>Eingabe!C10</f>
        <v>Peter Siding </v>
      </c>
      <c r="AA21" s="54"/>
      <c r="AB21" s="293">
        <f>Eingabe!CA10</f>
        <v>21.75</v>
      </c>
      <c r="AC21" s="214">
        <f>Eingabe!BZ10</f>
        <v>87</v>
      </c>
      <c r="AD21" s="214">
        <f t="shared" si="1"/>
        <v>66</v>
      </c>
      <c r="AE21" s="211">
        <f>Eingabe!CB10</f>
        <v>21</v>
      </c>
      <c r="AG21" s="284">
        <v>5</v>
      </c>
      <c r="AH21" s="21"/>
      <c r="AI21" s="21"/>
      <c r="AJ21" s="21"/>
      <c r="AK21" s="21"/>
      <c r="AL21" s="33">
        <v>6</v>
      </c>
      <c r="AM21" s="236" t="str">
        <f>IF(AV21=0,Eingabe!EH11,IF(Eingabe!EE11&gt;0,Eingabe!ED11,IF(Eingabe!EE11&lt;0,Eingabe!EG11,Eingabe!EF11)))</f>
        <v>▲</v>
      </c>
      <c r="AN21" s="282">
        <f>IF(AV21=0,Eingabe!EI11,IF(Eingabe!EE11=0," ",Eingabe!EE11))</f>
        <v>1</v>
      </c>
      <c r="AO21" s="159" t="str">
        <f>Eingabe!C14</f>
        <v>Gabi Krausler</v>
      </c>
      <c r="AP21" s="160"/>
      <c r="AQ21" s="293">
        <f>Eingabe!CE14</f>
        <v>21</v>
      </c>
      <c r="AR21" s="208">
        <f>Eingabe!CD14</f>
        <v>42</v>
      </c>
      <c r="AS21" s="208">
        <f t="shared" si="2"/>
        <v>42</v>
      </c>
      <c r="AT21" s="211">
        <f>Eingabe!CF14</f>
        <v>0</v>
      </c>
      <c r="AV21" s="284">
        <v>7</v>
      </c>
      <c r="AW21" s="21"/>
      <c r="AX21" s="21"/>
      <c r="AY21" s="21"/>
    </row>
    <row r="22" spans="1:51" s="8" customFormat="1" ht="35.25" customHeight="1">
      <c r="A22" s="21"/>
      <c r="B22" s="33">
        <v>7</v>
      </c>
      <c r="C22" s="236" t="str">
        <f>IF(S22=0,Eingabe!DT12,IF(Eingabe!DQ12=0,Eingabe!DR12,IF(Eingabe!DQ12&gt;=0,Eingabe!DP12,IF(Eingabe!DQ12&lt;=0,Eingabe!DS12))))</f>
        <v>▲</v>
      </c>
      <c r="D22" s="283">
        <f>IF(S22=0,Eingabe!DU12,IF(Eingabe!DQ12=0," ",IF(Eingabe!DQ12&gt;=0,Eingabe!DQ12,IF(Eingabe!DQ12&lt;=0,Eingabe!DQ12,))))</f>
        <v>2</v>
      </c>
      <c r="E22" s="44" t="str">
        <f>Eingabe!C14</f>
        <v>Gabi Krausler</v>
      </c>
      <c r="F22" s="41">
        <f>Eingabe!M14</f>
        <v>20.2</v>
      </c>
      <c r="G22" s="246">
        <f>Eingabe!D14</f>
        <v>0</v>
      </c>
      <c r="H22" s="74">
        <f>Eingabe!E14</f>
        <v>21</v>
      </c>
      <c r="I22" s="196">
        <f>Eingabe!F14</f>
        <v>20</v>
      </c>
      <c r="J22" s="74">
        <f>Eingabe!G14</f>
        <v>21</v>
      </c>
      <c r="K22" s="196">
        <f>Eingabe!H14</f>
        <v>20</v>
      </c>
      <c r="L22" s="74">
        <f>Eingabe!I14</f>
        <v>0</v>
      </c>
      <c r="M22" s="309">
        <f>Eingabe!J14</f>
        <v>19</v>
      </c>
      <c r="N22" s="74">
        <f>Eingabe!K14</f>
        <v>0</v>
      </c>
      <c r="O22" s="213">
        <f>Eingabe!L14</f>
        <v>101</v>
      </c>
      <c r="P22" s="213">
        <f t="shared" si="0"/>
        <v>101</v>
      </c>
      <c r="Q22" s="211">
        <f>Eingabe!N14</f>
        <v>0</v>
      </c>
      <c r="S22" s="284">
        <v>9</v>
      </c>
      <c r="T22" s="286"/>
      <c r="W22" s="221">
        <v>7</v>
      </c>
      <c r="X22" s="258" t="str">
        <f>IF(AG22=0,Eingabe!EA12,IF(Eingabe!DX12&gt;0,Eingabe!DW12,IF(Eingabe!DX12&lt;0,Eingabe!DZ12,Eingabe!DY12)))</f>
        <v>▲</v>
      </c>
      <c r="Y22" s="285">
        <f>IF(AG22=0,Eingabe!EB12,IF(Eingabe!DX12=0," ",Eingabe!DX12))</f>
        <v>2</v>
      </c>
      <c r="Z22" s="54" t="str">
        <f>Eingabe!C14</f>
        <v>Gabi Krausler</v>
      </c>
      <c r="AA22" s="54"/>
      <c r="AB22" s="293">
        <f>Eingabe!CA14</f>
        <v>19.666666666666668</v>
      </c>
      <c r="AC22" s="214">
        <f>Eingabe!BZ14</f>
        <v>59</v>
      </c>
      <c r="AD22" s="214">
        <f t="shared" si="1"/>
        <v>59</v>
      </c>
      <c r="AE22" s="209">
        <v>0</v>
      </c>
      <c r="AG22" s="284">
        <v>9</v>
      </c>
      <c r="AH22" s="21"/>
      <c r="AI22" s="21"/>
      <c r="AJ22" s="21"/>
      <c r="AK22" s="21"/>
      <c r="AL22" s="33">
        <v>7</v>
      </c>
      <c r="AM22" s="238" t="str">
        <f>IF(AV22=0,Eingabe!EH12,IF(Eingabe!EE12&gt;0,Eingabe!ED12,IF(Eingabe!EE12&lt;0,Eingabe!EG12,Eingabe!EF12)))</f>
        <v>▼</v>
      </c>
      <c r="AN22" s="130">
        <f>IF(AV22=0,Eingabe!EI12,IF(Eingabe!EE12=0," ",Eingabe!EE12))</f>
        <v>-1</v>
      </c>
      <c r="AO22" s="159" t="str">
        <f>Eingabe!C10</f>
        <v>Peter Siding </v>
      </c>
      <c r="AP22" s="160"/>
      <c r="AQ22" s="293">
        <f>Eingabe!CE10</f>
        <v>20.5</v>
      </c>
      <c r="AR22" s="208">
        <f>Eingabe!CD10</f>
        <v>41</v>
      </c>
      <c r="AS22" s="208">
        <f t="shared" si="2"/>
        <v>41</v>
      </c>
      <c r="AT22" s="211">
        <f>Eingabe!CF10</f>
        <v>0</v>
      </c>
      <c r="AV22" s="284">
        <v>6</v>
      </c>
      <c r="AW22" s="21"/>
      <c r="AX22" s="21"/>
      <c r="AY22" s="21"/>
    </row>
    <row r="23" spans="1:51" s="8" customFormat="1" ht="35.25" customHeight="1">
      <c r="A23" s="21"/>
      <c r="B23" s="33">
        <v>7</v>
      </c>
      <c r="C23" s="238" t="str">
        <f>IF(S23=0,Eingabe!DT13,IF(Eingabe!DQ13=0,Eingabe!DR13,IF(Eingabe!DQ13&gt;=0,Eingabe!DP13,IF(Eingabe!DQ13&lt;=0,Eingabe!DS13))))</f>
        <v>▼</v>
      </c>
      <c r="D23" s="313">
        <f>IF(S23=0,Eingabe!DU13,IF(Eingabe!DQ13=0," ",IF(Eingabe!DQ13&gt;=0,Eingabe!DQ13,IF(Eingabe!DQ13&lt;=0,Eingabe!DQ13,))))</f>
        <v>-2</v>
      </c>
      <c r="E23" s="44" t="str">
        <f>Eingabe!C11</f>
        <v>Roland Dobritzhofer</v>
      </c>
      <c r="F23" s="41">
        <f>Eingabe!M11</f>
        <v>19.333333333333332</v>
      </c>
      <c r="G23" s="196">
        <f>Eingabe!D11</f>
        <v>20</v>
      </c>
      <c r="H23" s="74">
        <f>Eingabe!E11</f>
        <v>20</v>
      </c>
      <c r="I23" s="196">
        <f>Eingabe!F11</f>
        <v>19</v>
      </c>
      <c r="J23" s="74">
        <f>Eingabe!G11</f>
        <v>20</v>
      </c>
      <c r="K23" s="196">
        <f>Eingabe!H11</f>
        <v>19</v>
      </c>
      <c r="L23" s="74">
        <f>Eingabe!I11</f>
        <v>0</v>
      </c>
      <c r="M23" s="309">
        <f>Eingabe!J11</f>
        <v>18</v>
      </c>
      <c r="N23" s="74">
        <f>Eingabe!K11</f>
        <v>0</v>
      </c>
      <c r="O23" s="213">
        <f>Eingabe!L11</f>
        <v>116</v>
      </c>
      <c r="P23" s="213">
        <f t="shared" si="0"/>
        <v>98</v>
      </c>
      <c r="Q23" s="211">
        <f>Eingabe!N11</f>
        <v>18</v>
      </c>
      <c r="S23" s="284">
        <v>5</v>
      </c>
      <c r="T23" s="286"/>
      <c r="W23" s="221">
        <v>8</v>
      </c>
      <c r="X23" s="261" t="str">
        <f>IF(AG23=0,Eingabe!EA13,IF(Eingabe!DX13&gt;0,Eingabe!DW13,IF(Eingabe!DX13&lt;0,Eingabe!DZ13,Eingabe!DY13)))</f>
        <v>▼</v>
      </c>
      <c r="Y23" s="303">
        <f>IF(AG23=0,Eingabe!EB13,IF(Eingabe!DX13=0," ",Eingabe!DX13))</f>
        <v>-2</v>
      </c>
      <c r="Z23" s="54" t="str">
        <f>Eingabe!C11</f>
        <v>Roland Dobritzhofer</v>
      </c>
      <c r="AA23" s="54"/>
      <c r="AB23" s="293">
        <f>Eingabe!CA11</f>
        <v>19</v>
      </c>
      <c r="AC23" s="214">
        <f>Eingabe!BZ11</f>
        <v>76</v>
      </c>
      <c r="AD23" s="214">
        <f t="shared" si="1"/>
        <v>58</v>
      </c>
      <c r="AE23" s="211">
        <f>Eingabe!CB11</f>
        <v>18</v>
      </c>
      <c r="AG23" s="284">
        <v>6</v>
      </c>
      <c r="AH23" s="21"/>
      <c r="AI23" s="21"/>
      <c r="AJ23" s="21"/>
      <c r="AK23" s="21"/>
      <c r="AL23" s="33">
        <v>8</v>
      </c>
      <c r="AM23" s="237" t="str">
        <f>IF(AV23=0,Eingabe!EH13,IF(Eingabe!EE13&gt;0,Eingabe!ED13,IF(Eingabe!EE13&lt;0,Eingabe!EG13,Eingabe!EF13)))</f>
        <v>◄</v>
      </c>
      <c r="AN23" s="130" t="str">
        <f>IF(AV23=0,Eingabe!EI13,IF(Eingabe!EE13=0," ",Eingabe!EE13))</f>
        <v> </v>
      </c>
      <c r="AO23" s="159" t="str">
        <f>Eingabe!C11</f>
        <v>Roland Dobritzhofer</v>
      </c>
      <c r="AP23" s="160"/>
      <c r="AQ23" s="293">
        <f>Eingabe!CE11</f>
        <v>20</v>
      </c>
      <c r="AR23" s="208">
        <f>Eingabe!CD11</f>
        <v>40</v>
      </c>
      <c r="AS23" s="208">
        <f t="shared" si="2"/>
        <v>40</v>
      </c>
      <c r="AT23" s="211">
        <f>Eingabe!CF11</f>
        <v>0</v>
      </c>
      <c r="AV23" s="284">
        <v>8</v>
      </c>
      <c r="AW23" s="21"/>
      <c r="AX23" s="21"/>
      <c r="AY23" s="21"/>
    </row>
    <row r="24" spans="1:51" s="8" customFormat="1" ht="35.25" customHeight="1">
      <c r="A24" s="21"/>
      <c r="B24" s="33">
        <v>9</v>
      </c>
      <c r="C24" s="238" t="str">
        <f>IF(S24=0,Eingabe!DT14,IF(Eingabe!DQ14=0,Eingabe!DR14,IF(Eingabe!DQ14&gt;=0,Eingabe!DP14,IF(Eingabe!DQ14&lt;=0,Eingabe!DS14))))</f>
        <v>▼</v>
      </c>
      <c r="D24" s="313">
        <f>IF(S24=0,Eingabe!DU14,IF(Eingabe!DQ14=0," ",IF(Eingabe!DQ14&gt;=0,Eingabe!DQ14,IF(Eingabe!DQ14&lt;=0,Eingabe!DQ14,))))</f>
        <v>-2</v>
      </c>
      <c r="E24" s="44" t="str">
        <f>Eingabe!C12</f>
        <v>Günther Schlosser</v>
      </c>
      <c r="F24" s="41">
        <f>Eingabe!M12</f>
        <v>23.25</v>
      </c>
      <c r="G24" s="196">
        <f>Eingabe!D12</f>
        <v>24</v>
      </c>
      <c r="H24" s="74">
        <f>Eingabe!E12</f>
        <v>23</v>
      </c>
      <c r="I24" s="246">
        <f>Eingabe!F12</f>
        <v>0</v>
      </c>
      <c r="J24" s="74">
        <f>Eingabe!G12</f>
        <v>22</v>
      </c>
      <c r="K24" s="196">
        <f>Eingabe!H12</f>
        <v>24</v>
      </c>
      <c r="L24" s="74">
        <f>Eingabe!I12</f>
        <v>0</v>
      </c>
      <c r="M24" s="309">
        <f>Eingabe!J12</f>
        <v>0</v>
      </c>
      <c r="N24" s="74">
        <f>Eingabe!K12</f>
        <v>0</v>
      </c>
      <c r="O24" s="215">
        <f>Eingabe!L12</f>
        <v>93</v>
      </c>
      <c r="P24" s="215">
        <f t="shared" si="0"/>
        <v>93</v>
      </c>
      <c r="Q24" s="211">
        <f>Eingabe!N12</f>
        <v>0</v>
      </c>
      <c r="S24" s="284">
        <v>7</v>
      </c>
      <c r="T24" s="286"/>
      <c r="W24" s="221">
        <v>9</v>
      </c>
      <c r="X24" s="261" t="str">
        <f>IF(AG24=0,Eingabe!EA14,IF(Eingabe!DX14&gt;0,Eingabe!DW14,IF(Eingabe!DX14&lt;0,Eingabe!DZ14,Eingabe!DY14)))</f>
        <v>▼</v>
      </c>
      <c r="Y24" s="303">
        <f>IF(AG24=0,Eingabe!EB14,IF(Eingabe!DX14=0," ",Eingabe!DX14))</f>
        <v>-2</v>
      </c>
      <c r="Z24" s="54" t="str">
        <f>Eingabe!C12</f>
        <v>Günther Schlosser</v>
      </c>
      <c r="AA24" s="54"/>
      <c r="AB24" s="293">
        <f>Eingabe!CA12</f>
        <v>24</v>
      </c>
      <c r="AC24" s="214">
        <f>Eingabe!BZ12</f>
        <v>48</v>
      </c>
      <c r="AD24" s="214">
        <f t="shared" si="1"/>
        <v>48</v>
      </c>
      <c r="AE24" s="209">
        <v>0</v>
      </c>
      <c r="AG24" s="284">
        <v>7</v>
      </c>
      <c r="AH24" s="21"/>
      <c r="AI24" s="21"/>
      <c r="AJ24" s="21"/>
      <c r="AK24" s="21"/>
      <c r="AL24" s="33">
        <v>9</v>
      </c>
      <c r="AM24" s="235" t="str">
        <f>IF(AV24=0,Eingabe!EH14,IF(Eingabe!EE14&gt;0,Eingabe!ED14,IF(Eingabe!EE14&lt;0,Eingabe!EG14,Eingabe!EF14)))</f>
        <v>►</v>
      </c>
      <c r="AN24" s="130" t="str">
        <f>IF(AV24=0,Eingabe!EI14,IF(Eingabe!EE14=0," ",Eingabe!EE14))</f>
        <v>neu</v>
      </c>
      <c r="AO24" s="159" t="str">
        <f>Eingabe!C16</f>
        <v>Walter Müllner </v>
      </c>
      <c r="AP24" s="160"/>
      <c r="AQ24" s="293">
        <f>Eingabe!CE16</f>
        <v>25</v>
      </c>
      <c r="AR24" s="208">
        <f>Eingabe!CD16</f>
        <v>25</v>
      </c>
      <c r="AS24" s="208">
        <f t="shared" si="2"/>
        <v>25</v>
      </c>
      <c r="AT24" s="209">
        <v>0</v>
      </c>
      <c r="AV24" s="284">
        <v>0</v>
      </c>
      <c r="AW24" s="21"/>
      <c r="AX24" s="21"/>
      <c r="AY24" s="21"/>
    </row>
    <row r="25" spans="1:51" s="8" customFormat="1" ht="35.25" customHeight="1">
      <c r="A25" s="21"/>
      <c r="B25" s="33">
        <v>10</v>
      </c>
      <c r="C25" s="237" t="str">
        <f>IF(S25=0,Eingabe!DT15,IF(Eingabe!DQ15=0,Eingabe!DR15,IF(Eingabe!DQ15&gt;=0,Eingabe!DP15,IF(Eingabe!DQ15&lt;=0,Eingabe!DS15))))</f>
        <v>◄</v>
      </c>
      <c r="D25" s="222" t="str">
        <f>IF(S25=0,Eingabe!DU15,IF(Eingabe!DQ15=0," ",IF(Eingabe!DQ15&gt;=0,Eingabe!DQ15,IF(Eingabe!DQ15&lt;=0,Eingabe!DQ15,))))</f>
        <v> </v>
      </c>
      <c r="E25" s="44" t="str">
        <f>Eingabe!C16</f>
        <v>Walter Müllner </v>
      </c>
      <c r="F25" s="41">
        <f>Eingabe!M16</f>
        <v>23.5</v>
      </c>
      <c r="G25" s="246">
        <f>Eingabe!D16</f>
        <v>0</v>
      </c>
      <c r="H25" s="247">
        <f>Eingabe!E16</f>
        <v>0</v>
      </c>
      <c r="I25" s="196">
        <f>Eingabe!F16</f>
        <v>22</v>
      </c>
      <c r="J25" s="199">
        <f>Eingabe!G16</f>
        <v>25</v>
      </c>
      <c r="K25" s="196">
        <f>Eingabe!H16</f>
        <v>0</v>
      </c>
      <c r="L25" s="74">
        <f>Eingabe!I16</f>
        <v>0</v>
      </c>
      <c r="M25" s="309">
        <f>Eingabe!J16</f>
        <v>0</v>
      </c>
      <c r="N25" s="74">
        <f>Eingabe!K16</f>
        <v>0</v>
      </c>
      <c r="O25" s="215">
        <f>Eingabe!L16</f>
        <v>47</v>
      </c>
      <c r="P25" s="215">
        <f t="shared" si="0"/>
        <v>47</v>
      </c>
      <c r="Q25" s="209">
        <v>0</v>
      </c>
      <c r="S25" s="284">
        <v>10</v>
      </c>
      <c r="T25" s="286"/>
      <c r="W25" s="221">
        <v>10</v>
      </c>
      <c r="X25" s="260" t="str">
        <f>IF(AG25=0,Eingabe!EA15,IF(Eingabe!DX15&gt;0,Eingabe!DW15,IF(Eingabe!DX15&lt;0,Eingabe!DZ15,Eingabe!DY15)))</f>
        <v>◄</v>
      </c>
      <c r="Y25" s="303" t="str">
        <f>IF(AG25=0,Eingabe!EB15,IF(Eingabe!DX15=0," ",Eingabe!DX15))</f>
        <v> </v>
      </c>
      <c r="Z25" s="55" t="str">
        <f>Eingabe!C16</f>
        <v>Walter Müllner </v>
      </c>
      <c r="AA25" s="55"/>
      <c r="AB25" s="293">
        <f>Eingabe!CA16</f>
        <v>22</v>
      </c>
      <c r="AC25" s="214">
        <f>Eingabe!BZ16</f>
        <v>22</v>
      </c>
      <c r="AD25" s="214">
        <f t="shared" si="1"/>
        <v>22</v>
      </c>
      <c r="AE25" s="209">
        <v>0</v>
      </c>
      <c r="AG25" s="284">
        <v>10</v>
      </c>
      <c r="AH25" s="21"/>
      <c r="AI25" s="21"/>
      <c r="AJ25" s="21"/>
      <c r="AK25" s="21"/>
      <c r="AL25" s="33">
        <v>10</v>
      </c>
      <c r="AM25" s="238" t="str">
        <f>IF(AV25=0,Eingabe!EH15,IF(Eingabe!EE15&gt;0,Eingabe!ED15,IF(Eingabe!EE15&lt;0,Eingabe!EG15,Eingabe!EF15)))</f>
        <v>▼</v>
      </c>
      <c r="AN25" s="130">
        <f>IF(AV25=0,Eingabe!EI15,IF(Eingabe!EE15=0," ",Eingabe!EE15))</f>
        <v>-1</v>
      </c>
      <c r="AO25" s="159" t="str">
        <f>Eingabe!C13</f>
        <v>Thomas Nowak </v>
      </c>
      <c r="AP25" s="160"/>
      <c r="AQ25" s="293">
        <f>Eingabe!CE13</f>
        <v>19</v>
      </c>
      <c r="AR25" s="208">
        <f>Eingabe!CD13</f>
        <v>19</v>
      </c>
      <c r="AS25" s="208">
        <f t="shared" si="2"/>
        <v>19</v>
      </c>
      <c r="AT25" s="209">
        <v>0</v>
      </c>
      <c r="AV25" s="284">
        <v>9</v>
      </c>
      <c r="AW25" s="21"/>
      <c r="AX25" s="21"/>
      <c r="AY25" s="21"/>
    </row>
    <row r="26" spans="1:51" s="8" customFormat="1" ht="35.25" customHeight="1">
      <c r="A26" s="21"/>
      <c r="B26" s="33">
        <v>11</v>
      </c>
      <c r="C26" s="237" t="str">
        <f>IF(S26=0,Eingabe!DT16,IF(Eingabe!DQ16=0,Eingabe!DR16,IF(Eingabe!DQ16&gt;=0,Eingabe!DP16,IF(Eingabe!DQ16&lt;=0,Eingabe!DS16))))</f>
        <v>◄</v>
      </c>
      <c r="D26" s="222" t="str">
        <f>IF(S26=0,Eingabe!DU16,IF(Eingabe!DQ16=0," ",IF(Eingabe!DQ16&gt;=0,Eingabe!DQ16,IF(Eingabe!DQ16&lt;=0,Eingabe!DQ16,))))</f>
        <v> </v>
      </c>
      <c r="E26" s="44" t="str">
        <f>Eingabe!C9</f>
        <v>Johann Lemböck</v>
      </c>
      <c r="F26" s="41">
        <f>Eingabe!M9</f>
        <v>19.5</v>
      </c>
      <c r="G26" s="196">
        <f>Eingabe!D9</f>
        <v>21</v>
      </c>
      <c r="H26" s="247">
        <f>Eingabe!E9</f>
        <v>0</v>
      </c>
      <c r="I26" s="246">
        <f>Eingabe!F9</f>
        <v>0</v>
      </c>
      <c r="J26" s="74">
        <f>Eingabe!G9</f>
        <v>18</v>
      </c>
      <c r="K26" s="196">
        <f>Eingabe!H9</f>
        <v>0</v>
      </c>
      <c r="L26" s="74">
        <f>Eingabe!I9</f>
        <v>0</v>
      </c>
      <c r="M26" s="309">
        <f>Eingabe!J9</f>
        <v>0</v>
      </c>
      <c r="N26" s="74">
        <f>Eingabe!K9</f>
        <v>0</v>
      </c>
      <c r="O26" s="213">
        <f>Eingabe!L9</f>
        <v>39</v>
      </c>
      <c r="P26" s="213">
        <f t="shared" si="0"/>
        <v>39</v>
      </c>
      <c r="Q26" s="209">
        <v>0</v>
      </c>
      <c r="S26" s="284">
        <v>11</v>
      </c>
      <c r="T26" s="286"/>
      <c r="W26" s="221">
        <v>10</v>
      </c>
      <c r="X26" s="234" t="str">
        <f>IF(AG26=0,Eingabe!EA16,IF(Eingabe!DX16&gt;0,Eingabe!DW16,IF(Eingabe!DX16&lt;0,Eingabe!DZ16,Eingabe!DY16)))</f>
        <v>►</v>
      </c>
      <c r="Y26" s="231" t="str">
        <f>IF(AG26=0,Eingabe!EB16,IF(Eingabe!DX16=0," ",Eingabe!DX16))</f>
        <v>neu</v>
      </c>
      <c r="Z26" s="159" t="str">
        <f>Eingabe!C22</f>
        <v>Leo Rebler</v>
      </c>
      <c r="AA26" s="160"/>
      <c r="AB26" s="294">
        <f>Eingabe!CA22</f>
        <v>22</v>
      </c>
      <c r="AC26" s="214">
        <f>Eingabe!BZ22</f>
        <v>22</v>
      </c>
      <c r="AD26" s="214">
        <f t="shared" si="1"/>
        <v>22</v>
      </c>
      <c r="AE26" s="209">
        <v>0</v>
      </c>
      <c r="AG26" s="284"/>
      <c r="AH26" s="21"/>
      <c r="AI26" s="21"/>
      <c r="AJ26" s="21"/>
      <c r="AK26" s="21"/>
      <c r="AL26" s="33">
        <v>11</v>
      </c>
      <c r="AM26" s="235" t="str">
        <f>IF(AV26=0,Eingabe!EH16,IF(Eingabe!EE16&gt;0,Eingabe!ED16,IF(Eingabe!EE16&lt;0,Eingabe!EG16,Eingabe!EF16)))</f>
        <v>►</v>
      </c>
      <c r="AN26" s="130" t="str">
        <f>IF(AV26=0,Eingabe!EI16,IF(Eingabe!EE16=0," ",Eingabe!EE16))</f>
        <v>neu</v>
      </c>
      <c r="AO26" s="159" t="str">
        <f>Eingabe!C9</f>
        <v>Johann Lemböck</v>
      </c>
      <c r="AP26" s="160"/>
      <c r="AQ26" s="293">
        <f>Eingabe!CE9</f>
        <v>18</v>
      </c>
      <c r="AR26" s="208">
        <f>Eingabe!CD9</f>
        <v>18</v>
      </c>
      <c r="AS26" s="208">
        <f t="shared" si="2"/>
        <v>18</v>
      </c>
      <c r="AT26" s="209">
        <v>0</v>
      </c>
      <c r="AV26" s="284"/>
      <c r="AW26" s="21"/>
      <c r="AX26" s="21"/>
      <c r="AY26" s="21"/>
    </row>
    <row r="27" spans="1:51" s="8" customFormat="1" ht="35.25" customHeight="1">
      <c r="A27" s="21"/>
      <c r="B27" s="33">
        <v>12</v>
      </c>
      <c r="C27" s="235" t="str">
        <f>IF(S27=0,Eingabe!DT17,IF(Eingabe!DQ17=0,Eingabe!DR17,IF(Eingabe!DQ17&gt;=0,Eingabe!DP17,IF(Eingabe!DQ17&lt;=0,Eingabe!DS17))))</f>
        <v>►</v>
      </c>
      <c r="D27" s="222" t="str">
        <f>IF(S27=0,Eingabe!DU17,IF(Eingabe!DQ17=0," ",IF(Eingabe!DQ17&gt;=0,Eingabe!DQ17,IF(Eingabe!DQ17&lt;=0,Eingabe!DQ17,))))</f>
        <v>neu</v>
      </c>
      <c r="E27" s="44" t="str">
        <f>Eingabe!C22</f>
        <v>Leo Rebler</v>
      </c>
      <c r="F27" s="41">
        <f>Eingabe!M22</f>
        <v>22</v>
      </c>
      <c r="G27" s="246">
        <f>Eingabe!D47</f>
        <v>0</v>
      </c>
      <c r="H27" s="247">
        <f>Eingabe!E47</f>
        <v>0</v>
      </c>
      <c r="I27" s="196">
        <f>Eingabe!F47</f>
        <v>0</v>
      </c>
      <c r="J27" s="74">
        <f>Eingabe!G47</f>
        <v>0</v>
      </c>
      <c r="K27" s="196">
        <f>Eingabe!H47</f>
        <v>0</v>
      </c>
      <c r="L27" s="74">
        <f>Eingabe!I47</f>
        <v>0</v>
      </c>
      <c r="M27" s="309">
        <f>Eingabe!J22</f>
        <v>22</v>
      </c>
      <c r="N27" s="74">
        <f>Eingabe!K22</f>
        <v>0</v>
      </c>
      <c r="O27" s="213">
        <f>Eingabe!L22</f>
        <v>22</v>
      </c>
      <c r="P27" s="213">
        <f t="shared" si="0"/>
        <v>22</v>
      </c>
      <c r="Q27" s="209">
        <v>0</v>
      </c>
      <c r="S27" s="284"/>
      <c r="T27" s="286"/>
      <c r="W27" s="221">
        <v>12</v>
      </c>
      <c r="X27" s="261" t="str">
        <f>IF(AG27=0,Eingabe!EA17,IF(Eingabe!DX17&gt;0,Eingabe!DW17,IF(Eingabe!DX17&lt;0,Eingabe!DZ17,Eingabe!DY17)))</f>
        <v>▼</v>
      </c>
      <c r="Y27" s="304">
        <f>IF(AG27=0,Eingabe!EB17,IF(Eingabe!DX17=0," ",Eingabe!DX17))</f>
        <v>-1</v>
      </c>
      <c r="Z27" s="159" t="str">
        <f>Eingabe!C9</f>
        <v>Johann Lemböck</v>
      </c>
      <c r="AA27" s="160"/>
      <c r="AB27" s="294">
        <f>Eingabe!CA9</f>
        <v>21</v>
      </c>
      <c r="AC27" s="214">
        <f>Eingabe!BZ9</f>
        <v>21</v>
      </c>
      <c r="AD27" s="214">
        <f t="shared" si="1"/>
        <v>21</v>
      </c>
      <c r="AE27" s="209">
        <v>0</v>
      </c>
      <c r="AG27" s="284">
        <v>11</v>
      </c>
      <c r="AH27" s="21"/>
      <c r="AI27" s="21"/>
      <c r="AJ27" s="21"/>
      <c r="AK27" s="21"/>
      <c r="AL27" s="33">
        <v>12</v>
      </c>
      <c r="AM27" s="235" t="str">
        <f>IF(AV27=0,Eingabe!EH17,IF(Eingabe!EE17&gt;0,Eingabe!ED17,IF(Eingabe!EE17&lt;0,Eingabe!EG17,Eingabe!EF17)))</f>
        <v>►</v>
      </c>
      <c r="AN27" s="130" t="str">
        <f>IF(AV27=0,Eingabe!EI17,IF(Eingabe!EE17=0," ",Eingabe!EE17))</f>
        <v>neu</v>
      </c>
      <c r="AO27" s="159" t="str">
        <f>Eingabe!C17</f>
        <v>Franz Zanko</v>
      </c>
      <c r="AP27" s="160"/>
      <c r="AQ27" s="293" t="e">
        <f>Eingabe!CE17</f>
        <v>#DIV/0!</v>
      </c>
      <c r="AR27" s="208">
        <f>Eingabe!CD17</f>
        <v>0</v>
      </c>
      <c r="AS27" s="208">
        <f>SUM(AR27-AT27)</f>
        <v>0</v>
      </c>
      <c r="AT27" s="209">
        <v>0</v>
      </c>
      <c r="AV27" s="284">
        <v>0</v>
      </c>
      <c r="AW27" s="21"/>
      <c r="AX27" s="21"/>
      <c r="AY27" s="21"/>
    </row>
    <row r="28" spans="1:51" s="8" customFormat="1" ht="35.25" customHeight="1">
      <c r="A28" s="21"/>
      <c r="B28" s="33">
        <v>13</v>
      </c>
      <c r="C28" s="235" t="str">
        <f>IF(S28=0,Eingabe!DT18,IF(Eingabe!DQ18=0,Eingabe!DR18,IF(Eingabe!DQ18&gt;=0,Eingabe!DP18,IF(Eingabe!DQ18&lt;=0,Eingabe!DS18))))</f>
        <v>►</v>
      </c>
      <c r="D28" s="222" t="str">
        <f>IF(S28=0,Eingabe!DU18,IF(Eingabe!DQ18=0," ",IF(Eingabe!DQ18&gt;=0,Eingabe!DQ18,IF(Eingabe!DQ18&lt;=0,Eingabe!DQ18,))))</f>
        <v>neu</v>
      </c>
      <c r="E28" s="44" t="str">
        <f>Eingabe!C21</f>
        <v>Helmut Dannerbauer</v>
      </c>
      <c r="F28" s="41">
        <f>Eingabe!M21</f>
        <v>21</v>
      </c>
      <c r="G28" s="246">
        <f>Eingabe!D48</f>
        <v>0</v>
      </c>
      <c r="H28" s="247">
        <f>Eingabe!E48</f>
        <v>0</v>
      </c>
      <c r="I28" s="196">
        <f>Eingabe!F48</f>
        <v>0</v>
      </c>
      <c r="J28" s="74">
        <f>Eingabe!G48</f>
        <v>0</v>
      </c>
      <c r="K28" s="196">
        <f>Eingabe!H48</f>
        <v>0</v>
      </c>
      <c r="L28" s="74">
        <f>Eingabe!I48</f>
        <v>0</v>
      </c>
      <c r="M28" s="309">
        <f>Eingabe!J21</f>
        <v>21</v>
      </c>
      <c r="N28" s="74">
        <f>Eingabe!K21</f>
        <v>0</v>
      </c>
      <c r="O28" s="213">
        <f>Eingabe!L21</f>
        <v>21</v>
      </c>
      <c r="P28" s="213">
        <f t="shared" si="0"/>
        <v>21</v>
      </c>
      <c r="Q28" s="209">
        <v>0</v>
      </c>
      <c r="S28" s="284"/>
      <c r="T28" s="286"/>
      <c r="W28" s="221">
        <v>12</v>
      </c>
      <c r="X28" s="234" t="str">
        <f>IF(AG28=0,Eingabe!EA18,IF(Eingabe!DX18&gt;0,Eingabe!DW18,IF(Eingabe!DX18&lt;0,Eingabe!DZ18,Eingabe!DY18)))</f>
        <v>►</v>
      </c>
      <c r="Y28" s="231" t="str">
        <f>IF(AG28=0,Eingabe!EB18,IF(Eingabe!DX18=0," ",Eingabe!DX18))</f>
        <v>neu</v>
      </c>
      <c r="Z28" s="159" t="str">
        <f>Eingabe!C21</f>
        <v>Helmut Dannerbauer</v>
      </c>
      <c r="AA28" s="160"/>
      <c r="AB28" s="294">
        <f>Eingabe!CA21</f>
        <v>21</v>
      </c>
      <c r="AC28" s="214">
        <f>Eingabe!BZ21</f>
        <v>21</v>
      </c>
      <c r="AD28" s="214">
        <f t="shared" si="1"/>
        <v>21</v>
      </c>
      <c r="AE28" s="209">
        <v>0</v>
      </c>
      <c r="AG28" s="96"/>
      <c r="AH28" s="21"/>
      <c r="AI28" s="21"/>
      <c r="AJ28" s="21"/>
      <c r="AK28" s="21"/>
      <c r="AL28" s="33">
        <v>13</v>
      </c>
      <c r="AM28" s="235" t="str">
        <f>IF(AV28=0,Eingabe!EH18,IF(Eingabe!EE18&gt;0,Eingabe!ED18,IF(Eingabe!EE18&lt;0,Eingabe!EG18,Eingabe!EF18)))</f>
        <v>►</v>
      </c>
      <c r="AN28" s="130" t="str">
        <f>IF(AV28=0,Eingabe!EI18,IF(Eingabe!EE18=0," ",Eingabe!EE18))</f>
        <v>neu</v>
      </c>
      <c r="AO28" s="159" t="str">
        <f>Eingabe!C18</f>
        <v>Bertl Graf</v>
      </c>
      <c r="AP28" s="160"/>
      <c r="AQ28" s="293" t="e">
        <f>Eingabe!CE18</f>
        <v>#DIV/0!</v>
      </c>
      <c r="AR28" s="208">
        <f>Eingabe!CD18</f>
        <v>0</v>
      </c>
      <c r="AS28" s="208">
        <f aca="true" t="shared" si="3" ref="AS28:AS65">SUM(AR28-AT28)</f>
        <v>0</v>
      </c>
      <c r="AT28" s="209">
        <v>0</v>
      </c>
      <c r="AV28" s="284">
        <v>0</v>
      </c>
      <c r="AW28" s="21"/>
      <c r="AX28" s="21"/>
      <c r="AY28" s="21"/>
    </row>
    <row r="29" spans="1:51" s="7" customFormat="1" ht="35.25" customHeight="1">
      <c r="A29" s="22"/>
      <c r="B29" s="33">
        <v>14</v>
      </c>
      <c r="C29" s="235" t="str">
        <f>IF(S29=0,Eingabe!DT19,IF(Eingabe!DQ19=0,Eingabe!DR19,IF(Eingabe!DQ19&gt;=0,Eingabe!DP19,IF(Eingabe!DQ19&lt;=0,Eingabe!DS19))))</f>
        <v>►</v>
      </c>
      <c r="D29" s="222" t="str">
        <f>IF(S29=0,Eingabe!DU19,IF(Eingabe!DQ19=0," ",IF(Eingabe!DQ19&gt;=0,Eingabe!DQ19,IF(Eingabe!DQ19&lt;=0,Eingabe!DQ19,))))</f>
        <v>neu</v>
      </c>
      <c r="E29" s="44" t="str">
        <f>Eingabe!C19</f>
        <v>Fredi Lippert</v>
      </c>
      <c r="F29" s="41">
        <f>Eingabe!M19</f>
        <v>20</v>
      </c>
      <c r="G29" s="246">
        <f>Eingabe!D19</f>
        <v>0</v>
      </c>
      <c r="H29" s="247">
        <f>Eingabe!E19</f>
        <v>0</v>
      </c>
      <c r="I29" s="196">
        <f>Eingabe!F19</f>
        <v>0</v>
      </c>
      <c r="J29" s="74">
        <f>Eingabe!G19</f>
        <v>0</v>
      </c>
      <c r="K29" s="196">
        <f>Eingabe!H19</f>
        <v>0</v>
      </c>
      <c r="L29" s="74">
        <f>Eingabe!I10</f>
        <v>0</v>
      </c>
      <c r="M29" s="309">
        <f>Eingabe!J19</f>
        <v>20</v>
      </c>
      <c r="N29" s="74">
        <f>Eingabe!K19</f>
        <v>0</v>
      </c>
      <c r="O29" s="213">
        <f>Eingabe!L19</f>
        <v>20</v>
      </c>
      <c r="P29" s="213">
        <f t="shared" si="0"/>
        <v>20</v>
      </c>
      <c r="Q29" s="209">
        <v>0</v>
      </c>
      <c r="S29" s="96"/>
      <c r="T29" s="287"/>
      <c r="W29" s="221">
        <v>14</v>
      </c>
      <c r="X29" s="234" t="str">
        <f>IF(AG29=0,Eingabe!EA19,IF(Eingabe!DX19&gt;0,Eingabe!DW19,IF(Eingabe!DX19&lt;0,Eingabe!DZ19,Eingabe!DY19)))</f>
        <v>►</v>
      </c>
      <c r="Y29" s="231" t="str">
        <f>IF(AG29=0,Eingabe!EB19,IF(Eingabe!DX19=0," ",Eingabe!DX19))</f>
        <v>neu</v>
      </c>
      <c r="Z29" s="159" t="str">
        <f>Eingabe!C19</f>
        <v>Fredi Lippert</v>
      </c>
      <c r="AA29" s="160"/>
      <c r="AB29" s="294">
        <f>Eingabe!CA19</f>
        <v>20</v>
      </c>
      <c r="AC29" s="214">
        <f>Eingabe!BZ19</f>
        <v>20</v>
      </c>
      <c r="AD29" s="214">
        <f t="shared" si="1"/>
        <v>20</v>
      </c>
      <c r="AE29" s="209">
        <v>0</v>
      </c>
      <c r="AG29" s="96"/>
      <c r="AH29" s="22"/>
      <c r="AI29" s="22"/>
      <c r="AJ29" s="22"/>
      <c r="AK29" s="22"/>
      <c r="AL29" s="33">
        <v>14</v>
      </c>
      <c r="AM29" s="235" t="str">
        <f>IF(AV29=0,Eingabe!EH19,IF(Eingabe!EE19&gt;0,Eingabe!ED19,IF(Eingabe!EE19&lt;0,Eingabe!EG19,Eingabe!EF19)))</f>
        <v>►</v>
      </c>
      <c r="AN29" s="130" t="str">
        <f>IF(AV29=0,Eingabe!EI19,IF(Eingabe!EE19=0," ",Eingabe!EE19))</f>
        <v>neu</v>
      </c>
      <c r="AO29" s="159" t="str">
        <f>Eingabe!C19</f>
        <v>Fredi Lippert</v>
      </c>
      <c r="AP29" s="160"/>
      <c r="AQ29" s="293" t="e">
        <f>Eingabe!CE19</f>
        <v>#DIV/0!</v>
      </c>
      <c r="AR29" s="208">
        <f>Eingabe!CD19</f>
        <v>0</v>
      </c>
      <c r="AS29" s="208">
        <f t="shared" si="3"/>
        <v>0</v>
      </c>
      <c r="AT29" s="209">
        <v>0</v>
      </c>
      <c r="AV29" s="284">
        <v>0</v>
      </c>
      <c r="AW29" s="22"/>
      <c r="AX29" s="22"/>
      <c r="AY29" s="22"/>
    </row>
    <row r="30" spans="1:51" s="8" customFormat="1" ht="35.25" customHeight="1">
      <c r="A30" s="21"/>
      <c r="B30" s="33">
        <v>15</v>
      </c>
      <c r="C30" s="235" t="str">
        <f>IF(S30=0,Eingabe!DT20,IF(Eingabe!DQ20=0,Eingabe!DR20,IF(Eingabe!DQ20&gt;=0,Eingabe!DP20,IF(Eingabe!DQ20&lt;=0,Eingabe!DS20))))</f>
        <v>►</v>
      </c>
      <c r="D30" s="222" t="str">
        <f>IF(S30=0,Eingabe!DU20,IF(Eingabe!DQ20=0," ",IF(Eingabe!DQ20&gt;=0,Eingabe!DQ20,IF(Eingabe!DQ20&lt;=0,Eingabe!DQ20,))))</f>
        <v>neu</v>
      </c>
      <c r="E30" s="44" t="str">
        <f>Eingabe!C20</f>
        <v>Gerlinde Herzog</v>
      </c>
      <c r="F30" s="41">
        <f>Eingabe!M20</f>
        <v>17</v>
      </c>
      <c r="G30" s="246">
        <f>Eingabe!D19</f>
        <v>0</v>
      </c>
      <c r="H30" s="247">
        <f>Eingabe!E19</f>
        <v>0</v>
      </c>
      <c r="I30" s="196">
        <f>Eingabe!F19</f>
        <v>0</v>
      </c>
      <c r="J30" s="74">
        <f>Eingabe!G19</f>
        <v>0</v>
      </c>
      <c r="K30" s="196">
        <f>Eingabe!H19</f>
        <v>0</v>
      </c>
      <c r="L30" s="74">
        <f>Eingabe!I19</f>
        <v>0</v>
      </c>
      <c r="M30" s="309">
        <f>Eingabe!J20</f>
        <v>17</v>
      </c>
      <c r="N30" s="74">
        <f>Eingabe!K20</f>
        <v>0</v>
      </c>
      <c r="O30" s="213">
        <f>Eingabe!L20</f>
        <v>17</v>
      </c>
      <c r="P30" s="213">
        <f t="shared" si="0"/>
        <v>17</v>
      </c>
      <c r="Q30" s="209">
        <v>0</v>
      </c>
      <c r="S30" s="96"/>
      <c r="T30" s="286"/>
      <c r="W30" s="221">
        <v>15</v>
      </c>
      <c r="X30" s="234" t="str">
        <f>IF(AG30=0,Eingabe!EA20,IF(Eingabe!DX20&gt;0,Eingabe!DW20,IF(Eingabe!DX20&lt;0,Eingabe!DZ20,Eingabe!DY20)))</f>
        <v>►</v>
      </c>
      <c r="Y30" s="231" t="str">
        <f>IF(AG30=0,Eingabe!EB20,IF(Eingabe!DX20=0," ",Eingabe!DX20))</f>
        <v>neu</v>
      </c>
      <c r="Z30" s="159" t="str">
        <f>Eingabe!C20</f>
        <v>Gerlinde Herzog</v>
      </c>
      <c r="AA30" s="160"/>
      <c r="AB30" s="294">
        <f>Eingabe!CA20</f>
        <v>17</v>
      </c>
      <c r="AC30" s="214">
        <f>Eingabe!BZ20</f>
        <v>17</v>
      </c>
      <c r="AD30" s="214">
        <f t="shared" si="1"/>
        <v>17</v>
      </c>
      <c r="AE30" s="209">
        <v>0</v>
      </c>
      <c r="AG30" s="96"/>
      <c r="AH30" s="21"/>
      <c r="AI30" s="21"/>
      <c r="AJ30" s="21"/>
      <c r="AK30" s="21"/>
      <c r="AL30" s="33">
        <v>15</v>
      </c>
      <c r="AM30" s="235" t="str">
        <f>IF(AV30=0,Eingabe!EH20,IF(Eingabe!EE20&gt;0,Eingabe!ED20,IF(Eingabe!EE20&lt;0,Eingabe!EG20,Eingabe!EF20)))</f>
        <v>►</v>
      </c>
      <c r="AN30" s="130" t="str">
        <f>IF(AV30=0,Eingabe!EI20,IF(Eingabe!EE20=0," ",Eingabe!EE20))</f>
        <v>neu</v>
      </c>
      <c r="AO30" s="159" t="str">
        <f>Eingabe!C20</f>
        <v>Gerlinde Herzog</v>
      </c>
      <c r="AP30" s="160"/>
      <c r="AQ30" s="293" t="e">
        <f>Eingabe!CE20</f>
        <v>#DIV/0!</v>
      </c>
      <c r="AR30" s="208">
        <f>Eingabe!CD20</f>
        <v>0</v>
      </c>
      <c r="AS30" s="208">
        <f t="shared" si="3"/>
        <v>0</v>
      </c>
      <c r="AT30" s="209">
        <v>0</v>
      </c>
      <c r="AV30" s="284">
        <v>0</v>
      </c>
      <c r="AW30" s="21"/>
      <c r="AX30" s="21"/>
      <c r="AY30" s="21"/>
    </row>
    <row r="31" spans="1:51" s="8" customFormat="1" ht="35.25" customHeight="1">
      <c r="A31" s="21"/>
      <c r="B31" s="33">
        <v>16</v>
      </c>
      <c r="C31" s="235" t="str">
        <f>IF(S31=0,Eingabe!DT21,IF(Eingabe!DQ21=0,Eingabe!DR21,IF(Eingabe!DQ21&gt;=0,Eingabe!DP21,IF(Eingabe!DQ21&lt;=0,Eingabe!DS21))))</f>
        <v>►</v>
      </c>
      <c r="D31" s="222" t="str">
        <f>IF(S31=0,Eingabe!DU21,IF(Eingabe!DQ21=0," ",IF(Eingabe!DQ21&gt;=0,Eingabe!DQ21,IF(Eingabe!DQ21&lt;=0,Eingabe!DQ21,))))</f>
        <v>neu</v>
      </c>
      <c r="E31" s="44" t="str">
        <f>Eingabe!C18</f>
        <v>Bertl Graf</v>
      </c>
      <c r="F31" s="41">
        <f>Eingabe!M18</f>
        <v>16</v>
      </c>
      <c r="G31" s="246">
        <f>Eingabe!D18</f>
        <v>0</v>
      </c>
      <c r="H31" s="247">
        <f>Eingabe!E18</f>
        <v>0</v>
      </c>
      <c r="I31" s="196">
        <f>Eingabe!F18</f>
        <v>0</v>
      </c>
      <c r="J31" s="74">
        <f>Eingabe!G18</f>
        <v>0</v>
      </c>
      <c r="K31" s="196">
        <f>Eingabe!H18</f>
        <v>0</v>
      </c>
      <c r="L31" s="74">
        <f>Eingabe!I18</f>
        <v>0</v>
      </c>
      <c r="M31" s="309">
        <f>Eingabe!J18</f>
        <v>16</v>
      </c>
      <c r="N31" s="74">
        <f>Eingabe!K18</f>
        <v>0</v>
      </c>
      <c r="O31" s="213">
        <f>Eingabe!L18</f>
        <v>16</v>
      </c>
      <c r="P31" s="213">
        <f t="shared" si="0"/>
        <v>16</v>
      </c>
      <c r="Q31" s="209">
        <v>0</v>
      </c>
      <c r="S31" s="96"/>
      <c r="T31" s="286"/>
      <c r="W31" s="221">
        <v>16</v>
      </c>
      <c r="X31" s="234" t="str">
        <f>IF(AG31=0,Eingabe!EA21,IF(Eingabe!DX21&gt;0,Eingabe!DW21,IF(Eingabe!DX21&lt;0,Eingabe!DZ21,Eingabe!DY21)))</f>
        <v>►</v>
      </c>
      <c r="Y31" s="231" t="str">
        <f>IF(AG31=0,Eingabe!EB21,IF(Eingabe!DX21=0," ",Eingabe!DX21))</f>
        <v>neu</v>
      </c>
      <c r="Z31" s="159" t="str">
        <f>Eingabe!C18</f>
        <v>Bertl Graf</v>
      </c>
      <c r="AA31" s="160"/>
      <c r="AB31" s="294">
        <f>Eingabe!CA18</f>
        <v>16</v>
      </c>
      <c r="AC31" s="214">
        <f>Eingabe!BZ18</f>
        <v>16</v>
      </c>
      <c r="AD31" s="214">
        <f t="shared" si="1"/>
        <v>16</v>
      </c>
      <c r="AE31" s="209">
        <v>0</v>
      </c>
      <c r="AG31" s="96"/>
      <c r="AH31" s="21"/>
      <c r="AI31" s="21"/>
      <c r="AJ31" s="21"/>
      <c r="AK31" s="21"/>
      <c r="AL31" s="33">
        <v>16</v>
      </c>
      <c r="AM31" s="235" t="str">
        <f>IF(AV31=0,Eingabe!EH21,IF(Eingabe!EE21&gt;0,Eingabe!ED21,IF(Eingabe!EE21&lt;0,Eingabe!EG21,Eingabe!EF21)))</f>
        <v>►</v>
      </c>
      <c r="AN31" s="130" t="str">
        <f>IF(AV31=0,Eingabe!EI21,IF(Eingabe!EE21=0," ",Eingabe!EE21))</f>
        <v>neu</v>
      </c>
      <c r="AO31" s="159" t="str">
        <f>Eingabe!C21</f>
        <v>Helmut Dannerbauer</v>
      </c>
      <c r="AP31" s="160"/>
      <c r="AQ31" s="293" t="e">
        <f>Eingabe!CE21</f>
        <v>#DIV/0!</v>
      </c>
      <c r="AR31" s="208">
        <f>Eingabe!CD21</f>
        <v>0</v>
      </c>
      <c r="AS31" s="208">
        <f t="shared" si="3"/>
        <v>0</v>
      </c>
      <c r="AT31" s="209">
        <v>0</v>
      </c>
      <c r="AV31" s="284">
        <v>0</v>
      </c>
      <c r="AW31" s="21"/>
      <c r="AX31" s="21"/>
      <c r="AY31" s="21"/>
    </row>
    <row r="32" spans="1:51" s="8" customFormat="1" ht="35.25" customHeight="1" thickBot="1">
      <c r="A32" s="21"/>
      <c r="B32" s="33">
        <v>17</v>
      </c>
      <c r="C32" s="235" t="str">
        <f>IF(S32=0,Eingabe!DT22,IF(Eingabe!DQ22=0,Eingabe!DR22,IF(Eingabe!DQ22&gt;=0,Eingabe!DP22,IF(Eingabe!DQ22&lt;=0,Eingabe!DS22))))</f>
        <v>►</v>
      </c>
      <c r="D32" s="222" t="str">
        <f>IF(S32=0,Eingabe!DU22,IF(Eingabe!DQ22=0," ",IF(Eingabe!DQ22&gt;=0,Eingabe!DQ22,IF(Eingabe!DQ22&lt;=0,Eingabe!DQ22,))))</f>
        <v>neu</v>
      </c>
      <c r="E32" s="44" t="str">
        <f>Eingabe!C17</f>
        <v>Franz Zanko</v>
      </c>
      <c r="F32" s="41">
        <f>Eingabe!M17</f>
        <v>15</v>
      </c>
      <c r="G32" s="246">
        <f>Eingabe!D17</f>
        <v>0</v>
      </c>
      <c r="H32" s="247">
        <f>Eingabe!E17</f>
        <v>0</v>
      </c>
      <c r="I32" s="196">
        <f>Eingabe!F17</f>
        <v>0</v>
      </c>
      <c r="J32" s="74">
        <f>Eingabe!G17</f>
        <v>0</v>
      </c>
      <c r="K32" s="196">
        <f>Eingabe!H17</f>
        <v>0</v>
      </c>
      <c r="L32" s="74">
        <f>Eingabe!I17</f>
        <v>0</v>
      </c>
      <c r="M32" s="309">
        <f>Eingabe!J17</f>
        <v>15</v>
      </c>
      <c r="N32" s="74">
        <f>Eingabe!K17</f>
        <v>0</v>
      </c>
      <c r="O32" s="213">
        <f>Eingabe!L17</f>
        <v>15</v>
      </c>
      <c r="P32" s="213">
        <f t="shared" si="0"/>
        <v>15</v>
      </c>
      <c r="Q32" s="209">
        <v>0</v>
      </c>
      <c r="S32" s="96"/>
      <c r="T32" s="286"/>
      <c r="W32" s="221">
        <v>17</v>
      </c>
      <c r="X32" s="234" t="str">
        <f>IF(AG32=0,Eingabe!EA22,IF(Eingabe!DX22&gt;0,Eingabe!DW22,IF(Eingabe!DX22&lt;0,Eingabe!DZ22,Eingabe!DY22)))</f>
        <v>►</v>
      </c>
      <c r="Y32" s="231" t="str">
        <f>IF(AG32=0,Eingabe!EB22,IF(Eingabe!DX22=0," ",Eingabe!DX22))</f>
        <v>neu</v>
      </c>
      <c r="Z32" s="159" t="str">
        <f>Eingabe!C17</f>
        <v>Franz Zanko</v>
      </c>
      <c r="AA32" s="160"/>
      <c r="AB32" s="294">
        <f>Eingabe!CA17</f>
        <v>15</v>
      </c>
      <c r="AC32" s="214">
        <f>Eingabe!BZ17</f>
        <v>15</v>
      </c>
      <c r="AD32" s="214">
        <f t="shared" si="1"/>
        <v>15</v>
      </c>
      <c r="AE32" s="209">
        <v>0</v>
      </c>
      <c r="AG32" s="96"/>
      <c r="AH32" s="21"/>
      <c r="AI32" s="21"/>
      <c r="AJ32" s="21"/>
      <c r="AK32" s="21"/>
      <c r="AL32" s="33">
        <v>17</v>
      </c>
      <c r="AM32" s="235" t="str">
        <f>IF(AV32=0,Eingabe!EH22,IF(Eingabe!EE22&gt;0,Eingabe!ED22,IF(Eingabe!EE22&lt;0,Eingabe!EG22,Eingabe!EF22)))</f>
        <v>►</v>
      </c>
      <c r="AN32" s="130" t="str">
        <f>IF(AV32=0,Eingabe!EI22,IF(Eingabe!EE22=0," ",Eingabe!EE22))</f>
        <v>neu</v>
      </c>
      <c r="AO32" s="159" t="str">
        <f>Eingabe!C22</f>
        <v>Leo Rebler</v>
      </c>
      <c r="AP32" s="160"/>
      <c r="AQ32" s="293" t="e">
        <f>Eingabe!CE22</f>
        <v>#DIV/0!</v>
      </c>
      <c r="AR32" s="208">
        <f>Eingabe!CD22</f>
        <v>0</v>
      </c>
      <c r="AS32" s="208">
        <f t="shared" si="3"/>
        <v>0</v>
      </c>
      <c r="AT32" s="209">
        <v>0</v>
      </c>
      <c r="AV32" s="284">
        <v>0</v>
      </c>
      <c r="AW32" s="21"/>
      <c r="AX32" s="21"/>
      <c r="AY32" s="21"/>
    </row>
    <row r="33" spans="1:51" s="8" customFormat="1" ht="35.25" customHeight="1" thickBot="1">
      <c r="A33" s="21"/>
      <c r="B33" s="420" t="str">
        <f>Eingabe!$B$56</f>
        <v>Punktevergabe: 30,27,25,24,23,22,21,20,19,18,17,16,15,14,13,12,11,10,9,8,7,6,5,4,3,2,1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2"/>
      <c r="S33" s="96"/>
      <c r="T33" s="286"/>
      <c r="U33" s="27"/>
      <c r="V33" s="67"/>
      <c r="W33" s="436" t="str">
        <f>Eingabe!$B$56</f>
        <v>Punktevergabe: 30,27,25,24,23,22,21,20,19,18,17,16,15,14,13,12,11,10,9,8,7,6,5,4,3,2,1</v>
      </c>
      <c r="X33" s="437"/>
      <c r="Y33" s="437"/>
      <c r="Z33" s="437"/>
      <c r="AA33" s="437"/>
      <c r="AB33" s="437"/>
      <c r="AC33" s="437"/>
      <c r="AD33" s="437"/>
      <c r="AE33" s="438"/>
      <c r="AF33" s="20"/>
      <c r="AG33" s="20"/>
      <c r="AH33" s="21"/>
      <c r="AI33" s="21"/>
      <c r="AJ33" s="21"/>
      <c r="AK33" s="21"/>
      <c r="AL33" s="33">
        <v>18</v>
      </c>
      <c r="AM33" s="235" t="str">
        <f>IF(AV33=0,Eingabe!EH23,IF(Eingabe!EE23&gt;0,Eingabe!ED23,IF(Eingabe!EE23&lt;0,Eingabe!EG23,Eingabe!EF23)))</f>
        <v>►</v>
      </c>
      <c r="AN33" s="130" t="str">
        <f>IF(AV33=0,Eingabe!EI23,IF(Eingabe!EE23=0," ",Eingabe!EE23))</f>
        <v>neu</v>
      </c>
      <c r="AO33" s="159">
        <f>Eingabe!C23</f>
        <v>18</v>
      </c>
      <c r="AP33" s="160"/>
      <c r="AQ33" s="293" t="e">
        <f>Eingabe!CE23</f>
        <v>#DIV/0!</v>
      </c>
      <c r="AR33" s="208">
        <f>Eingabe!CD23</f>
        <v>0</v>
      </c>
      <c r="AS33" s="208">
        <f t="shared" si="3"/>
        <v>0</v>
      </c>
      <c r="AT33" s="209">
        <v>0</v>
      </c>
      <c r="AV33" s="284">
        <v>0</v>
      </c>
      <c r="AW33" s="21"/>
      <c r="AX33" s="21"/>
      <c r="AY33" s="21"/>
    </row>
    <row r="34" spans="1:51" s="8" customFormat="1" ht="35.25" customHeight="1">
      <c r="A34" s="21"/>
      <c r="B34" s="26"/>
      <c r="C34" s="26"/>
      <c r="D34" s="26"/>
      <c r="E34" s="4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5"/>
      <c r="S34" s="96"/>
      <c r="T34" s="286"/>
      <c r="U34" s="28"/>
      <c r="V34" s="28"/>
      <c r="W34" s="28"/>
      <c r="X34" s="27"/>
      <c r="Y34" s="28"/>
      <c r="Z34" s="27"/>
      <c r="AA34" s="14"/>
      <c r="AB34" s="14"/>
      <c r="AC34" s="25"/>
      <c r="AD34" s="20"/>
      <c r="AE34" s="2"/>
      <c r="AF34" s="20">
        <v>0</v>
      </c>
      <c r="AG34" s="20"/>
      <c r="AH34" s="21"/>
      <c r="AI34" s="21"/>
      <c r="AJ34" s="21"/>
      <c r="AK34" s="21"/>
      <c r="AL34" s="33">
        <v>19</v>
      </c>
      <c r="AM34" s="235" t="str">
        <f>IF(AV34=0,Eingabe!EH24,IF(Eingabe!EE24&gt;0,Eingabe!ED24,IF(Eingabe!EE24&lt;0,Eingabe!EG24,Eingabe!EF24)))</f>
        <v>►</v>
      </c>
      <c r="AN34" s="130" t="str">
        <f>IF(AV34=0,Eingabe!EI24,IF(Eingabe!EE24=0," ",Eingabe!EE24))</f>
        <v>neu</v>
      </c>
      <c r="AO34" s="159">
        <f>Eingabe!C24</f>
        <v>19</v>
      </c>
      <c r="AP34" s="160"/>
      <c r="AQ34" s="293" t="e">
        <f>Eingabe!CE24</f>
        <v>#DIV/0!</v>
      </c>
      <c r="AR34" s="208">
        <f>Eingabe!CD24</f>
        <v>0</v>
      </c>
      <c r="AS34" s="208">
        <f t="shared" si="3"/>
        <v>0</v>
      </c>
      <c r="AT34" s="209">
        <v>0</v>
      </c>
      <c r="AV34" s="284">
        <v>0</v>
      </c>
      <c r="AW34" s="21"/>
      <c r="AX34" s="21"/>
      <c r="AY34" s="21"/>
    </row>
    <row r="35" spans="1:51" s="8" customFormat="1" ht="35.25" customHeight="1">
      <c r="A35" s="21"/>
      <c r="B35" s="26"/>
      <c r="C35" s="26"/>
      <c r="D35" s="321" t="s">
        <v>129</v>
      </c>
      <c r="E35" s="322"/>
      <c r="F35" s="322"/>
      <c r="G35" s="322"/>
      <c r="H35" s="322"/>
      <c r="I35" s="322"/>
      <c r="J35" s="322"/>
      <c r="K35" s="323"/>
      <c r="L35" s="26"/>
      <c r="M35" s="26"/>
      <c r="N35" s="26"/>
      <c r="O35" s="26"/>
      <c r="P35" s="26"/>
      <c r="Q35" s="25"/>
      <c r="S35" s="96"/>
      <c r="T35" s="286"/>
      <c r="U35" s="28"/>
      <c r="V35" s="28"/>
      <c r="W35" s="28"/>
      <c r="X35" s="3"/>
      <c r="Y35" s="13"/>
      <c r="Z35" s="3"/>
      <c r="AA35" s="14"/>
      <c r="AB35" s="14"/>
      <c r="AC35" s="25"/>
      <c r="AD35" s="20"/>
      <c r="AE35" s="2"/>
      <c r="AF35" s="20"/>
      <c r="AG35" s="20"/>
      <c r="AH35" s="21"/>
      <c r="AI35" s="21"/>
      <c r="AJ35" s="21"/>
      <c r="AK35" s="21"/>
      <c r="AL35" s="33">
        <v>20</v>
      </c>
      <c r="AM35" s="235" t="str">
        <f>IF(AV35=0,Eingabe!EH25,IF(Eingabe!EE25&gt;0,Eingabe!ED25,IF(Eingabe!EE25&lt;0,Eingabe!EG25,Eingabe!EF25)))</f>
        <v>►</v>
      </c>
      <c r="AN35" s="130" t="str">
        <f>IF(AV35=0,Eingabe!EI25,IF(Eingabe!EE25=0," ",Eingabe!EE25))</f>
        <v>neu</v>
      </c>
      <c r="AO35" s="159">
        <f>Eingabe!C25</f>
        <v>20</v>
      </c>
      <c r="AP35" s="160"/>
      <c r="AQ35" s="293" t="e">
        <f>Eingabe!CE25</f>
        <v>#DIV/0!</v>
      </c>
      <c r="AR35" s="208">
        <f>Eingabe!CD25</f>
        <v>0</v>
      </c>
      <c r="AS35" s="208">
        <f t="shared" si="3"/>
        <v>0</v>
      </c>
      <c r="AT35" s="209">
        <v>0</v>
      </c>
      <c r="AV35" s="284">
        <v>0</v>
      </c>
      <c r="AW35" s="21"/>
      <c r="AX35" s="21"/>
      <c r="AY35" s="21"/>
    </row>
    <row r="36" spans="1:51" s="8" customFormat="1" ht="35.25" customHeight="1">
      <c r="A36" s="21"/>
      <c r="B36" s="26"/>
      <c r="C36" s="26"/>
      <c r="D36" s="197" t="s">
        <v>109</v>
      </c>
      <c r="E36" s="193">
        <v>42129</v>
      </c>
      <c r="F36" s="320" t="s">
        <v>75</v>
      </c>
      <c r="G36" s="320"/>
      <c r="H36" s="320"/>
      <c r="I36" s="194">
        <v>14.153</v>
      </c>
      <c r="J36" s="194" t="s">
        <v>68</v>
      </c>
      <c r="K36" s="195">
        <v>6</v>
      </c>
      <c r="L36" s="26"/>
      <c r="M36" s="26"/>
      <c r="N36" s="26"/>
      <c r="O36" s="26"/>
      <c r="P36" s="26"/>
      <c r="Q36" s="25"/>
      <c r="S36" s="96"/>
      <c r="T36" s="286"/>
      <c r="U36" s="28"/>
      <c r="V36" s="28"/>
      <c r="W36" s="28"/>
      <c r="X36" s="3"/>
      <c r="Y36" s="13"/>
      <c r="Z36" s="3"/>
      <c r="AA36" s="14"/>
      <c r="AB36" s="14"/>
      <c r="AC36" s="25"/>
      <c r="AD36" s="20"/>
      <c r="AE36" s="2"/>
      <c r="AF36" s="20"/>
      <c r="AG36" s="20"/>
      <c r="AH36" s="21"/>
      <c r="AI36" s="21"/>
      <c r="AJ36" s="21"/>
      <c r="AK36" s="21"/>
      <c r="AL36" s="33">
        <v>21</v>
      </c>
      <c r="AM36" s="235" t="str">
        <f>IF(AV36=0,Eingabe!EH26,IF(Eingabe!EE26&gt;0,Eingabe!ED26,IF(Eingabe!EE26&lt;0,Eingabe!EG26,Eingabe!EF26)))</f>
        <v>►</v>
      </c>
      <c r="AN36" s="130" t="str">
        <f>IF(AV36=0,Eingabe!EI26,IF(Eingabe!EE26=0," ",Eingabe!EE26))</f>
        <v>neu</v>
      </c>
      <c r="AO36" s="159">
        <f>Eingabe!C26</f>
        <v>21</v>
      </c>
      <c r="AP36" s="160"/>
      <c r="AQ36" s="293" t="e">
        <f>Eingabe!CE26</f>
        <v>#DIV/0!</v>
      </c>
      <c r="AR36" s="208">
        <f>Eingabe!CD26</f>
        <v>0</v>
      </c>
      <c r="AS36" s="208">
        <f t="shared" si="3"/>
        <v>0</v>
      </c>
      <c r="AT36" s="209">
        <v>0</v>
      </c>
      <c r="AV36" s="284">
        <v>0</v>
      </c>
      <c r="AW36" s="21"/>
      <c r="AX36" s="21"/>
      <c r="AY36" s="21"/>
    </row>
    <row r="37" spans="1:51" s="8" customFormat="1" ht="35.25" customHeight="1" thickBot="1">
      <c r="A37" s="21"/>
      <c r="B37" s="26"/>
      <c r="C37" s="20"/>
      <c r="D37" s="239" t="s">
        <v>110</v>
      </c>
      <c r="E37" s="240">
        <v>42014</v>
      </c>
      <c r="F37" s="314" t="s">
        <v>76</v>
      </c>
      <c r="G37" s="315"/>
      <c r="H37" s="316"/>
      <c r="I37" s="241">
        <v>14.284</v>
      </c>
      <c r="J37" s="241" t="s">
        <v>68</v>
      </c>
      <c r="K37" s="242">
        <v>6</v>
      </c>
      <c r="L37" s="20"/>
      <c r="M37" s="20"/>
      <c r="N37" s="20"/>
      <c r="O37" s="26"/>
      <c r="P37" s="26"/>
      <c r="Q37" s="25"/>
      <c r="S37" s="96"/>
      <c r="T37" s="286"/>
      <c r="U37" s="28"/>
      <c r="V37" s="28"/>
      <c r="W37" s="28"/>
      <c r="X37" s="27"/>
      <c r="Y37" s="28"/>
      <c r="Z37" s="27"/>
      <c r="AA37" s="14"/>
      <c r="AB37" s="14"/>
      <c r="AC37" s="25"/>
      <c r="AD37" s="20"/>
      <c r="AE37" s="2"/>
      <c r="AF37" s="20"/>
      <c r="AG37" s="20"/>
      <c r="AH37" s="21"/>
      <c r="AI37" s="21"/>
      <c r="AJ37" s="21"/>
      <c r="AK37" s="21"/>
      <c r="AL37" s="33">
        <v>22</v>
      </c>
      <c r="AM37" s="235" t="str">
        <f>IF(AV37=0,Eingabe!EH27,IF(Eingabe!EE27&gt;0,Eingabe!ED27,IF(Eingabe!EE27&lt;0,Eingabe!EG27,Eingabe!EF27)))</f>
        <v>►</v>
      </c>
      <c r="AN37" s="130" t="str">
        <f>IF(AV37=0,Eingabe!EI27,IF(Eingabe!EE27=0," ",Eingabe!EE27))</f>
        <v>neu</v>
      </c>
      <c r="AO37" s="159">
        <f>Eingabe!C27</f>
        <v>22</v>
      </c>
      <c r="AP37" s="160"/>
      <c r="AQ37" s="293" t="e">
        <f>Eingabe!CE27</f>
        <v>#DIV/0!</v>
      </c>
      <c r="AR37" s="208">
        <f>Eingabe!CD27</f>
        <v>0</v>
      </c>
      <c r="AS37" s="208">
        <f t="shared" si="3"/>
        <v>0</v>
      </c>
      <c r="AT37" s="209">
        <v>0</v>
      </c>
      <c r="AV37" s="284">
        <v>0</v>
      </c>
      <c r="AW37" s="21"/>
      <c r="AX37" s="21"/>
      <c r="AY37" s="21"/>
    </row>
    <row r="38" spans="1:51" s="8" customFormat="1" ht="35.25" customHeight="1" thickBot="1">
      <c r="A38" s="21"/>
      <c r="B38" s="2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0"/>
      <c r="Q38" s="25"/>
      <c r="S38" s="96"/>
      <c r="T38" s="286"/>
      <c r="U38" s="350">
        <f>Eingabe!$D$5</f>
        <v>42017</v>
      </c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2"/>
      <c r="AH38" s="21"/>
      <c r="AI38" s="21"/>
      <c r="AJ38" s="21"/>
      <c r="AK38" s="21"/>
      <c r="AL38" s="33">
        <v>23</v>
      </c>
      <c r="AM38" s="235" t="str">
        <f>IF(AV38=0,Eingabe!EH28,IF(Eingabe!EE28&gt;0,Eingabe!ED28,IF(Eingabe!EE28&lt;0,Eingabe!EG28,Eingabe!EF28)))</f>
        <v>►</v>
      </c>
      <c r="AN38" s="130" t="str">
        <f>IF(AV38=0,Eingabe!EI28,IF(Eingabe!EE28=0," ",Eingabe!EE28))</f>
        <v>neu</v>
      </c>
      <c r="AO38" s="159">
        <f>Eingabe!C28</f>
        <v>23</v>
      </c>
      <c r="AP38" s="160"/>
      <c r="AQ38" s="293" t="e">
        <f>Eingabe!CE28</f>
        <v>#DIV/0!</v>
      </c>
      <c r="AR38" s="208">
        <f>Eingabe!CD28</f>
        <v>0</v>
      </c>
      <c r="AS38" s="208">
        <f t="shared" si="3"/>
        <v>0</v>
      </c>
      <c r="AT38" s="209">
        <v>0</v>
      </c>
      <c r="AV38" s="284">
        <v>0</v>
      </c>
      <c r="AW38" s="21"/>
      <c r="AX38" s="21"/>
      <c r="AY38" s="21"/>
    </row>
    <row r="39" spans="1:51" s="8" customFormat="1" ht="35.25" customHeight="1">
      <c r="A39" s="21"/>
      <c r="B39" s="20"/>
      <c r="C39" s="15"/>
      <c r="D39" s="321" t="s">
        <v>130</v>
      </c>
      <c r="E39" s="322"/>
      <c r="F39" s="322"/>
      <c r="G39" s="322"/>
      <c r="H39" s="322"/>
      <c r="I39" s="322"/>
      <c r="J39" s="322"/>
      <c r="K39" s="323"/>
      <c r="L39" s="15"/>
      <c r="M39" s="15"/>
      <c r="N39" s="15"/>
      <c r="O39" s="15"/>
      <c r="P39" s="20"/>
      <c r="Q39" s="25"/>
      <c r="S39" s="96"/>
      <c r="T39" s="286"/>
      <c r="U39" s="353" t="s">
        <v>0</v>
      </c>
      <c r="V39" s="337" t="s">
        <v>63</v>
      </c>
      <c r="W39" s="338"/>
      <c r="X39" s="326" t="s">
        <v>66</v>
      </c>
      <c r="Y39" s="326"/>
      <c r="Z39" s="446" t="s">
        <v>67</v>
      </c>
      <c r="AA39" s="400" t="s">
        <v>4</v>
      </c>
      <c r="AB39" s="400" t="s">
        <v>5</v>
      </c>
      <c r="AC39" s="400" t="s">
        <v>6</v>
      </c>
      <c r="AD39" s="400" t="s">
        <v>62</v>
      </c>
      <c r="AE39" s="434" t="s">
        <v>3</v>
      </c>
      <c r="AF39" s="201" t="s">
        <v>60</v>
      </c>
      <c r="AG39" s="202"/>
      <c r="AH39" s="21"/>
      <c r="AI39" s="21"/>
      <c r="AJ39" s="21"/>
      <c r="AK39" s="21"/>
      <c r="AL39" s="33">
        <v>24</v>
      </c>
      <c r="AM39" s="235" t="str">
        <f>IF(AV39=0,Eingabe!EH29,IF(Eingabe!EE29&gt;0,Eingabe!ED29,IF(Eingabe!EE29&lt;0,Eingabe!EG29,Eingabe!EF29)))</f>
        <v>►</v>
      </c>
      <c r="AN39" s="130" t="str">
        <f>IF(AV39=0,Eingabe!EI29,IF(Eingabe!EE29=0," ",Eingabe!EE29))</f>
        <v>neu</v>
      </c>
      <c r="AO39" s="159">
        <f>Eingabe!C29</f>
        <v>24</v>
      </c>
      <c r="AP39" s="160"/>
      <c r="AQ39" s="293" t="e">
        <f>Eingabe!CE29</f>
        <v>#DIV/0!</v>
      </c>
      <c r="AR39" s="208">
        <f>Eingabe!CD29</f>
        <v>0</v>
      </c>
      <c r="AS39" s="208">
        <f t="shared" si="3"/>
        <v>0</v>
      </c>
      <c r="AT39" s="209">
        <v>0</v>
      </c>
      <c r="AV39" s="284">
        <v>0</v>
      </c>
      <c r="AW39" s="21"/>
      <c r="AX39" s="21"/>
      <c r="AY39" s="21"/>
    </row>
    <row r="40" spans="1:51" s="8" customFormat="1" ht="35.25" customHeight="1" thickBot="1">
      <c r="A40" s="21"/>
      <c r="B40" s="20"/>
      <c r="C40" s="15"/>
      <c r="D40" s="197" t="s">
        <v>109</v>
      </c>
      <c r="E40" s="193">
        <v>42311</v>
      </c>
      <c r="F40" s="320" t="s">
        <v>75</v>
      </c>
      <c r="G40" s="320"/>
      <c r="H40" s="320"/>
      <c r="I40" s="194">
        <v>10.463</v>
      </c>
      <c r="J40" s="194" t="s">
        <v>68</v>
      </c>
      <c r="K40" s="195">
        <v>4</v>
      </c>
      <c r="L40" s="15"/>
      <c r="M40" s="15"/>
      <c r="N40" s="15"/>
      <c r="O40" s="15"/>
      <c r="P40" s="21"/>
      <c r="Q40" s="25"/>
      <c r="S40" s="96"/>
      <c r="T40" s="286"/>
      <c r="U40" s="354"/>
      <c r="V40" s="339"/>
      <c r="W40" s="340"/>
      <c r="X40" s="327"/>
      <c r="Y40" s="327"/>
      <c r="Z40" s="447"/>
      <c r="AA40" s="401"/>
      <c r="AB40" s="401"/>
      <c r="AC40" s="401"/>
      <c r="AD40" s="401"/>
      <c r="AE40" s="435"/>
      <c r="AF40" s="203" t="s">
        <v>58</v>
      </c>
      <c r="AG40" s="204" t="s">
        <v>59</v>
      </c>
      <c r="AH40" s="21"/>
      <c r="AI40" s="21"/>
      <c r="AJ40" s="21"/>
      <c r="AK40" s="21"/>
      <c r="AL40" s="33">
        <v>25</v>
      </c>
      <c r="AM40" s="235" t="str">
        <f>IF(AV40=0,Eingabe!EH30,IF(Eingabe!EE30&gt;0,Eingabe!ED30,IF(Eingabe!EE30&lt;0,Eingabe!EG30,Eingabe!EF30)))</f>
        <v>►</v>
      </c>
      <c r="AN40" s="130" t="str">
        <f>IF(AV40=0,Eingabe!EI30,IF(Eingabe!EE30=0," ",Eingabe!EE30))</f>
        <v>neu</v>
      </c>
      <c r="AO40" s="159">
        <f>Eingabe!C30</f>
        <v>25</v>
      </c>
      <c r="AP40" s="160"/>
      <c r="AQ40" s="293" t="e">
        <f>Eingabe!CE30</f>
        <v>#DIV/0!</v>
      </c>
      <c r="AR40" s="208">
        <f>Eingabe!CD30</f>
        <v>0</v>
      </c>
      <c r="AS40" s="208">
        <f t="shared" si="3"/>
        <v>0</v>
      </c>
      <c r="AT40" s="209">
        <v>0</v>
      </c>
      <c r="AV40" s="284">
        <v>0</v>
      </c>
      <c r="AW40" s="21"/>
      <c r="AX40" s="21"/>
      <c r="AY40" s="21"/>
    </row>
    <row r="41" spans="1:51" s="8" customFormat="1" ht="35.25" customHeight="1">
      <c r="A41" s="21"/>
      <c r="B41" s="20"/>
      <c r="C41" s="15"/>
      <c r="D41" s="239" t="s">
        <v>110</v>
      </c>
      <c r="E41" s="240"/>
      <c r="F41" s="314"/>
      <c r="G41" s="315"/>
      <c r="H41" s="316"/>
      <c r="I41" s="241"/>
      <c r="J41" s="241" t="s">
        <v>68</v>
      </c>
      <c r="K41" s="242"/>
      <c r="L41" s="15"/>
      <c r="M41" s="15"/>
      <c r="N41" s="15"/>
      <c r="O41" s="15"/>
      <c r="P41" s="21"/>
      <c r="Q41" s="25"/>
      <c r="S41" s="96"/>
      <c r="T41" s="286"/>
      <c r="U41" s="56" t="s">
        <v>7</v>
      </c>
      <c r="V41" s="163" t="str">
        <f>Eingabe!C13</f>
        <v>Thomas Nowak </v>
      </c>
      <c r="W41" s="164"/>
      <c r="X41" s="163" t="s">
        <v>116</v>
      </c>
      <c r="Y41" s="164"/>
      <c r="Z41" s="165">
        <v>8</v>
      </c>
      <c r="AA41" s="169">
        <v>101.61</v>
      </c>
      <c r="AB41" s="166">
        <f aca="true" t="shared" si="4" ref="AB41:AB48">SUM(AC41-AA41)</f>
        <v>102.11</v>
      </c>
      <c r="AC41" s="167">
        <v>203.72</v>
      </c>
      <c r="AD41" s="166">
        <f aca="true" t="shared" si="5" ref="AD41:AD48">SUM(AC41/12)</f>
        <v>16.976666666666667</v>
      </c>
      <c r="AE41" s="168">
        <f>Eingabe!D13</f>
        <v>30</v>
      </c>
      <c r="AF41" s="264"/>
      <c r="AG41" s="265"/>
      <c r="AH41" s="21"/>
      <c r="AI41" s="21"/>
      <c r="AJ41" s="21"/>
      <c r="AK41" s="21"/>
      <c r="AL41" s="33">
        <v>26</v>
      </c>
      <c r="AM41" s="235" t="str">
        <f>IF(AV41=0,Eingabe!EH31,IF(Eingabe!EE31&gt;0,Eingabe!ED31,IF(Eingabe!EE31&lt;0,Eingabe!EG31,Eingabe!EF31)))</f>
        <v>►</v>
      </c>
      <c r="AN41" s="130" t="str">
        <f>IF(AV41=0,Eingabe!EI31,IF(Eingabe!EE31=0," ",Eingabe!EE31))</f>
        <v>neu</v>
      </c>
      <c r="AO41" s="159">
        <f>Eingabe!C31</f>
        <v>26</v>
      </c>
      <c r="AP41" s="160"/>
      <c r="AQ41" s="293" t="e">
        <f>Eingabe!CE31</f>
        <v>#DIV/0!</v>
      </c>
      <c r="AR41" s="208">
        <f>Eingabe!CD31</f>
        <v>0</v>
      </c>
      <c r="AS41" s="208">
        <f t="shared" si="3"/>
        <v>0</v>
      </c>
      <c r="AT41" s="209">
        <v>0</v>
      </c>
      <c r="AV41" s="284">
        <v>0</v>
      </c>
      <c r="AW41" s="21"/>
      <c r="AX41" s="21"/>
      <c r="AY41" s="21"/>
    </row>
    <row r="42" spans="1:51" s="8" customFormat="1" ht="35.25" customHeight="1">
      <c r="A42" s="21"/>
      <c r="B42" s="2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2"/>
      <c r="Q42" s="25"/>
      <c r="S42" s="96"/>
      <c r="T42" s="286"/>
      <c r="U42" s="11" t="s">
        <v>8</v>
      </c>
      <c r="V42" s="170" t="str">
        <f>Eingabe!C8</f>
        <v>Walter Lemböck </v>
      </c>
      <c r="W42" s="171"/>
      <c r="X42" s="170" t="s">
        <v>116</v>
      </c>
      <c r="Y42" s="171"/>
      <c r="Z42" s="172">
        <v>5</v>
      </c>
      <c r="AA42" s="173">
        <v>101.82</v>
      </c>
      <c r="AB42" s="173">
        <f t="shared" si="4"/>
        <v>101.78</v>
      </c>
      <c r="AC42" s="174">
        <v>203.6</v>
      </c>
      <c r="AD42" s="173">
        <f t="shared" si="5"/>
        <v>16.966666666666665</v>
      </c>
      <c r="AE42" s="175">
        <f>Eingabe!D8</f>
        <v>27</v>
      </c>
      <c r="AF42" s="266">
        <f aca="true" t="shared" si="6" ref="AF42:AF48">$AC$41-AC42</f>
        <v>0.12000000000000455</v>
      </c>
      <c r="AG42" s="267"/>
      <c r="AH42" s="21"/>
      <c r="AI42" s="21"/>
      <c r="AJ42" s="21"/>
      <c r="AK42" s="21"/>
      <c r="AL42" s="33">
        <v>27</v>
      </c>
      <c r="AM42" s="235" t="str">
        <f>IF(AV42=0,Eingabe!EH32,IF(Eingabe!EE32&gt;0,Eingabe!ED32,IF(Eingabe!EE32&lt;0,Eingabe!EG32,Eingabe!EF32)))</f>
        <v>►</v>
      </c>
      <c r="AN42" s="130" t="str">
        <f>IF(AV42=0,Eingabe!EI32,IF(Eingabe!EE32=0," ",Eingabe!EE32))</f>
        <v>neu</v>
      </c>
      <c r="AO42" s="159">
        <f>Eingabe!C32</f>
        <v>27</v>
      </c>
      <c r="AP42" s="160"/>
      <c r="AQ42" s="293" t="e">
        <f>Eingabe!CE32</f>
        <v>#DIV/0!</v>
      </c>
      <c r="AR42" s="208">
        <f>Eingabe!CD32</f>
        <v>0</v>
      </c>
      <c r="AS42" s="208">
        <f t="shared" si="3"/>
        <v>0</v>
      </c>
      <c r="AT42" s="209">
        <v>0</v>
      </c>
      <c r="AV42" s="284">
        <v>0</v>
      </c>
      <c r="AW42" s="21"/>
      <c r="AX42" s="21"/>
      <c r="AY42" s="21"/>
    </row>
    <row r="43" spans="1:51" s="8" customFormat="1" ht="35.25" customHeight="1">
      <c r="A43" s="21"/>
      <c r="B43" s="2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2"/>
      <c r="Q43" s="25"/>
      <c r="S43" s="96"/>
      <c r="T43" s="286"/>
      <c r="U43" s="12" t="s">
        <v>9</v>
      </c>
      <c r="V43" s="176" t="str">
        <f>Eingabe!C6</f>
        <v>Thomas Gebhardt</v>
      </c>
      <c r="W43" s="177"/>
      <c r="X43" s="176" t="s">
        <v>111</v>
      </c>
      <c r="Y43" s="177"/>
      <c r="Z43" s="178">
        <v>1</v>
      </c>
      <c r="AA43" s="182">
        <v>102.78</v>
      </c>
      <c r="AB43" s="4">
        <f t="shared" si="4"/>
        <v>100.72</v>
      </c>
      <c r="AC43" s="180">
        <v>203.5</v>
      </c>
      <c r="AD43" s="179">
        <f t="shared" si="5"/>
        <v>16.958333333333332</v>
      </c>
      <c r="AE43" s="181">
        <f>Eingabe!D6</f>
        <v>25</v>
      </c>
      <c r="AF43" s="268">
        <f t="shared" si="6"/>
        <v>0.21999999999999886</v>
      </c>
      <c r="AG43" s="269">
        <f aca="true" t="shared" si="7" ref="AG43:AG48">SUM(AC42-AC43)</f>
        <v>0.09999999999999432</v>
      </c>
      <c r="AH43" s="21"/>
      <c r="AI43" s="21"/>
      <c r="AJ43" s="21"/>
      <c r="AK43" s="21"/>
      <c r="AL43" s="33">
        <v>28</v>
      </c>
      <c r="AM43" s="235" t="str">
        <f>IF(AV43=0,Eingabe!EH33,IF(Eingabe!EE33&gt;0,Eingabe!ED33,IF(Eingabe!EE33&lt;0,Eingabe!EG33,Eingabe!EF33)))</f>
        <v>►</v>
      </c>
      <c r="AN43" s="130" t="str">
        <f>IF(AV43=0,Eingabe!EI33,IF(Eingabe!EE33=0," ",Eingabe!EE33))</f>
        <v>neu</v>
      </c>
      <c r="AO43" s="159">
        <f>Eingabe!C33</f>
        <v>28</v>
      </c>
      <c r="AP43" s="160"/>
      <c r="AQ43" s="293" t="e">
        <f>Eingabe!CE33</f>
        <v>#DIV/0!</v>
      </c>
      <c r="AR43" s="208">
        <f>Eingabe!CD33</f>
        <v>0</v>
      </c>
      <c r="AS43" s="208">
        <f t="shared" si="3"/>
        <v>0</v>
      </c>
      <c r="AT43" s="209">
        <v>0</v>
      </c>
      <c r="AV43" s="284">
        <v>0</v>
      </c>
      <c r="AW43" s="21"/>
      <c r="AX43" s="21"/>
      <c r="AY43" s="21"/>
    </row>
    <row r="44" spans="1:51" s="8" customFormat="1" ht="35.25" customHeight="1">
      <c r="A44" s="21"/>
      <c r="B44" s="2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2"/>
      <c r="Q44" s="25"/>
      <c r="S44" s="96"/>
      <c r="T44" s="286"/>
      <c r="U44" s="9" t="s">
        <v>10</v>
      </c>
      <c r="V44" s="153" t="str">
        <f>Eingabe!C12</f>
        <v>Günther Schlosser</v>
      </c>
      <c r="W44" s="154"/>
      <c r="X44" s="153" t="s">
        <v>114</v>
      </c>
      <c r="Y44" s="154"/>
      <c r="Z44" s="152">
        <v>17</v>
      </c>
      <c r="AA44" s="4">
        <v>100.65</v>
      </c>
      <c r="AB44" s="179">
        <f t="shared" si="4"/>
        <v>101.29999999999998</v>
      </c>
      <c r="AC44" s="5">
        <v>201.95</v>
      </c>
      <c r="AD44" s="4">
        <f t="shared" si="5"/>
        <v>16.829166666666666</v>
      </c>
      <c r="AE44" s="6">
        <f>Eingabe!D12</f>
        <v>24</v>
      </c>
      <c r="AF44" s="270">
        <f t="shared" si="6"/>
        <v>1.7700000000000102</v>
      </c>
      <c r="AG44" s="271">
        <f t="shared" si="7"/>
        <v>1.5500000000000114</v>
      </c>
      <c r="AH44" s="21"/>
      <c r="AI44" s="21"/>
      <c r="AJ44" s="21"/>
      <c r="AK44" s="21"/>
      <c r="AL44" s="33">
        <v>29</v>
      </c>
      <c r="AM44" s="235" t="str">
        <f>IF(AV44=0,Eingabe!EH34,IF(Eingabe!EE34&gt;0,Eingabe!ED34,IF(Eingabe!EE34&lt;0,Eingabe!EG34,Eingabe!EF34)))</f>
        <v>►</v>
      </c>
      <c r="AN44" s="130" t="str">
        <f>IF(AV44=0,Eingabe!EI34,IF(Eingabe!EE34=0," ",Eingabe!EE34))</f>
        <v>neu</v>
      </c>
      <c r="AO44" s="159">
        <f>Eingabe!C34</f>
        <v>29</v>
      </c>
      <c r="AP44" s="160"/>
      <c r="AQ44" s="293" t="e">
        <f>Eingabe!CE34</f>
        <v>#DIV/0!</v>
      </c>
      <c r="AR44" s="208">
        <f>Eingabe!CD34</f>
        <v>0</v>
      </c>
      <c r="AS44" s="208">
        <f t="shared" si="3"/>
        <v>0</v>
      </c>
      <c r="AT44" s="209">
        <v>0</v>
      </c>
      <c r="AV44" s="284">
        <v>0</v>
      </c>
      <c r="AW44" s="21"/>
      <c r="AX44" s="21"/>
      <c r="AY44" s="21"/>
    </row>
    <row r="45" spans="1:51" s="8" customFormat="1" ht="35.25" customHeight="1">
      <c r="A45" s="21"/>
      <c r="B45" s="2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2"/>
      <c r="Q45" s="25"/>
      <c r="S45" s="96"/>
      <c r="T45" s="286"/>
      <c r="U45" s="9" t="s">
        <v>11</v>
      </c>
      <c r="V45" s="153" t="str">
        <f>Eingabe!C7</f>
        <v>Thomas Sanda</v>
      </c>
      <c r="W45" s="154"/>
      <c r="X45" s="153" t="s">
        <v>116</v>
      </c>
      <c r="Y45" s="154"/>
      <c r="Z45" s="152" t="s">
        <v>115</v>
      </c>
      <c r="AA45" s="4">
        <v>100.55</v>
      </c>
      <c r="AB45" s="4">
        <f t="shared" si="4"/>
        <v>100.23</v>
      </c>
      <c r="AC45" s="5">
        <v>200.78</v>
      </c>
      <c r="AD45" s="4">
        <f t="shared" si="5"/>
        <v>16.731666666666666</v>
      </c>
      <c r="AE45" s="6">
        <f>Eingabe!D7</f>
        <v>23</v>
      </c>
      <c r="AF45" s="270">
        <f t="shared" si="6"/>
        <v>2.9399999999999977</v>
      </c>
      <c r="AG45" s="271">
        <f t="shared" si="7"/>
        <v>1.1699999999999875</v>
      </c>
      <c r="AH45" s="21"/>
      <c r="AI45" s="21"/>
      <c r="AJ45" s="21"/>
      <c r="AK45" s="21"/>
      <c r="AL45" s="33">
        <v>30</v>
      </c>
      <c r="AM45" s="235" t="str">
        <f>IF(AV45=0,Eingabe!EH35,IF(Eingabe!EE35&gt;0,Eingabe!ED35,IF(Eingabe!EE35&lt;0,Eingabe!EG35,Eingabe!EF35)))</f>
        <v>►</v>
      </c>
      <c r="AN45" s="130" t="str">
        <f>IF(AV45=0,Eingabe!EI35,IF(Eingabe!EE35=0," ",Eingabe!EE35))</f>
        <v>neu</v>
      </c>
      <c r="AO45" s="159">
        <f>Eingabe!C35</f>
        <v>30</v>
      </c>
      <c r="AP45" s="160"/>
      <c r="AQ45" s="293" t="e">
        <f>Eingabe!CE35</f>
        <v>#DIV/0!</v>
      </c>
      <c r="AR45" s="208">
        <f>Eingabe!CD35</f>
        <v>0</v>
      </c>
      <c r="AS45" s="208">
        <f t="shared" si="3"/>
        <v>0</v>
      </c>
      <c r="AT45" s="209">
        <v>0</v>
      </c>
      <c r="AV45" s="284">
        <v>0</v>
      </c>
      <c r="AW45" s="21"/>
      <c r="AX45" s="21"/>
      <c r="AY45" s="21"/>
    </row>
    <row r="46" spans="1:51" s="7" customFormat="1" ht="35.25" customHeight="1">
      <c r="A46" s="22"/>
      <c r="B46" s="2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1"/>
      <c r="Q46" s="25"/>
      <c r="S46" s="96"/>
      <c r="T46" s="287"/>
      <c r="U46" s="9" t="s">
        <v>12</v>
      </c>
      <c r="V46" s="153" t="str">
        <f>Eingabe!C10</f>
        <v>Peter Siding </v>
      </c>
      <c r="W46" s="154"/>
      <c r="X46" s="153" t="s">
        <v>112</v>
      </c>
      <c r="Y46" s="154"/>
      <c r="Z46" s="152">
        <v>9</v>
      </c>
      <c r="AA46" s="4">
        <v>98.72</v>
      </c>
      <c r="AB46" s="4">
        <f t="shared" si="4"/>
        <v>97.71000000000001</v>
      </c>
      <c r="AC46" s="5">
        <v>196.43</v>
      </c>
      <c r="AD46" s="4">
        <f t="shared" si="5"/>
        <v>16.36916666666667</v>
      </c>
      <c r="AE46" s="6">
        <f>Eingabe!D10</f>
        <v>22</v>
      </c>
      <c r="AF46" s="270">
        <f t="shared" si="6"/>
        <v>7.289999999999992</v>
      </c>
      <c r="AG46" s="271">
        <f t="shared" si="7"/>
        <v>4.349999999999994</v>
      </c>
      <c r="AH46" s="22"/>
      <c r="AI46" s="22"/>
      <c r="AJ46" s="22"/>
      <c r="AK46" s="22"/>
      <c r="AL46" s="33">
        <v>31</v>
      </c>
      <c r="AM46" s="235" t="str">
        <f>IF(AV46=0,Eingabe!EH36,IF(Eingabe!EE36&gt;0,Eingabe!ED36,IF(Eingabe!EE36&lt;0,Eingabe!EG36,Eingabe!EF36)))</f>
        <v>►</v>
      </c>
      <c r="AN46" s="130" t="str">
        <f>IF(AV46=0,Eingabe!EI36,IF(Eingabe!EE36=0," ",Eingabe!EE36))</f>
        <v>neu</v>
      </c>
      <c r="AO46" s="159">
        <f>Eingabe!C36</f>
        <v>31</v>
      </c>
      <c r="AP46" s="160"/>
      <c r="AQ46" s="293" t="e">
        <f>Eingabe!CE36</f>
        <v>#DIV/0!</v>
      </c>
      <c r="AR46" s="208">
        <f>Eingabe!CD36</f>
        <v>0</v>
      </c>
      <c r="AS46" s="208">
        <f t="shared" si="3"/>
        <v>0</v>
      </c>
      <c r="AT46" s="209">
        <v>0</v>
      </c>
      <c r="AV46" s="284">
        <v>0</v>
      </c>
      <c r="AW46" s="22"/>
      <c r="AX46" s="22"/>
      <c r="AY46" s="22"/>
    </row>
    <row r="47" spans="1:51" s="7" customFormat="1" ht="35.25" customHeight="1">
      <c r="A47" s="22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1"/>
      <c r="Q47" s="25"/>
      <c r="S47" s="96"/>
      <c r="T47" s="287"/>
      <c r="U47" s="9" t="s">
        <v>13</v>
      </c>
      <c r="V47" s="153" t="str">
        <f>Eingabe!C9</f>
        <v>Johann Lemböck</v>
      </c>
      <c r="W47" s="154"/>
      <c r="X47" s="153" t="s">
        <v>116</v>
      </c>
      <c r="Y47" s="154"/>
      <c r="Z47" s="152">
        <v>16</v>
      </c>
      <c r="AA47" s="4">
        <v>96.52</v>
      </c>
      <c r="AB47" s="4">
        <f t="shared" si="4"/>
        <v>95.59000000000002</v>
      </c>
      <c r="AC47" s="5">
        <v>192.11</v>
      </c>
      <c r="AD47" s="4">
        <f t="shared" si="5"/>
        <v>16.00916666666667</v>
      </c>
      <c r="AE47" s="6">
        <f>Eingabe!D9</f>
        <v>21</v>
      </c>
      <c r="AF47" s="270">
        <f t="shared" si="6"/>
        <v>11.609999999999985</v>
      </c>
      <c r="AG47" s="271">
        <f t="shared" si="7"/>
        <v>4.319999999999993</v>
      </c>
      <c r="AH47" s="22"/>
      <c r="AI47" s="22"/>
      <c r="AJ47" s="22"/>
      <c r="AK47" s="22"/>
      <c r="AL47" s="33">
        <v>32</v>
      </c>
      <c r="AM47" s="235" t="str">
        <f>IF(AV47=0,Eingabe!EH37,IF(Eingabe!EE37&gt;0,Eingabe!ED37,IF(Eingabe!EE37&lt;0,Eingabe!EG37,Eingabe!EF37)))</f>
        <v>►</v>
      </c>
      <c r="AN47" s="130" t="str">
        <f>IF(AV47=0,Eingabe!EI37,IF(Eingabe!EE37=0," ",Eingabe!EE37))</f>
        <v>neu</v>
      </c>
      <c r="AO47" s="159">
        <f>Eingabe!C37</f>
        <v>32</v>
      </c>
      <c r="AP47" s="160"/>
      <c r="AQ47" s="293" t="e">
        <f>Eingabe!CE37</f>
        <v>#DIV/0!</v>
      </c>
      <c r="AR47" s="208">
        <f>Eingabe!CD37</f>
        <v>0</v>
      </c>
      <c r="AS47" s="208">
        <f t="shared" si="3"/>
        <v>0</v>
      </c>
      <c r="AT47" s="209">
        <v>0</v>
      </c>
      <c r="AV47" s="284">
        <v>0</v>
      </c>
      <c r="AW47" s="22"/>
      <c r="AX47" s="22"/>
      <c r="AY47" s="22"/>
    </row>
    <row r="48" spans="1:51" s="7" customFormat="1" ht="35.25" customHeight="1" thickBot="1">
      <c r="A48" s="22"/>
      <c r="B48" s="2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0"/>
      <c r="Q48" s="25"/>
      <c r="S48" s="96"/>
      <c r="T48" s="287"/>
      <c r="U48" s="9" t="s">
        <v>14</v>
      </c>
      <c r="V48" s="155" t="str">
        <f>Eingabe!C11</f>
        <v>Roland Dobritzhofer</v>
      </c>
      <c r="W48" s="156"/>
      <c r="X48" s="155" t="s">
        <v>113</v>
      </c>
      <c r="Y48" s="156"/>
      <c r="Z48" s="152">
        <v>12</v>
      </c>
      <c r="AA48" s="4">
        <v>94.69</v>
      </c>
      <c r="AB48" s="4">
        <f t="shared" si="4"/>
        <v>92.03999999999999</v>
      </c>
      <c r="AC48" s="5">
        <v>186.73</v>
      </c>
      <c r="AD48" s="4">
        <f t="shared" si="5"/>
        <v>15.560833333333333</v>
      </c>
      <c r="AE48" s="6">
        <f>Eingabe!D11</f>
        <v>20</v>
      </c>
      <c r="AF48" s="270">
        <f t="shared" si="6"/>
        <v>16.99000000000001</v>
      </c>
      <c r="AG48" s="271">
        <f t="shared" si="7"/>
        <v>5.380000000000024</v>
      </c>
      <c r="AH48" s="22"/>
      <c r="AI48" s="22"/>
      <c r="AJ48" s="22"/>
      <c r="AK48" s="22"/>
      <c r="AL48" s="33">
        <v>33</v>
      </c>
      <c r="AM48" s="235" t="str">
        <f>IF(AV48=0,Eingabe!EH38,IF(Eingabe!EE38&gt;0,Eingabe!ED38,IF(Eingabe!EE38&lt;0,Eingabe!EG38,Eingabe!EF38)))</f>
        <v>►</v>
      </c>
      <c r="AN48" s="130" t="str">
        <f>IF(AV48=0,Eingabe!EI38,IF(Eingabe!EE38=0," ",Eingabe!EE38))</f>
        <v>neu</v>
      </c>
      <c r="AO48" s="159">
        <f>Eingabe!C38</f>
        <v>33</v>
      </c>
      <c r="AP48" s="160"/>
      <c r="AQ48" s="293" t="e">
        <f>Eingabe!CE38</f>
        <v>#DIV/0!</v>
      </c>
      <c r="AR48" s="208">
        <f>Eingabe!CD38</f>
        <v>0</v>
      </c>
      <c r="AS48" s="208">
        <f t="shared" si="3"/>
        <v>0</v>
      </c>
      <c r="AT48" s="209">
        <v>0</v>
      </c>
      <c r="AV48" s="284">
        <v>0</v>
      </c>
      <c r="AW48" s="22"/>
      <c r="AX48" s="22"/>
      <c r="AY48" s="22"/>
    </row>
    <row r="49" spans="1:51" s="8" customFormat="1" ht="35.25" customHeight="1" thickBot="1">
      <c r="A49" s="21"/>
      <c r="B49" s="2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0"/>
      <c r="Q49" s="25"/>
      <c r="S49" s="96"/>
      <c r="T49" s="286"/>
      <c r="U49" s="347" t="str">
        <f>Eingabe!$B$56</f>
        <v>Punktevergabe: 30,27,25,24,23,22,21,20,19,18,17,16,15,14,13,12,11,10,9,8,7,6,5,4,3,2,1</v>
      </c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9"/>
      <c r="AH49" s="21"/>
      <c r="AI49" s="21"/>
      <c r="AJ49" s="21"/>
      <c r="AK49" s="21"/>
      <c r="AL49" s="33">
        <v>34</v>
      </c>
      <c r="AM49" s="235" t="str">
        <f>IF(AV49=0,Eingabe!EH39,IF(Eingabe!EE39&gt;0,Eingabe!ED39,IF(Eingabe!EE39&lt;0,Eingabe!EG39,Eingabe!EF39)))</f>
        <v>►</v>
      </c>
      <c r="AN49" s="130" t="str">
        <f>IF(AV49=0,Eingabe!EI39,IF(Eingabe!EE39=0," ",Eingabe!EE39))</f>
        <v>neu</v>
      </c>
      <c r="AO49" s="159">
        <f>Eingabe!C39</f>
        <v>34</v>
      </c>
      <c r="AP49" s="160"/>
      <c r="AQ49" s="293" t="e">
        <f>Eingabe!CE39</f>
        <v>#DIV/0!</v>
      </c>
      <c r="AR49" s="208">
        <f>Eingabe!CD39</f>
        <v>0</v>
      </c>
      <c r="AS49" s="208">
        <f t="shared" si="3"/>
        <v>0</v>
      </c>
      <c r="AT49" s="209">
        <v>0</v>
      </c>
      <c r="AV49" s="284">
        <v>0</v>
      </c>
      <c r="AW49" s="21"/>
      <c r="AX49" s="21"/>
      <c r="AY49" s="21"/>
    </row>
    <row r="50" spans="1:51" s="7" customFormat="1" ht="35.25" customHeight="1">
      <c r="A50" s="22"/>
      <c r="B50" s="2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0"/>
      <c r="Q50" s="25"/>
      <c r="S50" s="96"/>
      <c r="T50" s="287"/>
      <c r="U50" s="20"/>
      <c r="V50" s="107"/>
      <c r="W50" s="107"/>
      <c r="X50" s="20"/>
      <c r="Y50" s="20"/>
      <c r="Z50" s="20"/>
      <c r="AA50" s="20"/>
      <c r="AB50" s="20"/>
      <c r="AC50" s="20"/>
      <c r="AD50" s="20"/>
      <c r="AE50" s="20"/>
      <c r="AF50" s="20"/>
      <c r="AG50" s="15"/>
      <c r="AH50" s="22"/>
      <c r="AI50" s="22"/>
      <c r="AJ50" s="22"/>
      <c r="AK50" s="22"/>
      <c r="AL50" s="33">
        <v>35</v>
      </c>
      <c r="AM50" s="235" t="str">
        <f>IF(AV50=0,Eingabe!EH40,IF(Eingabe!EE40&gt;0,Eingabe!ED40,IF(Eingabe!EE40&lt;0,Eingabe!EG40,Eingabe!EF40)))</f>
        <v>►</v>
      </c>
      <c r="AN50" s="130" t="str">
        <f>IF(AV50=0,Eingabe!EI40,IF(Eingabe!EE40=0," ",Eingabe!EE40))</f>
        <v>neu</v>
      </c>
      <c r="AO50" s="159">
        <f>Eingabe!C40</f>
        <v>35</v>
      </c>
      <c r="AP50" s="160"/>
      <c r="AQ50" s="293" t="e">
        <f>Eingabe!CE40</f>
        <v>#DIV/0!</v>
      </c>
      <c r="AR50" s="208">
        <f>Eingabe!CD40</f>
        <v>0</v>
      </c>
      <c r="AS50" s="208">
        <f t="shared" si="3"/>
        <v>0</v>
      </c>
      <c r="AT50" s="209">
        <v>0</v>
      </c>
      <c r="AV50" s="284">
        <v>0</v>
      </c>
      <c r="AW50" s="22"/>
      <c r="AX50" s="22"/>
      <c r="AY50" s="22"/>
    </row>
    <row r="51" spans="1:51" s="7" customFormat="1" ht="35.25" customHeight="1">
      <c r="A51" s="22"/>
      <c r="B51" s="2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0"/>
      <c r="Q51" s="25"/>
      <c r="S51" s="96"/>
      <c r="T51" s="287"/>
      <c r="U51" s="20"/>
      <c r="V51" s="13"/>
      <c r="W51" s="108"/>
      <c r="X51" s="384" t="s">
        <v>76</v>
      </c>
      <c r="Y51" s="384"/>
      <c r="Z51" s="384"/>
      <c r="AA51" s="29">
        <v>14.185</v>
      </c>
      <c r="AB51" s="29" t="s">
        <v>68</v>
      </c>
      <c r="AC51" s="30">
        <v>5</v>
      </c>
      <c r="AD51" s="20"/>
      <c r="AE51" s="20"/>
      <c r="AF51" s="20"/>
      <c r="AG51" s="20"/>
      <c r="AH51" s="22"/>
      <c r="AI51" s="22"/>
      <c r="AJ51" s="22"/>
      <c r="AK51" s="22"/>
      <c r="AL51" s="33">
        <v>36</v>
      </c>
      <c r="AM51" s="235" t="str">
        <f>IF(AV51=0,Eingabe!EH41,IF(Eingabe!EE41&gt;0,Eingabe!ED41,IF(Eingabe!EE41&lt;0,Eingabe!EG41,Eingabe!EF41)))</f>
        <v>►</v>
      </c>
      <c r="AN51" s="130" t="str">
        <f>IF(AV51=0,Eingabe!EI41,IF(Eingabe!EE41=0," ",Eingabe!EE41))</f>
        <v>neu</v>
      </c>
      <c r="AO51" s="159">
        <f>Eingabe!C41</f>
        <v>36</v>
      </c>
      <c r="AP51" s="160"/>
      <c r="AQ51" s="293" t="e">
        <f>Eingabe!CE41</f>
        <v>#DIV/0!</v>
      </c>
      <c r="AR51" s="208">
        <f>Eingabe!CD41</f>
        <v>0</v>
      </c>
      <c r="AS51" s="208">
        <f t="shared" si="3"/>
        <v>0</v>
      </c>
      <c r="AT51" s="209">
        <v>0</v>
      </c>
      <c r="AV51" s="284">
        <v>0</v>
      </c>
      <c r="AW51" s="22"/>
      <c r="AX51" s="22"/>
      <c r="AY51" s="22"/>
    </row>
    <row r="52" spans="1:51" s="7" customFormat="1" ht="35.25" customHeight="1">
      <c r="A52" s="22"/>
      <c r="B52" s="2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20"/>
      <c r="Q52" s="25"/>
      <c r="S52" s="96"/>
      <c r="T52" s="287"/>
      <c r="U52" s="20"/>
      <c r="V52" s="13"/>
      <c r="W52" s="108"/>
      <c r="X52" s="384" t="s">
        <v>84</v>
      </c>
      <c r="Y52" s="384"/>
      <c r="Z52" s="384"/>
      <c r="AA52" s="29">
        <v>14.223</v>
      </c>
      <c r="AB52" s="29" t="s">
        <v>68</v>
      </c>
      <c r="AC52" s="30">
        <v>5</v>
      </c>
      <c r="AD52" s="20"/>
      <c r="AE52" s="20"/>
      <c r="AF52" s="20"/>
      <c r="AG52" s="20"/>
      <c r="AH52" s="22"/>
      <c r="AI52" s="22"/>
      <c r="AJ52" s="22"/>
      <c r="AK52" s="22"/>
      <c r="AL52" s="33">
        <v>37</v>
      </c>
      <c r="AM52" s="235" t="str">
        <f>IF(AV52=0,Eingabe!EH42,IF(Eingabe!EE42&gt;0,Eingabe!ED42,IF(Eingabe!EE42&lt;0,Eingabe!EG42,Eingabe!EF42)))</f>
        <v>►</v>
      </c>
      <c r="AN52" s="130" t="str">
        <f>IF(AV52=0,Eingabe!EI42,IF(Eingabe!EE42=0," ",Eingabe!EE42))</f>
        <v>neu</v>
      </c>
      <c r="AO52" s="159">
        <f>Eingabe!C42</f>
        <v>37</v>
      </c>
      <c r="AP52" s="160"/>
      <c r="AQ52" s="293" t="e">
        <f>Eingabe!CE42</f>
        <v>#DIV/0!</v>
      </c>
      <c r="AR52" s="208">
        <f>Eingabe!CD42</f>
        <v>0</v>
      </c>
      <c r="AS52" s="208">
        <f t="shared" si="3"/>
        <v>0</v>
      </c>
      <c r="AT52" s="209">
        <v>0</v>
      </c>
      <c r="AV52" s="284">
        <v>0</v>
      </c>
      <c r="AW52" s="22"/>
      <c r="AX52" s="22"/>
      <c r="AY52" s="22"/>
    </row>
    <row r="53" spans="1:51" s="7" customFormat="1" ht="35.25" customHeight="1">
      <c r="A53" s="22"/>
      <c r="B53" s="2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20"/>
      <c r="Q53" s="25"/>
      <c r="S53" s="96"/>
      <c r="T53" s="287"/>
      <c r="U53" s="20"/>
      <c r="V53" s="13"/>
      <c r="W53" s="108"/>
      <c r="X53" s="384" t="s">
        <v>73</v>
      </c>
      <c r="Y53" s="384"/>
      <c r="Z53" s="384"/>
      <c r="AA53" s="29">
        <v>14.228</v>
      </c>
      <c r="AB53" s="29" t="s">
        <v>68</v>
      </c>
      <c r="AC53" s="30">
        <v>5</v>
      </c>
      <c r="AD53" s="20"/>
      <c r="AE53" s="20"/>
      <c r="AF53" s="20"/>
      <c r="AG53" s="20"/>
      <c r="AH53" s="22"/>
      <c r="AI53" s="22"/>
      <c r="AJ53" s="22"/>
      <c r="AK53" s="22"/>
      <c r="AL53" s="33">
        <v>38</v>
      </c>
      <c r="AM53" s="235" t="str">
        <f>IF(AV53=0,Eingabe!EH43,IF(Eingabe!EE43&gt;0,Eingabe!ED43,IF(Eingabe!EE43&lt;0,Eingabe!EG43,Eingabe!EF43)))</f>
        <v>►</v>
      </c>
      <c r="AN53" s="130" t="str">
        <f>IF(AV53=0,Eingabe!EI43,IF(Eingabe!EE43=0," ",Eingabe!EE43))</f>
        <v>neu</v>
      </c>
      <c r="AO53" s="159">
        <f>Eingabe!C43</f>
        <v>38</v>
      </c>
      <c r="AP53" s="160"/>
      <c r="AQ53" s="293" t="e">
        <f>Eingabe!CE43</f>
        <v>#DIV/0!</v>
      </c>
      <c r="AR53" s="208">
        <f>Eingabe!CD43</f>
        <v>0</v>
      </c>
      <c r="AS53" s="208">
        <f t="shared" si="3"/>
        <v>0</v>
      </c>
      <c r="AT53" s="209">
        <v>0</v>
      </c>
      <c r="AV53" s="284">
        <v>0</v>
      </c>
      <c r="AW53" s="22"/>
      <c r="AX53" s="22"/>
      <c r="AY53" s="22"/>
    </row>
    <row r="54" spans="1:51" s="7" customFormat="1" ht="35.25" customHeight="1">
      <c r="A54" s="22"/>
      <c r="B54" s="2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20"/>
      <c r="Q54" s="25"/>
      <c r="S54" s="96"/>
      <c r="T54" s="287"/>
      <c r="U54" s="20"/>
      <c r="V54" s="96"/>
      <c r="W54" s="96"/>
      <c r="X54" s="38"/>
      <c r="Y54" s="38"/>
      <c r="Z54" s="39"/>
      <c r="AA54" s="40"/>
      <c r="AB54" s="28"/>
      <c r="AC54" s="27"/>
      <c r="AD54" s="25"/>
      <c r="AE54" s="20"/>
      <c r="AF54" s="20"/>
      <c r="AG54" s="20"/>
      <c r="AH54" s="22"/>
      <c r="AI54" s="22"/>
      <c r="AJ54" s="22"/>
      <c r="AK54" s="22"/>
      <c r="AL54" s="33">
        <v>39</v>
      </c>
      <c r="AM54" s="235" t="str">
        <f>IF(AV54=0,Eingabe!EH44,IF(Eingabe!EE44&gt;0,Eingabe!ED44,IF(Eingabe!EE44&lt;0,Eingabe!EG44,Eingabe!EF44)))</f>
        <v>►</v>
      </c>
      <c r="AN54" s="130" t="str">
        <f>IF(AV54=0,Eingabe!EI44,IF(Eingabe!EE44=0," ",Eingabe!EE44))</f>
        <v>neu</v>
      </c>
      <c r="AO54" s="159">
        <f>Eingabe!C44</f>
        <v>39</v>
      </c>
      <c r="AP54" s="160"/>
      <c r="AQ54" s="293" t="e">
        <f>Eingabe!CE44</f>
        <v>#DIV/0!</v>
      </c>
      <c r="AR54" s="208">
        <f>Eingabe!CD44</f>
        <v>0</v>
      </c>
      <c r="AS54" s="208">
        <f t="shared" si="3"/>
        <v>0</v>
      </c>
      <c r="AT54" s="209">
        <v>0</v>
      </c>
      <c r="AV54" s="284">
        <v>0</v>
      </c>
      <c r="AW54" s="22"/>
      <c r="AX54" s="22"/>
      <c r="AY54" s="22"/>
    </row>
    <row r="55" spans="1:51" s="8" customFormat="1" ht="35.25" customHeight="1" thickBot="1">
      <c r="A55" s="21"/>
      <c r="B55" s="2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20"/>
      <c r="Q55" s="25"/>
      <c r="S55" s="96"/>
      <c r="T55" s="286"/>
      <c r="U55" s="20"/>
      <c r="V55" s="107"/>
      <c r="W55" s="107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1"/>
      <c r="AI55" s="21"/>
      <c r="AJ55" s="21"/>
      <c r="AK55" s="21"/>
      <c r="AL55" s="33">
        <v>40</v>
      </c>
      <c r="AM55" s="235" t="str">
        <f>IF(AV55=0,Eingabe!EH45,IF(Eingabe!EE45&gt;0,Eingabe!ED45,IF(Eingabe!EE45&lt;0,Eingabe!EG45,Eingabe!EF45)))</f>
        <v>►</v>
      </c>
      <c r="AN55" s="130" t="str">
        <f>IF(AV55=0,Eingabe!EI45,IF(Eingabe!EE45=0," ",Eingabe!EE45))</f>
        <v>neu</v>
      </c>
      <c r="AO55" s="159">
        <f>Eingabe!C45</f>
        <v>40</v>
      </c>
      <c r="AP55" s="160"/>
      <c r="AQ55" s="293" t="e">
        <f>Eingabe!CE45</f>
        <v>#DIV/0!</v>
      </c>
      <c r="AR55" s="208">
        <f>Eingabe!CD45</f>
        <v>0</v>
      </c>
      <c r="AS55" s="208">
        <f t="shared" si="3"/>
        <v>0</v>
      </c>
      <c r="AT55" s="209">
        <v>0</v>
      </c>
      <c r="AV55" s="284">
        <v>0</v>
      </c>
      <c r="AW55" s="21"/>
      <c r="AX55" s="21"/>
      <c r="AY55" s="21"/>
    </row>
    <row r="56" spans="2:51" ht="35.25" customHeight="1" thickBot="1">
      <c r="B56" s="20"/>
      <c r="E56" s="15"/>
      <c r="P56" s="20"/>
      <c r="S56" s="96"/>
      <c r="T56" s="288"/>
      <c r="U56" s="350">
        <f>Eingabe!$F$5</f>
        <v>41708</v>
      </c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2"/>
      <c r="AJ56" s="20"/>
      <c r="AK56" s="20"/>
      <c r="AL56" s="33">
        <v>41</v>
      </c>
      <c r="AM56" s="235" t="str">
        <f>IF(AV56=0,Eingabe!EH46,IF(Eingabe!EE46&gt;0,Eingabe!ED46,IF(Eingabe!EE46&lt;0,Eingabe!EG46,Eingabe!EF46)))</f>
        <v>►</v>
      </c>
      <c r="AN56" s="130" t="str">
        <f>IF(AV56=0,Eingabe!EI46,IF(Eingabe!EE46=0," ",Eingabe!EE46))</f>
        <v>neu</v>
      </c>
      <c r="AO56" s="159">
        <f>Eingabe!C46</f>
        <v>41</v>
      </c>
      <c r="AP56" s="160"/>
      <c r="AQ56" s="293" t="e">
        <f>Eingabe!CE46</f>
        <v>#DIV/0!</v>
      </c>
      <c r="AR56" s="208">
        <f>Eingabe!CD46</f>
        <v>0</v>
      </c>
      <c r="AS56" s="208">
        <f t="shared" si="3"/>
        <v>0</v>
      </c>
      <c r="AT56" s="209">
        <v>0</v>
      </c>
      <c r="AV56" s="284">
        <v>0</v>
      </c>
      <c r="AW56" s="20"/>
      <c r="AX56" s="20"/>
      <c r="AY56" s="20"/>
    </row>
    <row r="57" spans="2:51" ht="35.25" customHeight="1">
      <c r="B57" s="20"/>
      <c r="E57" s="15"/>
      <c r="P57" s="20"/>
      <c r="S57" s="96"/>
      <c r="T57" s="288"/>
      <c r="U57" s="353" t="s">
        <v>0</v>
      </c>
      <c r="V57" s="337" t="s">
        <v>63</v>
      </c>
      <c r="W57" s="338"/>
      <c r="X57" s="326" t="s">
        <v>66</v>
      </c>
      <c r="Y57" s="326"/>
      <c r="Z57" s="381" t="s">
        <v>67</v>
      </c>
      <c r="AA57" s="326" t="s">
        <v>4</v>
      </c>
      <c r="AB57" s="326" t="s">
        <v>5</v>
      </c>
      <c r="AC57" s="326" t="s">
        <v>6</v>
      </c>
      <c r="AD57" s="326" t="s">
        <v>62</v>
      </c>
      <c r="AE57" s="324" t="s">
        <v>3</v>
      </c>
      <c r="AF57" s="201" t="s">
        <v>60</v>
      </c>
      <c r="AG57" s="202"/>
      <c r="AJ57" s="20"/>
      <c r="AK57" s="20"/>
      <c r="AL57" s="33">
        <v>42</v>
      </c>
      <c r="AM57" s="235" t="str">
        <f>IF(AV57=0,Eingabe!EH47,IF(Eingabe!EE47&gt;0,Eingabe!ED47,IF(Eingabe!EE47&lt;0,Eingabe!EG47,Eingabe!EF47)))</f>
        <v>►</v>
      </c>
      <c r="AN57" s="130" t="str">
        <f>IF(AV57=0,Eingabe!EI47,IF(Eingabe!EE47=0," ",Eingabe!EE47))</f>
        <v>neu</v>
      </c>
      <c r="AO57" s="159">
        <f>Eingabe!C47</f>
        <v>42</v>
      </c>
      <c r="AP57" s="160"/>
      <c r="AQ57" s="293" t="e">
        <f>Eingabe!CE47</f>
        <v>#DIV/0!</v>
      </c>
      <c r="AR57" s="208">
        <f>Eingabe!CD47</f>
        <v>0</v>
      </c>
      <c r="AS57" s="208">
        <f t="shared" si="3"/>
        <v>0</v>
      </c>
      <c r="AT57" s="209">
        <v>0</v>
      </c>
      <c r="AV57" s="284">
        <v>0</v>
      </c>
      <c r="AW57" s="20"/>
      <c r="AX57" s="20"/>
      <c r="AY57" s="20"/>
    </row>
    <row r="58" spans="2:51" ht="35.25" customHeight="1" thickBot="1">
      <c r="B58" s="20"/>
      <c r="E58" s="15"/>
      <c r="P58" s="20"/>
      <c r="S58" s="96"/>
      <c r="T58" s="288"/>
      <c r="U58" s="354"/>
      <c r="V58" s="339"/>
      <c r="W58" s="340"/>
      <c r="X58" s="327"/>
      <c r="Y58" s="327"/>
      <c r="Z58" s="382"/>
      <c r="AA58" s="327"/>
      <c r="AB58" s="327"/>
      <c r="AC58" s="327"/>
      <c r="AD58" s="327"/>
      <c r="AE58" s="325"/>
      <c r="AF58" s="203" t="s">
        <v>58</v>
      </c>
      <c r="AG58" s="204" t="s">
        <v>59</v>
      </c>
      <c r="AJ58" s="20"/>
      <c r="AK58" s="20"/>
      <c r="AL58" s="33">
        <v>43</v>
      </c>
      <c r="AM58" s="235" t="str">
        <f>IF(AV58=0,Eingabe!EH48,IF(Eingabe!EE48&gt;0,Eingabe!ED48,IF(Eingabe!EE48&lt;0,Eingabe!EG48,Eingabe!EF48)))</f>
        <v>►</v>
      </c>
      <c r="AN58" s="130" t="str">
        <f>IF(AV58=0,Eingabe!EI48,IF(Eingabe!EE48=0," ",Eingabe!EE48))</f>
        <v>neu</v>
      </c>
      <c r="AO58" s="159">
        <f>Eingabe!C48</f>
        <v>43</v>
      </c>
      <c r="AP58" s="160"/>
      <c r="AQ58" s="293" t="e">
        <f>Eingabe!CE48</f>
        <v>#DIV/0!</v>
      </c>
      <c r="AR58" s="208">
        <f>Eingabe!CD48</f>
        <v>0</v>
      </c>
      <c r="AS58" s="208">
        <f t="shared" si="3"/>
        <v>0</v>
      </c>
      <c r="AT58" s="209">
        <v>0</v>
      </c>
      <c r="AV58" s="284">
        <v>0</v>
      </c>
      <c r="AW58" s="20"/>
      <c r="AX58" s="20"/>
      <c r="AY58" s="20"/>
    </row>
    <row r="59" spans="2:51" ht="35.25" customHeight="1">
      <c r="B59" s="20"/>
      <c r="E59" s="15"/>
      <c r="P59" s="20"/>
      <c r="S59" s="96"/>
      <c r="T59" s="288"/>
      <c r="U59" s="10" t="s">
        <v>7</v>
      </c>
      <c r="V59" s="163" t="str">
        <f>Eingabe!C13</f>
        <v>Thomas Nowak </v>
      </c>
      <c r="W59" s="164"/>
      <c r="X59" s="163" t="s">
        <v>116</v>
      </c>
      <c r="Y59" s="164"/>
      <c r="Z59" s="252">
        <v>13</v>
      </c>
      <c r="AA59" s="179">
        <v>96.43</v>
      </c>
      <c r="AB59" s="182">
        <f aca="true" t="shared" si="8" ref="AB59:AB67">AC59-AA59</f>
        <v>97.48999999999998</v>
      </c>
      <c r="AC59" s="253">
        <v>193.92</v>
      </c>
      <c r="AD59" s="182">
        <f aca="true" t="shared" si="9" ref="AD59:AD67">SUM(AC59/12)</f>
        <v>16.16</v>
      </c>
      <c r="AE59" s="254">
        <f>Eingabe!F13</f>
        <v>30</v>
      </c>
      <c r="AF59" s="276"/>
      <c r="AG59" s="277"/>
      <c r="AJ59" s="20"/>
      <c r="AK59" s="20"/>
      <c r="AL59" s="33">
        <v>44</v>
      </c>
      <c r="AM59" s="235" t="str">
        <f>IF(AV59=0,Eingabe!EH49,IF(Eingabe!EE49&gt;0,Eingabe!ED49,IF(Eingabe!EE49&lt;0,Eingabe!EG49,Eingabe!EF49)))</f>
        <v>►</v>
      </c>
      <c r="AN59" s="130" t="str">
        <f>IF(AV59=0,Eingabe!EI49,IF(Eingabe!EE49=0," ",Eingabe!EE49))</f>
        <v>neu</v>
      </c>
      <c r="AO59" s="159">
        <f>Eingabe!C49</f>
        <v>44</v>
      </c>
      <c r="AP59" s="160"/>
      <c r="AQ59" s="293" t="e">
        <f>Eingabe!CE49</f>
        <v>#DIV/0!</v>
      </c>
      <c r="AR59" s="208">
        <f>Eingabe!CD49</f>
        <v>0</v>
      </c>
      <c r="AS59" s="208">
        <f t="shared" si="3"/>
        <v>0</v>
      </c>
      <c r="AT59" s="209">
        <v>0</v>
      </c>
      <c r="AV59" s="284">
        <v>0</v>
      </c>
      <c r="AW59" s="20"/>
      <c r="AX59" s="20"/>
      <c r="AY59" s="20"/>
    </row>
    <row r="60" spans="2:51" ht="35.25" customHeight="1">
      <c r="B60" s="20"/>
      <c r="E60" s="15"/>
      <c r="P60" s="20"/>
      <c r="S60" s="96"/>
      <c r="T60" s="288"/>
      <c r="U60" s="11" t="s">
        <v>8</v>
      </c>
      <c r="V60" s="170" t="str">
        <f>Eingabe!C6</f>
        <v>Thomas Gebhardt</v>
      </c>
      <c r="W60" s="171"/>
      <c r="X60" s="170" t="s">
        <v>111</v>
      </c>
      <c r="Y60" s="171"/>
      <c r="Z60" s="198">
        <v>7</v>
      </c>
      <c r="AA60" s="182">
        <v>96.64</v>
      </c>
      <c r="AB60" s="179">
        <f t="shared" si="8"/>
        <v>96.94000000000001</v>
      </c>
      <c r="AC60" s="174">
        <v>193.58</v>
      </c>
      <c r="AD60" s="173">
        <f t="shared" si="9"/>
        <v>16.131666666666668</v>
      </c>
      <c r="AE60" s="175">
        <f>Eingabe!F6</f>
        <v>27</v>
      </c>
      <c r="AF60" s="266">
        <f aca="true" t="shared" si="10" ref="AF60:AF67">$AC$59-AC60</f>
        <v>0.339999999999975</v>
      </c>
      <c r="AG60" s="267"/>
      <c r="AJ60" s="20"/>
      <c r="AK60" s="20"/>
      <c r="AL60" s="33">
        <v>45</v>
      </c>
      <c r="AM60" s="235" t="str">
        <f>IF(AV60=0,Eingabe!EH50,IF(Eingabe!EE50&gt;0,Eingabe!ED50,IF(Eingabe!EE50&lt;0,Eingabe!EG50,Eingabe!EF50)))</f>
        <v>►</v>
      </c>
      <c r="AN60" s="130" t="str">
        <f>IF(AV60=0,Eingabe!EI50,IF(Eingabe!EE50=0," ",Eingabe!EE50))</f>
        <v>neu</v>
      </c>
      <c r="AO60" s="159">
        <f>Eingabe!C50</f>
        <v>45</v>
      </c>
      <c r="AP60" s="160"/>
      <c r="AQ60" s="293" t="e">
        <f>Eingabe!CE50</f>
        <v>#DIV/0!</v>
      </c>
      <c r="AR60" s="208">
        <f>Eingabe!CD50</f>
        <v>0</v>
      </c>
      <c r="AS60" s="208">
        <f t="shared" si="3"/>
        <v>0</v>
      </c>
      <c r="AT60" s="209">
        <v>0</v>
      </c>
      <c r="AV60" s="284">
        <v>0</v>
      </c>
      <c r="AW60" s="20"/>
      <c r="AX60" s="20"/>
      <c r="AY60" s="20"/>
    </row>
    <row r="61" spans="2:51" ht="35.25" customHeight="1">
      <c r="B61" s="20"/>
      <c r="E61" s="15"/>
      <c r="P61" s="20"/>
      <c r="S61" s="96"/>
      <c r="T61" s="288"/>
      <c r="U61" s="12" t="s">
        <v>9</v>
      </c>
      <c r="V61" s="176" t="str">
        <f>Eingabe!C7</f>
        <v>Thomas Sanda</v>
      </c>
      <c r="W61" s="177"/>
      <c r="X61" s="176" t="s">
        <v>116</v>
      </c>
      <c r="Y61" s="177"/>
      <c r="Z61" s="199">
        <v>19</v>
      </c>
      <c r="AA61" s="4">
        <v>96.24</v>
      </c>
      <c r="AB61" s="173">
        <f t="shared" si="8"/>
        <v>96.98</v>
      </c>
      <c r="AC61" s="180">
        <v>193.22</v>
      </c>
      <c r="AD61" s="179">
        <f t="shared" si="9"/>
        <v>16.101666666666667</v>
      </c>
      <c r="AE61" s="181">
        <f>Eingabe!F7</f>
        <v>25</v>
      </c>
      <c r="AF61" s="268">
        <f t="shared" si="10"/>
        <v>0.6999999999999886</v>
      </c>
      <c r="AG61" s="269">
        <f aca="true" t="shared" si="11" ref="AG61:AG67">SUM(AC60-AC61)</f>
        <v>0.36000000000001364</v>
      </c>
      <c r="AJ61" s="20"/>
      <c r="AK61" s="20"/>
      <c r="AL61" s="33">
        <v>46</v>
      </c>
      <c r="AM61" s="235" t="str">
        <f>IF(AV61=0,Eingabe!EH51,IF(Eingabe!EE51&gt;0,Eingabe!ED51,IF(Eingabe!EE51&lt;0,Eingabe!EG51,Eingabe!EF51)))</f>
        <v>►</v>
      </c>
      <c r="AN61" s="130" t="str">
        <f>IF(AV61=0,Eingabe!EI51,IF(Eingabe!EE51=0," ",Eingabe!EE51))</f>
        <v>neu</v>
      </c>
      <c r="AO61" s="159">
        <f>Eingabe!C51</f>
        <v>46</v>
      </c>
      <c r="AP61" s="160"/>
      <c r="AQ61" s="293" t="e">
        <f>Eingabe!CE51</f>
        <v>#DIV/0!</v>
      </c>
      <c r="AR61" s="208">
        <f>Eingabe!CD51</f>
        <v>0</v>
      </c>
      <c r="AS61" s="208">
        <f t="shared" si="3"/>
        <v>0</v>
      </c>
      <c r="AT61" s="209">
        <v>0</v>
      </c>
      <c r="AV61" s="284">
        <v>0</v>
      </c>
      <c r="AW61" s="20"/>
      <c r="AX61" s="20"/>
      <c r="AY61" s="20"/>
    </row>
    <row r="62" spans="2:51" ht="35.25" customHeight="1">
      <c r="B62" s="20"/>
      <c r="E62" s="15"/>
      <c r="P62" s="20"/>
      <c r="S62" s="96"/>
      <c r="T62" s="288"/>
      <c r="U62" s="9" t="s">
        <v>10</v>
      </c>
      <c r="V62" s="153" t="str">
        <f>Eingabe!C8</f>
        <v>Walter Lemböck </v>
      </c>
      <c r="W62" s="154"/>
      <c r="X62" s="153" t="s">
        <v>116</v>
      </c>
      <c r="Y62" s="154"/>
      <c r="Z62" s="245">
        <v>16</v>
      </c>
      <c r="AA62" s="173">
        <v>96.56</v>
      </c>
      <c r="AB62" s="4">
        <f t="shared" si="8"/>
        <v>96.13999999999999</v>
      </c>
      <c r="AC62" s="5">
        <v>192.7</v>
      </c>
      <c r="AD62" s="4">
        <f t="shared" si="9"/>
        <v>16.058333333333334</v>
      </c>
      <c r="AE62" s="6">
        <f>Eingabe!F8</f>
        <v>24</v>
      </c>
      <c r="AF62" s="270">
        <f t="shared" si="10"/>
        <v>1.2199999999999989</v>
      </c>
      <c r="AG62" s="271">
        <f t="shared" si="11"/>
        <v>0.5200000000000102</v>
      </c>
      <c r="AJ62" s="20"/>
      <c r="AK62" s="20"/>
      <c r="AL62" s="33">
        <v>47</v>
      </c>
      <c r="AM62" s="235" t="str">
        <f>IF(AV62=0,Eingabe!EH52,IF(Eingabe!EE52&gt;0,Eingabe!ED52,IF(Eingabe!EE52&lt;0,Eingabe!EG52,Eingabe!EF52)))</f>
        <v>►</v>
      </c>
      <c r="AN62" s="130" t="str">
        <f>IF(AV62=0,Eingabe!EI52,IF(Eingabe!EE52=0," ",Eingabe!EE52))</f>
        <v>neu</v>
      </c>
      <c r="AO62" s="159">
        <f>Eingabe!C52</f>
        <v>47</v>
      </c>
      <c r="AP62" s="160"/>
      <c r="AQ62" s="293" t="e">
        <f>Eingabe!CE52</f>
        <v>#DIV/0!</v>
      </c>
      <c r="AR62" s="208">
        <f>Eingabe!CD52</f>
        <v>0</v>
      </c>
      <c r="AS62" s="208">
        <f t="shared" si="3"/>
        <v>0</v>
      </c>
      <c r="AT62" s="209">
        <v>0</v>
      </c>
      <c r="AV62" s="284">
        <v>0</v>
      </c>
      <c r="AW62" s="20"/>
      <c r="AX62" s="20"/>
      <c r="AY62" s="20"/>
    </row>
    <row r="63" spans="2:51" ht="35.25" customHeight="1">
      <c r="B63" s="20"/>
      <c r="E63" s="15"/>
      <c r="P63" s="20"/>
      <c r="S63" s="96"/>
      <c r="T63" s="288"/>
      <c r="U63" s="9" t="s">
        <v>11</v>
      </c>
      <c r="V63" s="153" t="str">
        <f>Eingabe!C15</f>
        <v>Gerhard Fischer </v>
      </c>
      <c r="W63" s="154"/>
      <c r="X63" s="153" t="s">
        <v>116</v>
      </c>
      <c r="Y63" s="154"/>
      <c r="Z63" s="245">
        <v>5</v>
      </c>
      <c r="AA63" s="4">
        <v>96.03</v>
      </c>
      <c r="AB63" s="4">
        <f t="shared" si="8"/>
        <v>96.15</v>
      </c>
      <c r="AC63" s="5">
        <v>192.18</v>
      </c>
      <c r="AD63" s="4">
        <f t="shared" si="9"/>
        <v>16.015</v>
      </c>
      <c r="AE63" s="6">
        <f>Eingabe!F15</f>
        <v>23</v>
      </c>
      <c r="AF63" s="270">
        <f t="shared" si="10"/>
        <v>1.7399999999999807</v>
      </c>
      <c r="AG63" s="271">
        <f t="shared" si="11"/>
        <v>0.5199999999999818</v>
      </c>
      <c r="AJ63" s="20"/>
      <c r="AK63" s="20"/>
      <c r="AL63" s="33">
        <v>48</v>
      </c>
      <c r="AM63" s="235" t="str">
        <f>IF(AV63=0,Eingabe!EH53,IF(Eingabe!EE53&gt;0,Eingabe!ED53,IF(Eingabe!EE53&lt;0,Eingabe!EG53,Eingabe!EF53)))</f>
        <v>►</v>
      </c>
      <c r="AN63" s="130" t="str">
        <f>IF(AV63=0,Eingabe!EI53,IF(Eingabe!EE53=0," ",Eingabe!EE53))</f>
        <v>neu</v>
      </c>
      <c r="AO63" s="159">
        <f>Eingabe!C53</f>
        <v>48</v>
      </c>
      <c r="AP63" s="160"/>
      <c r="AQ63" s="293" t="e">
        <f>Eingabe!CE53</f>
        <v>#DIV/0!</v>
      </c>
      <c r="AR63" s="208">
        <f>Eingabe!CD53</f>
        <v>0</v>
      </c>
      <c r="AS63" s="208">
        <f t="shared" si="3"/>
        <v>0</v>
      </c>
      <c r="AT63" s="209">
        <v>0</v>
      </c>
      <c r="AV63" s="284">
        <v>0</v>
      </c>
      <c r="AW63" s="20"/>
      <c r="AX63" s="20"/>
      <c r="AY63" s="20"/>
    </row>
    <row r="64" spans="2:51" ht="35.25" customHeight="1">
      <c r="B64" s="20"/>
      <c r="E64" s="15"/>
      <c r="P64" s="20"/>
      <c r="S64" s="96"/>
      <c r="T64" s="288"/>
      <c r="U64" s="9" t="s">
        <v>12</v>
      </c>
      <c r="V64" s="153" t="str">
        <f>Eingabe!C16</f>
        <v>Walter Müllner </v>
      </c>
      <c r="W64" s="154"/>
      <c r="X64" s="153" t="s">
        <v>116</v>
      </c>
      <c r="Y64" s="154"/>
      <c r="Z64" s="245">
        <v>9</v>
      </c>
      <c r="AA64" s="4">
        <v>95.4</v>
      </c>
      <c r="AB64" s="4">
        <f t="shared" si="8"/>
        <v>96.26999999999998</v>
      </c>
      <c r="AC64" s="5">
        <v>191.67</v>
      </c>
      <c r="AD64" s="4">
        <f t="shared" si="9"/>
        <v>15.972499999999998</v>
      </c>
      <c r="AE64" s="6">
        <f>Eingabe!F16</f>
        <v>22</v>
      </c>
      <c r="AF64" s="270">
        <f t="shared" si="10"/>
        <v>2.25</v>
      </c>
      <c r="AG64" s="271">
        <f t="shared" si="11"/>
        <v>0.5100000000000193</v>
      </c>
      <c r="AJ64" s="20"/>
      <c r="AK64" s="20"/>
      <c r="AL64" s="33">
        <v>49</v>
      </c>
      <c r="AM64" s="235" t="str">
        <f>IF(AV64=0,Eingabe!EH54,IF(Eingabe!EE54&gt;0,Eingabe!ED54,IF(Eingabe!EE54&lt;0,Eingabe!EG54,Eingabe!EF54)))</f>
        <v>►</v>
      </c>
      <c r="AN64" s="130" t="str">
        <f>IF(AV64=0,Eingabe!EI54,IF(Eingabe!EE54=0," ",Eingabe!EE54))</f>
        <v>neu</v>
      </c>
      <c r="AO64" s="159">
        <f>Eingabe!C54</f>
        <v>49</v>
      </c>
      <c r="AP64" s="160"/>
      <c r="AQ64" s="293" t="e">
        <f>Eingabe!CE54</f>
        <v>#DIV/0!</v>
      </c>
      <c r="AR64" s="208">
        <f>Eingabe!CD54</f>
        <v>0</v>
      </c>
      <c r="AS64" s="208">
        <f t="shared" si="3"/>
        <v>0</v>
      </c>
      <c r="AT64" s="209">
        <v>0</v>
      </c>
      <c r="AV64" s="284">
        <v>0</v>
      </c>
      <c r="AW64" s="20"/>
      <c r="AX64" s="20"/>
      <c r="AY64" s="20"/>
    </row>
    <row r="65" spans="2:51" ht="35.25" customHeight="1" thickBot="1">
      <c r="B65" s="20"/>
      <c r="E65" s="15"/>
      <c r="P65" s="20"/>
      <c r="S65" s="96"/>
      <c r="T65" s="288"/>
      <c r="U65" s="9" t="s">
        <v>13</v>
      </c>
      <c r="V65" s="153" t="str">
        <f>Eingabe!C10</f>
        <v>Peter Siding </v>
      </c>
      <c r="W65" s="154"/>
      <c r="X65" s="153" t="s">
        <v>112</v>
      </c>
      <c r="Y65" s="154"/>
      <c r="Z65" s="245">
        <v>1</v>
      </c>
      <c r="AA65" s="4">
        <v>92.16</v>
      </c>
      <c r="AB65" s="4">
        <f t="shared" si="8"/>
        <v>93.21000000000001</v>
      </c>
      <c r="AC65" s="5">
        <v>185.37</v>
      </c>
      <c r="AD65" s="4">
        <f t="shared" si="9"/>
        <v>15.4475</v>
      </c>
      <c r="AE65" s="6">
        <f>Eingabe!F10</f>
        <v>21</v>
      </c>
      <c r="AF65" s="270">
        <f t="shared" si="10"/>
        <v>8.549999999999983</v>
      </c>
      <c r="AG65" s="271">
        <f t="shared" si="11"/>
        <v>6.299999999999983</v>
      </c>
      <c r="AJ65" s="20"/>
      <c r="AK65" s="20"/>
      <c r="AL65" s="47">
        <v>50</v>
      </c>
      <c r="AM65" s="235" t="str">
        <f>IF(AV65=0,Eingabe!EH55,IF(Eingabe!EE55&gt;0,Eingabe!ED55,IF(Eingabe!EE55&lt;0,Eingabe!EG55,Eingabe!EF55)))</f>
        <v>►</v>
      </c>
      <c r="AN65" s="130" t="str">
        <f>IF(AV65=0,Eingabe!EI55,IF(Eingabe!EE55=0," ",Eingabe!EE55))</f>
        <v>neu</v>
      </c>
      <c r="AO65" s="161">
        <f>Eingabe!C55</f>
        <v>50</v>
      </c>
      <c r="AP65" s="162"/>
      <c r="AQ65" s="293" t="e">
        <f>Eingabe!CE55</f>
        <v>#DIV/0!</v>
      </c>
      <c r="AR65" s="208">
        <f>Eingabe!CD55</f>
        <v>0</v>
      </c>
      <c r="AS65" s="208">
        <f t="shared" si="3"/>
        <v>0</v>
      </c>
      <c r="AT65" s="209">
        <v>0</v>
      </c>
      <c r="AV65" s="284">
        <v>0</v>
      </c>
      <c r="AW65" s="20"/>
      <c r="AX65" s="20"/>
      <c r="AY65" s="20"/>
    </row>
    <row r="66" spans="2:51" ht="35.25" customHeight="1" thickBot="1">
      <c r="B66" s="20"/>
      <c r="E66" s="15"/>
      <c r="P66" s="20"/>
      <c r="S66" s="28"/>
      <c r="T66" s="28"/>
      <c r="U66" s="9" t="s">
        <v>14</v>
      </c>
      <c r="V66" s="153" t="str">
        <f>Eingabe!C14</f>
        <v>Gabi Krausler</v>
      </c>
      <c r="W66" s="154"/>
      <c r="X66" s="153" t="s">
        <v>116</v>
      </c>
      <c r="Y66" s="154"/>
      <c r="Z66" s="245">
        <v>18</v>
      </c>
      <c r="AA66" s="4">
        <v>89.49</v>
      </c>
      <c r="AB66" s="4">
        <f t="shared" si="8"/>
        <v>90.97000000000001</v>
      </c>
      <c r="AC66" s="5">
        <v>180.46</v>
      </c>
      <c r="AD66" s="4">
        <f t="shared" si="9"/>
        <v>15.038333333333334</v>
      </c>
      <c r="AE66" s="6">
        <f>Eingabe!F14</f>
        <v>20</v>
      </c>
      <c r="AF66" s="270">
        <f t="shared" si="10"/>
        <v>13.45999999999998</v>
      </c>
      <c r="AG66" s="271">
        <f t="shared" si="11"/>
        <v>4.909999999999997</v>
      </c>
      <c r="AJ66" s="20"/>
      <c r="AK66" s="20"/>
      <c r="AL66" s="475" t="str">
        <f>Eingabe!$B$56</f>
        <v>Punktevergabe: 30,27,25,24,23,22,21,20,19,18,17,16,15,14,13,12,11,10,9,8,7,6,5,4,3,2,1</v>
      </c>
      <c r="AM66" s="476"/>
      <c r="AN66" s="476"/>
      <c r="AO66" s="476"/>
      <c r="AP66" s="476"/>
      <c r="AQ66" s="476"/>
      <c r="AR66" s="476"/>
      <c r="AS66" s="476"/>
      <c r="AT66" s="477"/>
      <c r="AU66" s="20"/>
      <c r="AV66" s="20"/>
      <c r="AW66" s="20"/>
      <c r="AX66" s="20"/>
      <c r="AY66" s="20"/>
    </row>
    <row r="67" spans="2:51" ht="35.25" customHeight="1" thickBot="1">
      <c r="B67" s="20"/>
      <c r="E67" s="15"/>
      <c r="P67" s="20"/>
      <c r="S67" s="27"/>
      <c r="T67" s="28"/>
      <c r="U67" s="9" t="s">
        <v>15</v>
      </c>
      <c r="V67" s="153" t="str">
        <f>Eingabe!C11</f>
        <v>Roland Dobritzhofer</v>
      </c>
      <c r="W67" s="154"/>
      <c r="X67" s="153" t="s">
        <v>124</v>
      </c>
      <c r="Y67" s="154"/>
      <c r="Z67" s="245">
        <v>20</v>
      </c>
      <c r="AA67" s="4">
        <v>89.34</v>
      </c>
      <c r="AB67" s="4">
        <f t="shared" si="8"/>
        <v>90.5</v>
      </c>
      <c r="AC67" s="5">
        <v>179.84</v>
      </c>
      <c r="AD67" s="4">
        <f t="shared" si="9"/>
        <v>14.986666666666666</v>
      </c>
      <c r="AE67" s="6">
        <f>Eingabe!F11</f>
        <v>19</v>
      </c>
      <c r="AF67" s="270">
        <f t="shared" si="10"/>
        <v>14.079999999999984</v>
      </c>
      <c r="AG67" s="271">
        <f t="shared" si="11"/>
        <v>0.6200000000000045</v>
      </c>
      <c r="AJ67" s="20"/>
      <c r="AK67" s="20"/>
      <c r="AU67" s="20"/>
      <c r="AV67" s="20"/>
      <c r="AW67" s="20"/>
      <c r="AX67" s="20"/>
      <c r="AY67" s="20"/>
    </row>
    <row r="68" spans="2:51" ht="35.25" customHeight="1" thickBot="1">
      <c r="B68" s="20"/>
      <c r="E68" s="15"/>
      <c r="P68" s="20"/>
      <c r="S68" s="27"/>
      <c r="T68" s="28"/>
      <c r="U68" s="347" t="str">
        <f>Eingabe!$B$56</f>
        <v>Punktevergabe: 30,27,25,24,23,22,21,20,19,18,17,16,15,14,13,12,11,10,9,8,7,6,5,4,3,2,1</v>
      </c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9"/>
      <c r="AJ68" s="20"/>
      <c r="AK68" s="20"/>
      <c r="AU68" s="20"/>
      <c r="AV68" s="20"/>
      <c r="AW68" s="20"/>
      <c r="AX68" s="20"/>
      <c r="AY68" s="20"/>
    </row>
    <row r="69" spans="2:51" ht="35.25" customHeight="1">
      <c r="B69" s="20"/>
      <c r="E69" s="15"/>
      <c r="P69" s="20"/>
      <c r="S69" s="27"/>
      <c r="T69" s="28"/>
      <c r="U69" s="20"/>
      <c r="V69" s="107"/>
      <c r="W69" s="107"/>
      <c r="X69" s="20"/>
      <c r="Y69" s="20"/>
      <c r="Z69" s="20"/>
      <c r="AA69" s="20"/>
      <c r="AB69" s="20"/>
      <c r="AC69" s="20"/>
      <c r="AE69" s="20"/>
      <c r="AF69" s="20"/>
      <c r="AJ69" s="20"/>
      <c r="AK69" s="20"/>
      <c r="AU69" s="20"/>
      <c r="AV69" s="20"/>
      <c r="AW69" s="20"/>
      <c r="AX69" s="20"/>
      <c r="AY69" s="20"/>
    </row>
    <row r="70" spans="2:51" ht="35.25" customHeight="1" thickBot="1">
      <c r="B70" s="20"/>
      <c r="E70" s="15"/>
      <c r="P70" s="20"/>
      <c r="S70" s="27"/>
      <c r="T70" s="28"/>
      <c r="U70" s="20"/>
      <c r="W70" s="108"/>
      <c r="X70" s="384" t="s">
        <v>73</v>
      </c>
      <c r="Y70" s="384"/>
      <c r="Z70" s="384"/>
      <c r="AA70" s="29">
        <v>14.22</v>
      </c>
      <c r="AB70" s="29" t="s">
        <v>68</v>
      </c>
      <c r="AC70" s="30">
        <v>6</v>
      </c>
      <c r="AE70" s="20"/>
      <c r="AF70" s="20"/>
      <c r="AG70" s="20"/>
      <c r="AJ70" s="20"/>
      <c r="AK70" s="20"/>
      <c r="AU70" s="20"/>
      <c r="AV70" s="20"/>
      <c r="AW70" s="20"/>
      <c r="AX70" s="20"/>
      <c r="AY70" s="20"/>
    </row>
    <row r="71" spans="2:48" ht="35.25" customHeight="1" thickBot="1">
      <c r="B71" s="20"/>
      <c r="E71" s="15"/>
      <c r="P71" s="20"/>
      <c r="S71" s="27"/>
      <c r="T71" s="67"/>
      <c r="U71" s="20"/>
      <c r="W71" s="108"/>
      <c r="X71" s="384" t="s">
        <v>76</v>
      </c>
      <c r="Y71" s="384"/>
      <c r="Z71" s="384"/>
      <c r="AA71" s="29">
        <v>14.325</v>
      </c>
      <c r="AB71" s="29" t="s">
        <v>68</v>
      </c>
      <c r="AC71" s="30">
        <v>5</v>
      </c>
      <c r="AE71" s="20"/>
      <c r="AF71" s="20"/>
      <c r="AG71" s="20"/>
      <c r="AH71" s="99"/>
      <c r="AI71" s="99"/>
      <c r="AJ71" s="441">
        <f>Eingabe!$E$5</f>
        <v>42045</v>
      </c>
      <c r="AK71" s="442"/>
      <c r="AL71" s="442"/>
      <c r="AM71" s="442"/>
      <c r="AN71" s="442"/>
      <c r="AO71" s="442"/>
      <c r="AP71" s="442"/>
      <c r="AQ71" s="442"/>
      <c r="AR71" s="442"/>
      <c r="AS71" s="442"/>
      <c r="AT71" s="442"/>
      <c r="AU71" s="442"/>
      <c r="AV71" s="443"/>
    </row>
    <row r="72" spans="2:48" ht="35.25" customHeight="1">
      <c r="B72" s="20"/>
      <c r="E72" s="15"/>
      <c r="P72" s="20"/>
      <c r="S72" s="27"/>
      <c r="T72" s="67"/>
      <c r="U72" s="20"/>
      <c r="W72" s="108"/>
      <c r="X72" s="317" t="s">
        <v>75</v>
      </c>
      <c r="Y72" s="318"/>
      <c r="Z72" s="319"/>
      <c r="AA72" s="29">
        <v>14.394</v>
      </c>
      <c r="AB72" s="29" t="s">
        <v>68</v>
      </c>
      <c r="AC72" s="30">
        <v>5</v>
      </c>
      <c r="AE72" s="20"/>
      <c r="AF72" s="20"/>
      <c r="AG72" s="20"/>
      <c r="AH72" s="149"/>
      <c r="AI72" s="149"/>
      <c r="AJ72" s="367" t="s">
        <v>0</v>
      </c>
      <c r="AK72" s="410" t="s">
        <v>63</v>
      </c>
      <c r="AL72" s="411"/>
      <c r="AM72" s="410" t="s">
        <v>66</v>
      </c>
      <c r="AN72" s="411"/>
      <c r="AO72" s="355" t="s">
        <v>67</v>
      </c>
      <c r="AP72" s="345" t="s">
        <v>4</v>
      </c>
      <c r="AQ72" s="345" t="s">
        <v>5</v>
      </c>
      <c r="AR72" s="345" t="s">
        <v>6</v>
      </c>
      <c r="AS72" s="345" t="s">
        <v>62</v>
      </c>
      <c r="AT72" s="444" t="s">
        <v>3</v>
      </c>
      <c r="AU72" s="103" t="s">
        <v>60</v>
      </c>
      <c r="AV72" s="104"/>
    </row>
    <row r="73" spans="2:48" ht="35.25" customHeight="1" thickBot="1">
      <c r="B73" s="20"/>
      <c r="E73" s="15"/>
      <c r="P73" s="20"/>
      <c r="S73" s="27"/>
      <c r="T73" s="67"/>
      <c r="U73" s="20"/>
      <c r="V73" s="96"/>
      <c r="W73" s="96"/>
      <c r="X73" s="38"/>
      <c r="Y73" s="38"/>
      <c r="Z73" s="39"/>
      <c r="AA73" s="40"/>
      <c r="AB73" s="28"/>
      <c r="AC73" s="27"/>
      <c r="AD73" s="25"/>
      <c r="AE73" s="20"/>
      <c r="AF73" s="20"/>
      <c r="AG73" s="20"/>
      <c r="AH73" s="149"/>
      <c r="AI73" s="149"/>
      <c r="AJ73" s="368"/>
      <c r="AK73" s="412"/>
      <c r="AL73" s="413"/>
      <c r="AM73" s="412"/>
      <c r="AN73" s="413"/>
      <c r="AO73" s="356"/>
      <c r="AP73" s="346"/>
      <c r="AQ73" s="346"/>
      <c r="AR73" s="346"/>
      <c r="AS73" s="346"/>
      <c r="AT73" s="445"/>
      <c r="AU73" s="105" t="s">
        <v>58</v>
      </c>
      <c r="AV73" s="106" t="s">
        <v>59</v>
      </c>
    </row>
    <row r="74" spans="2:48" ht="35.25" customHeight="1" thickBot="1">
      <c r="B74" s="20"/>
      <c r="E74" s="15"/>
      <c r="P74" s="20"/>
      <c r="S74" s="27"/>
      <c r="T74" s="67"/>
      <c r="U74" s="20"/>
      <c r="V74" s="107"/>
      <c r="W74" s="107"/>
      <c r="X74" s="20"/>
      <c r="Y74" s="20"/>
      <c r="Z74" s="20"/>
      <c r="AA74" s="20"/>
      <c r="AB74" s="20"/>
      <c r="AC74" s="20"/>
      <c r="AE74" s="20"/>
      <c r="AF74" s="20"/>
      <c r="AG74" s="20"/>
      <c r="AH74" s="101"/>
      <c r="AI74" s="101"/>
      <c r="AJ74" s="56" t="s">
        <v>7</v>
      </c>
      <c r="AK74" s="163" t="str">
        <f>Eingabe!C6</f>
        <v>Thomas Gebhardt</v>
      </c>
      <c r="AL74" s="164"/>
      <c r="AM74" s="163" t="s">
        <v>122</v>
      </c>
      <c r="AN74" s="164"/>
      <c r="AO74" s="205">
        <v>19</v>
      </c>
      <c r="AP74" s="166">
        <v>97.18</v>
      </c>
      <c r="AQ74" s="166">
        <f aca="true" t="shared" si="12" ref="AQ74:AQ82">AR74-AP74</f>
        <v>97.37</v>
      </c>
      <c r="AR74" s="167">
        <v>194.55</v>
      </c>
      <c r="AS74" s="166">
        <f aca="true" t="shared" si="13" ref="AS74:AS82">SUM(AR74/12)</f>
        <v>16.212500000000002</v>
      </c>
      <c r="AT74" s="168">
        <f>Eingabe!E6</f>
        <v>30</v>
      </c>
      <c r="AU74" s="264"/>
      <c r="AV74" s="265"/>
    </row>
    <row r="75" spans="2:48" ht="35.25" customHeight="1" thickBot="1">
      <c r="B75" s="20"/>
      <c r="E75" s="15"/>
      <c r="P75" s="20"/>
      <c r="S75" s="27"/>
      <c r="T75" s="67"/>
      <c r="U75" s="350">
        <f>Eingabe!$H$5</f>
        <v>42129</v>
      </c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2"/>
      <c r="AH75" s="102"/>
      <c r="AI75" s="102"/>
      <c r="AJ75" s="11" t="s">
        <v>8</v>
      </c>
      <c r="AK75" s="170" t="str">
        <f>Eingabe!C8</f>
        <v>Walter Lemböck </v>
      </c>
      <c r="AL75" s="171"/>
      <c r="AM75" s="170" t="s">
        <v>118</v>
      </c>
      <c r="AN75" s="171"/>
      <c r="AO75" s="198">
        <v>1</v>
      </c>
      <c r="AP75" s="173">
        <v>96.7</v>
      </c>
      <c r="AQ75" s="173">
        <f t="shared" si="12"/>
        <v>97.08999999999999</v>
      </c>
      <c r="AR75" s="174">
        <v>193.79</v>
      </c>
      <c r="AS75" s="173">
        <f t="shared" si="13"/>
        <v>16.149166666666666</v>
      </c>
      <c r="AT75" s="175">
        <f>Eingabe!E8</f>
        <v>27</v>
      </c>
      <c r="AU75" s="266">
        <f aca="true" t="shared" si="14" ref="AU75:AU82">$AR$74-AR75</f>
        <v>0.7600000000000193</v>
      </c>
      <c r="AV75" s="267"/>
    </row>
    <row r="76" spans="2:48" ht="35.25" customHeight="1">
      <c r="B76" s="20"/>
      <c r="E76" s="15"/>
      <c r="P76" s="20"/>
      <c r="S76" s="27"/>
      <c r="T76" s="67"/>
      <c r="U76" s="353" t="s">
        <v>0</v>
      </c>
      <c r="V76" s="337" t="s">
        <v>63</v>
      </c>
      <c r="W76" s="338"/>
      <c r="X76" s="326" t="s">
        <v>66</v>
      </c>
      <c r="Y76" s="326"/>
      <c r="Z76" s="381" t="s">
        <v>67</v>
      </c>
      <c r="AA76" s="326" t="s">
        <v>4</v>
      </c>
      <c r="AB76" s="326" t="s">
        <v>5</v>
      </c>
      <c r="AC76" s="326" t="s">
        <v>6</v>
      </c>
      <c r="AD76" s="326" t="s">
        <v>62</v>
      </c>
      <c r="AE76" s="324" t="s">
        <v>3</v>
      </c>
      <c r="AF76" s="201" t="s">
        <v>60</v>
      </c>
      <c r="AG76" s="202"/>
      <c r="AH76" s="102"/>
      <c r="AI76" s="102"/>
      <c r="AJ76" s="12" t="s">
        <v>9</v>
      </c>
      <c r="AK76" s="176" t="str">
        <f>Eingabe!C7</f>
        <v>Thomas Sanda</v>
      </c>
      <c r="AL76" s="177"/>
      <c r="AM76" s="176" t="s">
        <v>118</v>
      </c>
      <c r="AN76" s="177"/>
      <c r="AO76" s="199">
        <v>5</v>
      </c>
      <c r="AP76" s="179">
        <v>95.1</v>
      </c>
      <c r="AQ76" s="179">
        <f t="shared" si="12"/>
        <v>96.22</v>
      </c>
      <c r="AR76" s="180">
        <v>191.32</v>
      </c>
      <c r="AS76" s="179">
        <f t="shared" si="13"/>
        <v>15.943333333333333</v>
      </c>
      <c r="AT76" s="181">
        <f>Eingabe!E7</f>
        <v>25</v>
      </c>
      <c r="AU76" s="268">
        <f t="shared" si="14"/>
        <v>3.230000000000018</v>
      </c>
      <c r="AV76" s="269">
        <f aca="true" t="shared" si="15" ref="AV76:AV82">SUM(AR75-AR76)</f>
        <v>2.469999999999999</v>
      </c>
    </row>
    <row r="77" spans="2:48" ht="35.25" customHeight="1" thickBot="1">
      <c r="B77" s="20"/>
      <c r="E77" s="15"/>
      <c r="P77" s="20"/>
      <c r="S77" s="27"/>
      <c r="T77" s="67"/>
      <c r="U77" s="354"/>
      <c r="V77" s="339"/>
      <c r="W77" s="340"/>
      <c r="X77" s="327"/>
      <c r="Y77" s="327"/>
      <c r="Z77" s="382"/>
      <c r="AA77" s="327"/>
      <c r="AB77" s="327"/>
      <c r="AC77" s="327"/>
      <c r="AD77" s="327"/>
      <c r="AE77" s="325"/>
      <c r="AF77" s="203" t="s">
        <v>58</v>
      </c>
      <c r="AG77" s="204" t="s">
        <v>59</v>
      </c>
      <c r="AH77" s="102"/>
      <c r="AI77" s="102"/>
      <c r="AJ77" s="9" t="s">
        <v>10</v>
      </c>
      <c r="AK77" s="153" t="str">
        <f>Eingabe!C15</f>
        <v>Gerhard Fischer </v>
      </c>
      <c r="AL77" s="154"/>
      <c r="AM77" s="153" t="s">
        <v>119</v>
      </c>
      <c r="AN77" s="154"/>
      <c r="AO77" s="183">
        <v>9</v>
      </c>
      <c r="AP77" s="4">
        <v>94.7</v>
      </c>
      <c r="AQ77" s="4">
        <f t="shared" si="12"/>
        <v>95.2</v>
      </c>
      <c r="AR77" s="5">
        <v>189.9</v>
      </c>
      <c r="AS77" s="4">
        <f t="shared" si="13"/>
        <v>15.825000000000001</v>
      </c>
      <c r="AT77" s="6">
        <f>Eingabe!E15</f>
        <v>24</v>
      </c>
      <c r="AU77" s="270">
        <f t="shared" si="14"/>
        <v>4.650000000000006</v>
      </c>
      <c r="AV77" s="271">
        <f t="shared" si="15"/>
        <v>1.4199999999999875</v>
      </c>
    </row>
    <row r="78" spans="2:48" ht="35.25" customHeight="1">
      <c r="B78" s="20"/>
      <c r="E78" s="15"/>
      <c r="P78" s="20"/>
      <c r="S78" s="27"/>
      <c r="T78" s="67"/>
      <c r="U78" s="56" t="s">
        <v>7</v>
      </c>
      <c r="V78" s="163" t="str">
        <f>Eingabe!C7</f>
        <v>Thomas Sanda</v>
      </c>
      <c r="W78" s="164"/>
      <c r="X78" s="163" t="s">
        <v>116</v>
      </c>
      <c r="Y78" s="164"/>
      <c r="Z78" s="205">
        <v>19</v>
      </c>
      <c r="AA78" s="166">
        <v>97.07</v>
      </c>
      <c r="AB78" s="166">
        <f aca="true" t="shared" si="16" ref="AB78:AB86">AC78-AA78</f>
        <v>97.24000000000001</v>
      </c>
      <c r="AC78" s="167">
        <v>194.31</v>
      </c>
      <c r="AD78" s="166">
        <f aca="true" t="shared" si="17" ref="AD78:AD86">SUM(AC78/12)</f>
        <v>16.1925</v>
      </c>
      <c r="AE78" s="168">
        <f>Eingabe!H7</f>
        <v>30</v>
      </c>
      <c r="AF78" s="264"/>
      <c r="AG78" s="265"/>
      <c r="AH78" s="102"/>
      <c r="AI78" s="102"/>
      <c r="AJ78" s="9" t="s">
        <v>11</v>
      </c>
      <c r="AK78" s="153" t="str">
        <f>Eingabe!C12</f>
        <v>Günther Schlosser</v>
      </c>
      <c r="AL78" s="154"/>
      <c r="AM78" s="153" t="s">
        <v>121</v>
      </c>
      <c r="AN78" s="154"/>
      <c r="AO78" s="183">
        <v>12</v>
      </c>
      <c r="AP78" s="4">
        <v>94.52</v>
      </c>
      <c r="AQ78" s="4">
        <f t="shared" si="12"/>
        <v>94.92999999999999</v>
      </c>
      <c r="AR78" s="5">
        <v>189.45</v>
      </c>
      <c r="AS78" s="4">
        <f t="shared" si="13"/>
        <v>15.7875</v>
      </c>
      <c r="AT78" s="6">
        <f>Eingabe!E12</f>
        <v>23</v>
      </c>
      <c r="AU78" s="270">
        <f t="shared" si="14"/>
        <v>5.100000000000023</v>
      </c>
      <c r="AV78" s="271">
        <f t="shared" si="15"/>
        <v>0.45000000000001705</v>
      </c>
    </row>
    <row r="79" spans="2:48" ht="35.25" customHeight="1">
      <c r="B79" s="20"/>
      <c r="E79" s="15"/>
      <c r="P79" s="20"/>
      <c r="S79" s="27"/>
      <c r="T79" s="67"/>
      <c r="U79" s="11" t="s">
        <v>8</v>
      </c>
      <c r="V79" s="170" t="str">
        <f>Eingabe!C6</f>
        <v>Thomas Gebhardt</v>
      </c>
      <c r="W79" s="171"/>
      <c r="X79" s="170" t="s">
        <v>111</v>
      </c>
      <c r="Y79" s="171"/>
      <c r="Z79" s="198">
        <v>3</v>
      </c>
      <c r="AA79" s="179">
        <v>96.49</v>
      </c>
      <c r="AB79" s="173">
        <f t="shared" si="16"/>
        <v>96.79</v>
      </c>
      <c r="AC79" s="174">
        <v>193.28</v>
      </c>
      <c r="AD79" s="173">
        <f t="shared" si="17"/>
        <v>16.106666666666666</v>
      </c>
      <c r="AE79" s="175">
        <f>Eingabe!H6</f>
        <v>27</v>
      </c>
      <c r="AF79" s="266">
        <f aca="true" t="shared" si="18" ref="AF79:AF86">$AC$78-AC79</f>
        <v>1.0300000000000011</v>
      </c>
      <c r="AG79" s="267"/>
      <c r="AH79" s="102"/>
      <c r="AI79" s="102"/>
      <c r="AJ79" s="9" t="s">
        <v>12</v>
      </c>
      <c r="AK79" s="153" t="str">
        <f>Eingabe!C10</f>
        <v>Peter Siding </v>
      </c>
      <c r="AL79" s="154"/>
      <c r="AM79" s="153" t="s">
        <v>122</v>
      </c>
      <c r="AN79" s="154"/>
      <c r="AO79" s="183">
        <v>18</v>
      </c>
      <c r="AP79" s="4">
        <v>94.11</v>
      </c>
      <c r="AQ79" s="4">
        <f t="shared" si="12"/>
        <v>95.30999999999999</v>
      </c>
      <c r="AR79" s="5">
        <v>189.42</v>
      </c>
      <c r="AS79" s="4">
        <f t="shared" si="13"/>
        <v>15.784999999999998</v>
      </c>
      <c r="AT79" s="6">
        <f>Eingabe!E10</f>
        <v>22</v>
      </c>
      <c r="AU79" s="270">
        <f t="shared" si="14"/>
        <v>5.130000000000024</v>
      </c>
      <c r="AV79" s="271">
        <f t="shared" si="15"/>
        <v>0.030000000000001137</v>
      </c>
    </row>
    <row r="80" spans="2:48" ht="35.25" customHeight="1">
      <c r="B80" s="20"/>
      <c r="E80" s="15"/>
      <c r="P80" s="20"/>
      <c r="S80" s="27"/>
      <c r="T80" s="67"/>
      <c r="U80" s="12" t="s">
        <v>9</v>
      </c>
      <c r="V80" s="176" t="str">
        <f>Eingabe!C13</f>
        <v>Thomas Nowak </v>
      </c>
      <c r="W80" s="177"/>
      <c r="X80" s="176" t="s">
        <v>116</v>
      </c>
      <c r="Y80" s="177"/>
      <c r="Z80" s="199">
        <v>14</v>
      </c>
      <c r="AA80" s="173">
        <v>96.73</v>
      </c>
      <c r="AB80" s="4">
        <f t="shared" si="16"/>
        <v>96.11</v>
      </c>
      <c r="AC80" s="180">
        <v>192.84</v>
      </c>
      <c r="AD80" s="179">
        <f t="shared" si="17"/>
        <v>16.07</v>
      </c>
      <c r="AE80" s="181">
        <f>Eingabe!H13</f>
        <v>25</v>
      </c>
      <c r="AF80" s="268">
        <f t="shared" si="18"/>
        <v>1.4699999999999989</v>
      </c>
      <c r="AG80" s="269">
        <f aca="true" t="shared" si="19" ref="AG80:AG86">SUM(AC79-AC80)</f>
        <v>0.4399999999999977</v>
      </c>
      <c r="AH80" s="102"/>
      <c r="AI80" s="102"/>
      <c r="AJ80" s="9" t="s">
        <v>13</v>
      </c>
      <c r="AK80" s="153" t="str">
        <f>Eingabe!C14</f>
        <v>Gabi Krausler</v>
      </c>
      <c r="AL80" s="154"/>
      <c r="AM80" s="153" t="s">
        <v>120</v>
      </c>
      <c r="AN80" s="154"/>
      <c r="AO80" s="183">
        <v>3</v>
      </c>
      <c r="AP80" s="4">
        <v>90.98</v>
      </c>
      <c r="AQ80" s="4">
        <f t="shared" si="12"/>
        <v>92.40999999999998</v>
      </c>
      <c r="AR80" s="5">
        <v>183.39</v>
      </c>
      <c r="AS80" s="4">
        <f t="shared" si="13"/>
        <v>15.282499999999999</v>
      </c>
      <c r="AT80" s="6">
        <f>Eingabe!E14</f>
        <v>21</v>
      </c>
      <c r="AU80" s="270">
        <f t="shared" si="14"/>
        <v>11.160000000000025</v>
      </c>
      <c r="AV80" s="271">
        <f t="shared" si="15"/>
        <v>6.030000000000001</v>
      </c>
    </row>
    <row r="81" spans="2:48" ht="35.25" customHeight="1">
      <c r="B81" s="20"/>
      <c r="E81" s="15"/>
      <c r="P81" s="20"/>
      <c r="S81" s="27"/>
      <c r="T81" s="67"/>
      <c r="U81" s="9" t="s">
        <v>10</v>
      </c>
      <c r="V81" s="153" t="str">
        <f>Eingabe!C12</f>
        <v>Günther Schlosser</v>
      </c>
      <c r="W81" s="154"/>
      <c r="X81" s="153" t="s">
        <v>111</v>
      </c>
      <c r="Y81" s="154"/>
      <c r="Z81" s="262">
        <v>7</v>
      </c>
      <c r="AA81" s="4">
        <v>95.61</v>
      </c>
      <c r="AB81" s="179">
        <f t="shared" si="16"/>
        <v>96.26</v>
      </c>
      <c r="AC81" s="5">
        <v>191.87</v>
      </c>
      <c r="AD81" s="4">
        <f t="shared" si="17"/>
        <v>15.989166666666668</v>
      </c>
      <c r="AE81" s="6">
        <f>Eingabe!H12</f>
        <v>24</v>
      </c>
      <c r="AF81" s="270">
        <f t="shared" si="18"/>
        <v>2.4399999999999977</v>
      </c>
      <c r="AG81" s="271">
        <f t="shared" si="19"/>
        <v>0.9699999999999989</v>
      </c>
      <c r="AH81" s="102"/>
      <c r="AI81" s="102"/>
      <c r="AJ81" s="9" t="s">
        <v>14</v>
      </c>
      <c r="AK81" s="153" t="str">
        <f>Eingabe!C11</f>
        <v>Roland Dobritzhofer</v>
      </c>
      <c r="AL81" s="154"/>
      <c r="AM81" s="153" t="s">
        <v>119</v>
      </c>
      <c r="AN81" s="154"/>
      <c r="AO81" s="183">
        <v>20</v>
      </c>
      <c r="AP81" s="4">
        <v>89.69</v>
      </c>
      <c r="AQ81" s="4">
        <f t="shared" si="12"/>
        <v>88.99000000000001</v>
      </c>
      <c r="AR81" s="5">
        <v>178.68</v>
      </c>
      <c r="AS81" s="4">
        <f t="shared" si="13"/>
        <v>14.89</v>
      </c>
      <c r="AT81" s="6">
        <f>Eingabe!E11</f>
        <v>20</v>
      </c>
      <c r="AU81" s="270">
        <f t="shared" si="14"/>
        <v>15.870000000000005</v>
      </c>
      <c r="AV81" s="271">
        <f t="shared" si="15"/>
        <v>4.7099999999999795</v>
      </c>
    </row>
    <row r="82" spans="2:48" ht="35.25" customHeight="1" thickBot="1">
      <c r="B82" s="20"/>
      <c r="E82" s="15"/>
      <c r="P82" s="20"/>
      <c r="S82" s="27"/>
      <c r="T82" s="67"/>
      <c r="U82" s="9" t="s">
        <v>11</v>
      </c>
      <c r="V82" s="153" t="str">
        <f>Eingabe!C8</f>
        <v>Walter Lemböck </v>
      </c>
      <c r="W82" s="154"/>
      <c r="X82" s="153" t="s">
        <v>116</v>
      </c>
      <c r="Y82" s="154"/>
      <c r="Z82" s="289">
        <v>1</v>
      </c>
      <c r="AA82" s="4">
        <v>95.09</v>
      </c>
      <c r="AB82" s="4">
        <f t="shared" si="16"/>
        <v>95.82</v>
      </c>
      <c r="AC82" s="5">
        <v>190.91</v>
      </c>
      <c r="AD82" s="4">
        <f t="shared" si="17"/>
        <v>15.909166666666666</v>
      </c>
      <c r="AE82" s="6">
        <f>Eingabe!H8</f>
        <v>23</v>
      </c>
      <c r="AF82" s="270">
        <f t="shared" si="18"/>
        <v>3.4000000000000057</v>
      </c>
      <c r="AG82" s="271">
        <f t="shared" si="19"/>
        <v>0.960000000000008</v>
      </c>
      <c r="AH82" s="102"/>
      <c r="AI82" s="102"/>
      <c r="AJ82" s="9" t="s">
        <v>15</v>
      </c>
      <c r="AK82" s="153" t="str">
        <f>Eingabe!C13</f>
        <v>Thomas Nowak </v>
      </c>
      <c r="AL82" s="154"/>
      <c r="AM82" s="153" t="s">
        <v>117</v>
      </c>
      <c r="AN82" s="154"/>
      <c r="AO82" s="183">
        <v>7</v>
      </c>
      <c r="AP82" s="4">
        <v>85.15</v>
      </c>
      <c r="AQ82" s="4">
        <f t="shared" si="12"/>
        <v>83.07999999999998</v>
      </c>
      <c r="AR82" s="5">
        <v>168.23</v>
      </c>
      <c r="AS82" s="4">
        <f t="shared" si="13"/>
        <v>14.019166666666665</v>
      </c>
      <c r="AT82" s="6">
        <f>Eingabe!E13</f>
        <v>19</v>
      </c>
      <c r="AU82" s="270">
        <f t="shared" si="14"/>
        <v>26.32000000000002</v>
      </c>
      <c r="AV82" s="271">
        <f t="shared" si="15"/>
        <v>10.450000000000017</v>
      </c>
    </row>
    <row r="83" spans="2:48" ht="35.25" customHeight="1" thickBot="1">
      <c r="B83" s="20"/>
      <c r="E83" s="15"/>
      <c r="P83" s="20"/>
      <c r="S83" s="27"/>
      <c r="T83" s="67"/>
      <c r="U83" s="9" t="s">
        <v>12</v>
      </c>
      <c r="V83" s="153" t="str">
        <f>Eingabe!C15</f>
        <v>Gerhard Fischer </v>
      </c>
      <c r="W83" s="154"/>
      <c r="X83" s="153" t="s">
        <v>116</v>
      </c>
      <c r="Y83" s="154"/>
      <c r="Z83" s="262">
        <v>5</v>
      </c>
      <c r="AA83" s="4">
        <v>93.93</v>
      </c>
      <c r="AB83" s="4">
        <f t="shared" si="16"/>
        <v>94.12</v>
      </c>
      <c r="AC83" s="5">
        <v>188.05</v>
      </c>
      <c r="AD83" s="4">
        <f t="shared" si="17"/>
        <v>15.670833333333334</v>
      </c>
      <c r="AE83" s="6">
        <f>Eingabe!H15</f>
        <v>22</v>
      </c>
      <c r="AF83" s="270">
        <f t="shared" si="18"/>
        <v>6.259999999999991</v>
      </c>
      <c r="AG83" s="271">
        <f t="shared" si="19"/>
        <v>2.859999999999985</v>
      </c>
      <c r="AH83" s="102"/>
      <c r="AI83" s="102"/>
      <c r="AJ83" s="347" t="str">
        <f>Eingabe!$B$56</f>
        <v>Punktevergabe: 30,27,25,24,23,22,21,20,19,18,17,16,15,14,13,12,11,10,9,8,7,6,5,4,3,2,1</v>
      </c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9"/>
    </row>
    <row r="84" spans="2:47" ht="35.25" customHeight="1">
      <c r="B84" s="20"/>
      <c r="E84" s="15"/>
      <c r="P84" s="20"/>
      <c r="S84" s="27"/>
      <c r="T84" s="67"/>
      <c r="U84" s="9" t="s">
        <v>13</v>
      </c>
      <c r="V84" s="153" t="str">
        <f>Eingabe!C10</f>
        <v>Peter Siding </v>
      </c>
      <c r="W84" s="154"/>
      <c r="X84" s="153" t="s">
        <v>112</v>
      </c>
      <c r="Y84" s="154"/>
      <c r="Z84" s="262">
        <v>20</v>
      </c>
      <c r="AA84" s="4">
        <v>93.31</v>
      </c>
      <c r="AB84" s="4">
        <f t="shared" si="16"/>
        <v>93.03999999999999</v>
      </c>
      <c r="AC84" s="5">
        <v>186.35</v>
      </c>
      <c r="AD84" s="4">
        <f t="shared" si="17"/>
        <v>15.529166666666667</v>
      </c>
      <c r="AE84" s="6">
        <f>Eingabe!H10</f>
        <v>21</v>
      </c>
      <c r="AF84" s="270">
        <f t="shared" si="18"/>
        <v>7.960000000000008</v>
      </c>
      <c r="AG84" s="271">
        <f t="shared" si="19"/>
        <v>1.700000000000017</v>
      </c>
      <c r="AH84" s="102"/>
      <c r="AI84" s="102"/>
      <c r="AJ84" s="20"/>
      <c r="AK84" s="43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2:44" ht="35.25" customHeight="1">
      <c r="B85" s="20"/>
      <c r="E85" s="15"/>
      <c r="P85" s="20"/>
      <c r="S85" s="27"/>
      <c r="T85" s="67"/>
      <c r="U85" s="9" t="s">
        <v>14</v>
      </c>
      <c r="V85" s="153" t="str">
        <f>Eingabe!C14</f>
        <v>Gabi Krausler</v>
      </c>
      <c r="W85" s="154"/>
      <c r="X85" s="153" t="s">
        <v>116</v>
      </c>
      <c r="Y85" s="154"/>
      <c r="Z85" s="262">
        <v>13</v>
      </c>
      <c r="AA85" s="4">
        <v>91.65</v>
      </c>
      <c r="AB85" s="4">
        <f t="shared" si="16"/>
        <v>91.66</v>
      </c>
      <c r="AC85" s="5">
        <v>183.31</v>
      </c>
      <c r="AD85" s="4">
        <f t="shared" si="17"/>
        <v>15.275833333333333</v>
      </c>
      <c r="AE85" s="6">
        <f>Eingabe!H14</f>
        <v>20</v>
      </c>
      <c r="AF85" s="270">
        <f t="shared" si="18"/>
        <v>11</v>
      </c>
      <c r="AG85" s="271">
        <f t="shared" si="19"/>
        <v>3.039999999999992</v>
      </c>
      <c r="AH85" s="102"/>
      <c r="AI85" s="102"/>
      <c r="AJ85" s="20"/>
      <c r="AK85" s="20"/>
      <c r="AL85" s="27"/>
      <c r="AM85" s="317" t="s">
        <v>76</v>
      </c>
      <c r="AN85" s="318"/>
      <c r="AO85" s="319"/>
      <c r="AP85" s="29">
        <v>14.284</v>
      </c>
      <c r="AQ85" s="29" t="s">
        <v>68</v>
      </c>
      <c r="AR85" s="30">
        <v>6</v>
      </c>
    </row>
    <row r="86" spans="2:44" ht="35.25" customHeight="1" thickBot="1">
      <c r="B86" s="20"/>
      <c r="E86" s="15"/>
      <c r="P86" s="20"/>
      <c r="S86" s="27"/>
      <c r="T86" s="67"/>
      <c r="U86" s="9" t="s">
        <v>15</v>
      </c>
      <c r="V86" s="153" t="str">
        <f>Eingabe!C11</f>
        <v>Roland Dobritzhofer</v>
      </c>
      <c r="W86" s="154"/>
      <c r="X86" s="153" t="s">
        <v>113</v>
      </c>
      <c r="Y86" s="154"/>
      <c r="Z86" s="262">
        <v>4</v>
      </c>
      <c r="AA86" s="4">
        <v>85.87</v>
      </c>
      <c r="AB86" s="4">
        <f t="shared" si="16"/>
        <v>90.79999999999998</v>
      </c>
      <c r="AC86" s="5">
        <v>176.67</v>
      </c>
      <c r="AD86" s="4">
        <f t="shared" si="17"/>
        <v>14.722499999999998</v>
      </c>
      <c r="AE86" s="6">
        <f>Eingabe!H11</f>
        <v>19</v>
      </c>
      <c r="AF86" s="270">
        <f t="shared" si="18"/>
        <v>17.640000000000015</v>
      </c>
      <c r="AG86" s="271">
        <f t="shared" si="19"/>
        <v>6.640000000000015</v>
      </c>
      <c r="AH86" s="102"/>
      <c r="AI86" s="102"/>
      <c r="AJ86" s="20"/>
      <c r="AK86" s="20"/>
      <c r="AL86" s="20"/>
      <c r="AM86" s="317" t="s">
        <v>123</v>
      </c>
      <c r="AN86" s="318"/>
      <c r="AO86" s="319"/>
      <c r="AP86" s="29">
        <v>14.394</v>
      </c>
      <c r="AQ86" s="29" t="s">
        <v>68</v>
      </c>
      <c r="AR86" s="30">
        <v>6</v>
      </c>
    </row>
    <row r="87" spans="2:44" ht="35.25" customHeight="1" thickBot="1">
      <c r="B87" s="20"/>
      <c r="E87" s="15"/>
      <c r="P87" s="20"/>
      <c r="S87" s="27"/>
      <c r="T87" s="67"/>
      <c r="U87" s="347" t="str">
        <f>Eingabe!$B$56</f>
        <v>Punktevergabe: 30,27,25,24,23,22,21,20,19,18,17,16,15,14,13,12,11,10,9,8,7,6,5,4,3,2,1</v>
      </c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348"/>
      <c r="AG87" s="349"/>
      <c r="AH87" s="102"/>
      <c r="AI87" s="102"/>
      <c r="AJ87" s="20"/>
      <c r="AK87" s="20"/>
      <c r="AL87" s="20"/>
      <c r="AM87" s="317" t="s">
        <v>75</v>
      </c>
      <c r="AN87" s="318"/>
      <c r="AO87" s="319"/>
      <c r="AP87" s="29">
        <v>14.471</v>
      </c>
      <c r="AQ87" s="29" t="s">
        <v>68</v>
      </c>
      <c r="AR87" s="30">
        <v>6</v>
      </c>
    </row>
    <row r="88" spans="2:47" ht="35.25" customHeight="1">
      <c r="B88" s="20"/>
      <c r="E88" s="15"/>
      <c r="P88" s="20"/>
      <c r="S88" s="27"/>
      <c r="T88" s="67"/>
      <c r="U88" s="20"/>
      <c r="V88" s="107"/>
      <c r="W88" s="107"/>
      <c r="X88" s="20"/>
      <c r="Y88" s="20"/>
      <c r="Z88" s="20"/>
      <c r="AA88" s="20"/>
      <c r="AB88" s="20"/>
      <c r="AC88" s="20"/>
      <c r="AE88" s="20"/>
      <c r="AF88" s="20"/>
      <c r="AH88" s="102"/>
      <c r="AI88" s="102"/>
      <c r="AJ88" s="24"/>
      <c r="AK88" s="46"/>
      <c r="AL88" s="38"/>
      <c r="AM88" s="38"/>
      <c r="AN88" s="39"/>
      <c r="AO88" s="40"/>
      <c r="AP88" s="20"/>
      <c r="AQ88" s="20"/>
      <c r="AR88" s="20"/>
      <c r="AS88" s="20"/>
      <c r="AT88" s="20"/>
      <c r="AU88" s="20"/>
    </row>
    <row r="89" spans="2:46" ht="35.25" customHeight="1" thickBot="1">
      <c r="B89" s="20"/>
      <c r="E89" s="15"/>
      <c r="P89" s="20"/>
      <c r="S89" s="27"/>
      <c r="T89" s="67"/>
      <c r="U89" s="20"/>
      <c r="W89" s="108"/>
      <c r="X89" s="317" t="s">
        <v>75</v>
      </c>
      <c r="Y89" s="318"/>
      <c r="Z89" s="319"/>
      <c r="AA89" s="29">
        <v>14.153</v>
      </c>
      <c r="AB89" s="29" t="s">
        <v>68</v>
      </c>
      <c r="AC89" s="30">
        <v>6</v>
      </c>
      <c r="AE89" s="20"/>
      <c r="AF89" s="20"/>
      <c r="AG89" s="20"/>
      <c r="AH89" s="102"/>
      <c r="AI89" s="102"/>
      <c r="AJ89" s="20"/>
      <c r="AK89" s="43"/>
      <c r="AL89" s="20"/>
      <c r="AM89" s="20"/>
      <c r="AN89" s="20"/>
      <c r="AO89" s="20"/>
      <c r="AP89" s="20"/>
      <c r="AQ89" s="20"/>
      <c r="AR89" s="20"/>
      <c r="AS89" s="20"/>
      <c r="AT89" s="20"/>
    </row>
    <row r="90" spans="2:48" ht="35.25" customHeight="1" thickBot="1">
      <c r="B90" s="20"/>
      <c r="E90" s="15"/>
      <c r="P90" s="20"/>
      <c r="S90" s="27"/>
      <c r="T90" s="67"/>
      <c r="U90" s="20"/>
      <c r="W90" s="108"/>
      <c r="X90" s="317" t="s">
        <v>123</v>
      </c>
      <c r="Y90" s="318"/>
      <c r="Z90" s="319"/>
      <c r="AA90" s="29">
        <v>14.326</v>
      </c>
      <c r="AB90" s="29" t="s">
        <v>68</v>
      </c>
      <c r="AC90" s="30">
        <v>6</v>
      </c>
      <c r="AE90" s="20"/>
      <c r="AF90" s="20"/>
      <c r="AG90" s="20"/>
      <c r="AH90" s="102"/>
      <c r="AI90" s="102"/>
      <c r="AJ90" s="441">
        <f>Eingabe!$G$5</f>
        <v>42101</v>
      </c>
      <c r="AK90" s="442"/>
      <c r="AL90" s="442"/>
      <c r="AM90" s="442"/>
      <c r="AN90" s="442"/>
      <c r="AO90" s="442"/>
      <c r="AP90" s="442"/>
      <c r="AQ90" s="442"/>
      <c r="AR90" s="442"/>
      <c r="AS90" s="442"/>
      <c r="AT90" s="442"/>
      <c r="AU90" s="442"/>
      <c r="AV90" s="443"/>
    </row>
    <row r="91" spans="2:48" ht="35.25" customHeight="1">
      <c r="B91" s="20"/>
      <c r="E91" s="15"/>
      <c r="P91" s="20"/>
      <c r="S91" s="27"/>
      <c r="T91" s="67"/>
      <c r="U91" s="20"/>
      <c r="W91" s="108"/>
      <c r="X91" s="317" t="s">
        <v>125</v>
      </c>
      <c r="Y91" s="318"/>
      <c r="Z91" s="319"/>
      <c r="AA91" s="29">
        <v>14.508</v>
      </c>
      <c r="AB91" s="29" t="s">
        <v>68</v>
      </c>
      <c r="AC91" s="30">
        <v>6</v>
      </c>
      <c r="AE91" s="20"/>
      <c r="AF91" s="20"/>
      <c r="AG91" s="20"/>
      <c r="AH91" s="102"/>
      <c r="AI91" s="102"/>
      <c r="AJ91" s="367" t="s">
        <v>0</v>
      </c>
      <c r="AK91" s="410" t="s">
        <v>63</v>
      </c>
      <c r="AL91" s="411"/>
      <c r="AM91" s="410" t="s">
        <v>66</v>
      </c>
      <c r="AN91" s="411"/>
      <c r="AO91" s="355" t="s">
        <v>67</v>
      </c>
      <c r="AP91" s="345" t="s">
        <v>4</v>
      </c>
      <c r="AQ91" s="345" t="s">
        <v>5</v>
      </c>
      <c r="AR91" s="345" t="s">
        <v>6</v>
      </c>
      <c r="AS91" s="345" t="s">
        <v>62</v>
      </c>
      <c r="AT91" s="444" t="s">
        <v>3</v>
      </c>
      <c r="AU91" s="103" t="s">
        <v>60</v>
      </c>
      <c r="AV91" s="104"/>
    </row>
    <row r="92" spans="2:48" ht="35.25" customHeight="1" thickBot="1">
      <c r="B92" s="20"/>
      <c r="E92" s="15"/>
      <c r="P92" s="20"/>
      <c r="S92" s="27"/>
      <c r="T92" s="67"/>
      <c r="U92" s="20"/>
      <c r="V92" s="96"/>
      <c r="W92" s="96"/>
      <c r="X92" s="38"/>
      <c r="Y92" s="38"/>
      <c r="Z92" s="39"/>
      <c r="AA92" s="40"/>
      <c r="AB92" s="28"/>
      <c r="AC92" s="27"/>
      <c r="AD92" s="25"/>
      <c r="AE92" s="20"/>
      <c r="AF92" s="20"/>
      <c r="AG92" s="20"/>
      <c r="AH92" s="102"/>
      <c r="AI92" s="102"/>
      <c r="AJ92" s="368"/>
      <c r="AK92" s="412"/>
      <c r="AL92" s="413"/>
      <c r="AM92" s="412"/>
      <c r="AN92" s="413"/>
      <c r="AO92" s="356"/>
      <c r="AP92" s="346"/>
      <c r="AQ92" s="346"/>
      <c r="AR92" s="346"/>
      <c r="AS92" s="346"/>
      <c r="AT92" s="445"/>
      <c r="AU92" s="105" t="s">
        <v>58</v>
      </c>
      <c r="AV92" s="106" t="s">
        <v>59</v>
      </c>
    </row>
    <row r="93" spans="2:48" ht="35.25" customHeight="1" thickBot="1">
      <c r="B93" s="27"/>
      <c r="E93" s="15"/>
      <c r="P93" s="20"/>
      <c r="S93" s="27"/>
      <c r="T93" s="67"/>
      <c r="U93" s="20"/>
      <c r="V93" s="107"/>
      <c r="W93" s="107"/>
      <c r="X93" s="20"/>
      <c r="Y93" s="20"/>
      <c r="Z93" s="20"/>
      <c r="AA93" s="20"/>
      <c r="AB93" s="20"/>
      <c r="AC93" s="20"/>
      <c r="AE93" s="20"/>
      <c r="AF93" s="20"/>
      <c r="AG93" s="20"/>
      <c r="AH93" s="102"/>
      <c r="AI93" s="102"/>
      <c r="AJ93" s="56" t="s">
        <v>7</v>
      </c>
      <c r="AK93" s="163" t="str">
        <f>Eingabe!C6</f>
        <v>Thomas Gebhardt</v>
      </c>
      <c r="AL93" s="164"/>
      <c r="AM93" s="163" t="s">
        <v>122</v>
      </c>
      <c r="AN93" s="164"/>
      <c r="AO93" s="205">
        <v>5</v>
      </c>
      <c r="AP93" s="166">
        <v>95.97</v>
      </c>
      <c r="AQ93" s="281">
        <f aca="true" t="shared" si="20" ref="AQ93:AQ102">AR93-AP93</f>
        <v>97.33000000000001</v>
      </c>
      <c r="AR93" s="167">
        <v>193.3</v>
      </c>
      <c r="AS93" s="166">
        <f aca="true" t="shared" si="21" ref="AS93:AS102">SUM(AR93/12)</f>
        <v>16.108333333333334</v>
      </c>
      <c r="AT93" s="168">
        <f>Eingabe!G6</f>
        <v>30</v>
      </c>
      <c r="AU93" s="264"/>
      <c r="AV93" s="265"/>
    </row>
    <row r="94" spans="2:48" ht="35.25" customHeight="1" thickBot="1">
      <c r="B94" s="24"/>
      <c r="E94" s="15"/>
      <c r="P94" s="20"/>
      <c r="S94" s="27"/>
      <c r="T94" s="67"/>
      <c r="U94" s="350">
        <f>$M$15</f>
        <v>42311</v>
      </c>
      <c r="V94" s="351"/>
      <c r="W94" s="351"/>
      <c r="X94" s="351"/>
      <c r="Y94" s="351"/>
      <c r="Z94" s="351"/>
      <c r="AA94" s="351"/>
      <c r="AB94" s="351"/>
      <c r="AC94" s="351"/>
      <c r="AD94" s="351"/>
      <c r="AE94" s="351"/>
      <c r="AF94" s="351"/>
      <c r="AG94" s="352"/>
      <c r="AH94" s="102"/>
      <c r="AI94" s="102"/>
      <c r="AJ94" s="11" t="s">
        <v>8</v>
      </c>
      <c r="AK94" s="170" t="str">
        <f>Eingabe!C15</f>
        <v>Gerhard Fischer </v>
      </c>
      <c r="AL94" s="171"/>
      <c r="AM94" s="170" t="s">
        <v>119</v>
      </c>
      <c r="AN94" s="171"/>
      <c r="AO94" s="198">
        <v>7</v>
      </c>
      <c r="AP94" s="179">
        <v>95.46</v>
      </c>
      <c r="AQ94" s="4">
        <f t="shared" si="20"/>
        <v>96.21</v>
      </c>
      <c r="AR94" s="174">
        <v>191.67</v>
      </c>
      <c r="AS94" s="173">
        <f t="shared" si="21"/>
        <v>15.972499999999998</v>
      </c>
      <c r="AT94" s="175">
        <f>Eingabe!G15</f>
        <v>27</v>
      </c>
      <c r="AU94" s="266">
        <f aca="true" t="shared" si="22" ref="AU94:AU102">$AR$93-AR94</f>
        <v>1.6300000000000239</v>
      </c>
      <c r="AV94" s="267"/>
    </row>
    <row r="95" spans="2:48" ht="35.25" customHeight="1">
      <c r="B95" s="24"/>
      <c r="E95" s="15"/>
      <c r="P95" s="20"/>
      <c r="S95" s="27"/>
      <c r="T95" s="67"/>
      <c r="U95" s="353" t="s">
        <v>0</v>
      </c>
      <c r="V95" s="337" t="s">
        <v>63</v>
      </c>
      <c r="W95" s="338"/>
      <c r="X95" s="326" t="s">
        <v>66</v>
      </c>
      <c r="Y95" s="326"/>
      <c r="Z95" s="381" t="s">
        <v>67</v>
      </c>
      <c r="AA95" s="326" t="s">
        <v>4</v>
      </c>
      <c r="AB95" s="326" t="s">
        <v>5</v>
      </c>
      <c r="AC95" s="326" t="s">
        <v>6</v>
      </c>
      <c r="AD95" s="326" t="s">
        <v>62</v>
      </c>
      <c r="AE95" s="324" t="s">
        <v>3</v>
      </c>
      <c r="AF95" s="201" t="s">
        <v>60</v>
      </c>
      <c r="AG95" s="202"/>
      <c r="AH95" s="102"/>
      <c r="AI95" s="102"/>
      <c r="AJ95" s="12" t="s">
        <v>9</v>
      </c>
      <c r="AK95" s="176" t="str">
        <f>Eingabe!C16</f>
        <v>Walter Müllner </v>
      </c>
      <c r="AL95" s="177"/>
      <c r="AM95" s="176" t="s">
        <v>120</v>
      </c>
      <c r="AN95" s="177"/>
      <c r="AO95" s="199">
        <v>6</v>
      </c>
      <c r="AP95" s="4">
        <v>95.01</v>
      </c>
      <c r="AQ95" s="179">
        <f t="shared" si="20"/>
        <v>96.49</v>
      </c>
      <c r="AR95" s="180">
        <v>191.5</v>
      </c>
      <c r="AS95" s="179">
        <f t="shared" si="21"/>
        <v>15.958333333333334</v>
      </c>
      <c r="AT95" s="181">
        <f>Eingabe!G16</f>
        <v>25</v>
      </c>
      <c r="AU95" s="268">
        <f t="shared" si="22"/>
        <v>1.8000000000000114</v>
      </c>
      <c r="AV95" s="269">
        <f>SUM(AR94-AR95)</f>
        <v>0.1699999999999875</v>
      </c>
    </row>
    <row r="96" spans="2:48" ht="35.25" customHeight="1" thickBot="1">
      <c r="B96" s="24"/>
      <c r="E96" s="15"/>
      <c r="P96" s="20"/>
      <c r="S96" s="27"/>
      <c r="T96" s="67"/>
      <c r="U96" s="354"/>
      <c r="V96" s="339"/>
      <c r="W96" s="340"/>
      <c r="X96" s="327"/>
      <c r="Y96" s="327"/>
      <c r="Z96" s="382"/>
      <c r="AA96" s="327"/>
      <c r="AB96" s="327"/>
      <c r="AC96" s="327"/>
      <c r="AD96" s="327"/>
      <c r="AE96" s="325"/>
      <c r="AF96" s="203" t="s">
        <v>58</v>
      </c>
      <c r="AG96" s="204" t="s">
        <v>59</v>
      </c>
      <c r="AH96" s="102"/>
      <c r="AI96" s="102"/>
      <c r="AJ96" s="9" t="s">
        <v>10</v>
      </c>
      <c r="AK96" s="159" t="str">
        <f>Eingabe!C8</f>
        <v>Walter Lemböck </v>
      </c>
      <c r="AL96" s="160"/>
      <c r="AM96" s="159" t="s">
        <v>118</v>
      </c>
      <c r="AN96" s="160"/>
      <c r="AO96" s="263">
        <v>9</v>
      </c>
      <c r="AP96" s="173">
        <v>95.58</v>
      </c>
      <c r="AQ96" s="4">
        <f t="shared" si="20"/>
        <v>95.58</v>
      </c>
      <c r="AR96" s="5">
        <v>191.16</v>
      </c>
      <c r="AS96" s="4">
        <f t="shared" si="21"/>
        <v>15.93</v>
      </c>
      <c r="AT96" s="6">
        <f>Eingabe!G8</f>
        <v>24</v>
      </c>
      <c r="AU96" s="280">
        <f t="shared" si="22"/>
        <v>2.140000000000015</v>
      </c>
      <c r="AV96" s="271">
        <f>SUM(AR95-AR96)</f>
        <v>0.3400000000000034</v>
      </c>
    </row>
    <row r="97" spans="2:48" ht="35.25" customHeight="1">
      <c r="B97" s="27"/>
      <c r="E97" s="15"/>
      <c r="P97" s="20"/>
      <c r="S97" s="27"/>
      <c r="T97" s="67"/>
      <c r="U97" s="56" t="s">
        <v>7</v>
      </c>
      <c r="V97" s="163" t="str">
        <f>Eingabe!C7</f>
        <v>Thomas Sanda</v>
      </c>
      <c r="W97" s="164"/>
      <c r="X97" s="163"/>
      <c r="Y97" s="164"/>
      <c r="Z97" s="205"/>
      <c r="AA97" s="166">
        <v>79.81</v>
      </c>
      <c r="AB97" s="166">
        <f aca="true" t="shared" si="23" ref="AB97:AB109">AC97-AA97</f>
        <v>81.10999999999999</v>
      </c>
      <c r="AC97" s="167">
        <v>160.92</v>
      </c>
      <c r="AD97" s="166">
        <f>SUM(AC97/10)</f>
        <v>16.092</v>
      </c>
      <c r="AE97" s="168">
        <f>Eingabe!J7</f>
        <v>30</v>
      </c>
      <c r="AF97" s="311"/>
      <c r="AG97" s="312"/>
      <c r="AH97" s="102"/>
      <c r="AI97" s="102"/>
      <c r="AJ97" s="9" t="s">
        <v>11</v>
      </c>
      <c r="AK97" s="159" t="str">
        <f>Eingabe!C7</f>
        <v>Thomas Sanda</v>
      </c>
      <c r="AL97" s="160"/>
      <c r="AM97" s="159" t="s">
        <v>118</v>
      </c>
      <c r="AN97" s="160"/>
      <c r="AO97" s="263">
        <v>20</v>
      </c>
      <c r="AP97" s="4">
        <v>93.53</v>
      </c>
      <c r="AQ97" s="182">
        <f t="shared" si="20"/>
        <v>97.56</v>
      </c>
      <c r="AR97" s="5">
        <v>191.09</v>
      </c>
      <c r="AS97" s="4">
        <f t="shared" si="21"/>
        <v>15.924166666666666</v>
      </c>
      <c r="AT97" s="6">
        <f>Eingabe!G7</f>
        <v>23</v>
      </c>
      <c r="AU97" s="280">
        <f t="shared" si="22"/>
        <v>2.210000000000008</v>
      </c>
      <c r="AV97" s="271">
        <f aca="true" t="shared" si="24" ref="AV97:AV102">SUM(AR96-AR97)</f>
        <v>0.06999999999999318</v>
      </c>
    </row>
    <row r="98" spans="5:48" ht="35.25" customHeight="1">
      <c r="E98" s="15"/>
      <c r="P98" s="20"/>
      <c r="S98" s="27"/>
      <c r="T98" s="67"/>
      <c r="U98" s="11" t="s">
        <v>8</v>
      </c>
      <c r="V98" s="170" t="str">
        <f>Eingabe!C15</f>
        <v>Gerhard Fischer </v>
      </c>
      <c r="W98" s="171"/>
      <c r="X98" s="170"/>
      <c r="Y98" s="171"/>
      <c r="Z98" s="198"/>
      <c r="AA98" s="173">
        <v>78.86</v>
      </c>
      <c r="AB98" s="173">
        <f t="shared" si="23"/>
        <v>80.57000000000001</v>
      </c>
      <c r="AC98" s="174">
        <v>159.43</v>
      </c>
      <c r="AD98" s="173">
        <f>SUM(AC98/10)</f>
        <v>15.943000000000001</v>
      </c>
      <c r="AE98" s="175">
        <f>Eingabe!J15</f>
        <v>27</v>
      </c>
      <c r="AF98" s="266">
        <f>$AC$97-AC98</f>
        <v>1.4899999999999807</v>
      </c>
      <c r="AG98" s="267">
        <f aca="true" t="shared" si="25" ref="AG98:AG109">SUM(AC97-AC98)</f>
        <v>1.4899999999999807</v>
      </c>
      <c r="AH98" s="102"/>
      <c r="AI98" s="102"/>
      <c r="AJ98" s="9" t="s">
        <v>12</v>
      </c>
      <c r="AK98" s="159" t="str">
        <f>Eingabe!C12</f>
        <v>Günther Schlosser</v>
      </c>
      <c r="AL98" s="160"/>
      <c r="AM98" s="159" t="s">
        <v>121</v>
      </c>
      <c r="AN98" s="160"/>
      <c r="AO98" s="263">
        <v>19</v>
      </c>
      <c r="AP98" s="4">
        <v>94.6</v>
      </c>
      <c r="AQ98" s="4">
        <f t="shared" si="20"/>
        <v>96.01000000000002</v>
      </c>
      <c r="AR98" s="5">
        <v>190.61</v>
      </c>
      <c r="AS98" s="4">
        <f t="shared" si="21"/>
        <v>15.884166666666667</v>
      </c>
      <c r="AT98" s="6">
        <f>Eingabe!G12</f>
        <v>22</v>
      </c>
      <c r="AU98" s="280">
        <f t="shared" si="22"/>
        <v>2.6899999999999977</v>
      </c>
      <c r="AV98" s="271">
        <f t="shared" si="24"/>
        <v>0.47999999999998977</v>
      </c>
    </row>
    <row r="99" spans="5:48" ht="35.25" customHeight="1">
      <c r="E99" s="15"/>
      <c r="P99" s="20"/>
      <c r="S99" s="27"/>
      <c r="T99" s="67"/>
      <c r="U99" s="12" t="s">
        <v>9</v>
      </c>
      <c r="V99" s="176" t="str">
        <f>Eingabe!C8</f>
        <v>Walter Lemböck </v>
      </c>
      <c r="W99" s="177"/>
      <c r="X99" s="176"/>
      <c r="Y99" s="177"/>
      <c r="Z99" s="199"/>
      <c r="AA99" s="4">
        <v>78.65</v>
      </c>
      <c r="AB99" s="179">
        <f t="shared" si="23"/>
        <v>79.34</v>
      </c>
      <c r="AC99" s="180">
        <v>157.99</v>
      </c>
      <c r="AD99" s="179">
        <f>SUM(AC99/10)</f>
        <v>15.799000000000001</v>
      </c>
      <c r="AE99" s="181">
        <f>Eingabe!J8</f>
        <v>25</v>
      </c>
      <c r="AF99" s="268">
        <f aca="true" t="shared" si="26" ref="AF99:AF109">$AC$97-AC99</f>
        <v>2.9299999999999784</v>
      </c>
      <c r="AG99" s="269">
        <f t="shared" si="25"/>
        <v>1.4399999999999977</v>
      </c>
      <c r="AH99" s="102"/>
      <c r="AI99" s="102"/>
      <c r="AJ99" s="9" t="s">
        <v>13</v>
      </c>
      <c r="AK99" s="159" t="str">
        <f>Eingabe!C14</f>
        <v>Gabi Krausler</v>
      </c>
      <c r="AL99" s="160"/>
      <c r="AM99" s="159" t="s">
        <v>120</v>
      </c>
      <c r="AN99" s="160"/>
      <c r="AO99" s="263">
        <v>3</v>
      </c>
      <c r="AP99" s="4">
        <v>88.5</v>
      </c>
      <c r="AQ99" s="4">
        <f t="shared" si="20"/>
        <v>88.12</v>
      </c>
      <c r="AR99" s="5">
        <v>176.62</v>
      </c>
      <c r="AS99" s="4">
        <f t="shared" si="21"/>
        <v>14.718333333333334</v>
      </c>
      <c r="AT99" s="6">
        <f>Eingabe!G14</f>
        <v>21</v>
      </c>
      <c r="AU99" s="280">
        <f t="shared" si="22"/>
        <v>16.680000000000007</v>
      </c>
      <c r="AV99" s="271">
        <f t="shared" si="24"/>
        <v>13.990000000000009</v>
      </c>
    </row>
    <row r="100" spans="5:48" ht="35.25" customHeight="1">
      <c r="E100" s="15"/>
      <c r="P100" s="20"/>
      <c r="S100" s="27"/>
      <c r="T100" s="67"/>
      <c r="U100" s="9" t="s">
        <v>10</v>
      </c>
      <c r="V100" s="153" t="str">
        <f>Eingabe!C13</f>
        <v>Thomas Nowak </v>
      </c>
      <c r="W100" s="154"/>
      <c r="X100" s="153"/>
      <c r="Y100" s="154"/>
      <c r="Z100" s="262"/>
      <c r="AA100" s="179">
        <v>78.84</v>
      </c>
      <c r="AB100" s="4">
        <f t="shared" si="23"/>
        <v>77.72999999999999</v>
      </c>
      <c r="AC100" s="5">
        <v>156.57</v>
      </c>
      <c r="AD100" s="4">
        <f>SUM(AC100/10)</f>
        <v>15.657</v>
      </c>
      <c r="AE100" s="6">
        <f>Eingabe!J13</f>
        <v>24</v>
      </c>
      <c r="AF100" s="280">
        <f t="shared" si="26"/>
        <v>4.349999999999994</v>
      </c>
      <c r="AG100" s="271">
        <f t="shared" si="25"/>
        <v>1.420000000000016</v>
      </c>
      <c r="AH100" s="102"/>
      <c r="AI100" s="102"/>
      <c r="AJ100" s="9" t="s">
        <v>14</v>
      </c>
      <c r="AK100" s="153" t="str">
        <f>Eingabe!C11</f>
        <v>Roland Dobritzhofer</v>
      </c>
      <c r="AL100" s="154"/>
      <c r="AM100" s="153" t="s">
        <v>119</v>
      </c>
      <c r="AN100" s="154"/>
      <c r="AO100" s="262">
        <v>17</v>
      </c>
      <c r="AP100" s="4">
        <v>88.19</v>
      </c>
      <c r="AQ100" s="4">
        <f t="shared" si="20"/>
        <v>88.25999999999999</v>
      </c>
      <c r="AR100" s="5">
        <v>176.45</v>
      </c>
      <c r="AS100" s="4">
        <f t="shared" si="21"/>
        <v>14.704166666666666</v>
      </c>
      <c r="AT100" s="6">
        <f>Eingabe!G11</f>
        <v>20</v>
      </c>
      <c r="AU100" s="270">
        <f t="shared" si="22"/>
        <v>16.850000000000023</v>
      </c>
      <c r="AV100" s="271">
        <f t="shared" si="24"/>
        <v>0.17000000000001592</v>
      </c>
    </row>
    <row r="101" spans="5:48" ht="35.25" customHeight="1">
      <c r="E101" s="15"/>
      <c r="P101" s="20"/>
      <c r="S101" s="27"/>
      <c r="T101" s="67"/>
      <c r="U101" s="9" t="s">
        <v>11</v>
      </c>
      <c r="V101" s="153" t="str">
        <f>Eingabe!C10</f>
        <v>Peter Siding </v>
      </c>
      <c r="W101" s="154"/>
      <c r="X101" s="153"/>
      <c r="Y101" s="154"/>
      <c r="Z101" s="262"/>
      <c r="AA101" s="4">
        <v>74.63</v>
      </c>
      <c r="AB101" s="4">
        <f t="shared" si="23"/>
        <v>75.09</v>
      </c>
      <c r="AC101" s="5">
        <v>149.72</v>
      </c>
      <c r="AD101" s="4">
        <f aca="true" t="shared" si="27" ref="AD101:AD109">SUM(AC101/10)</f>
        <v>14.972</v>
      </c>
      <c r="AE101" s="6">
        <f>Eingabe!J10</f>
        <v>23</v>
      </c>
      <c r="AF101" s="280">
        <f t="shared" si="26"/>
        <v>11.199999999999989</v>
      </c>
      <c r="AG101" s="271">
        <f t="shared" si="25"/>
        <v>6.849999999999994</v>
      </c>
      <c r="AH101" s="102"/>
      <c r="AI101" s="102"/>
      <c r="AJ101" s="9" t="s">
        <v>15</v>
      </c>
      <c r="AK101" s="153" t="str">
        <f>Eingabe!C10</f>
        <v>Peter Siding </v>
      </c>
      <c r="AL101" s="154"/>
      <c r="AM101" s="153" t="s">
        <v>117</v>
      </c>
      <c r="AN101" s="154"/>
      <c r="AO101" s="262">
        <v>16</v>
      </c>
      <c r="AP101" s="4">
        <v>88.07</v>
      </c>
      <c r="AQ101" s="4">
        <f t="shared" si="20"/>
        <v>78.16</v>
      </c>
      <c r="AR101" s="5">
        <v>166.23</v>
      </c>
      <c r="AS101" s="4">
        <f t="shared" si="21"/>
        <v>13.8525</v>
      </c>
      <c r="AT101" s="6">
        <f>Eingabe!G10</f>
        <v>19</v>
      </c>
      <c r="AU101" s="270">
        <f t="shared" si="22"/>
        <v>27.07000000000002</v>
      </c>
      <c r="AV101" s="271">
        <f t="shared" si="24"/>
        <v>10.219999999999999</v>
      </c>
    </row>
    <row r="102" spans="5:48" ht="35.25" customHeight="1" thickBot="1">
      <c r="E102" s="15"/>
      <c r="P102" s="20"/>
      <c r="S102" s="27"/>
      <c r="T102" s="67"/>
      <c r="U102" s="9" t="s">
        <v>12</v>
      </c>
      <c r="V102" s="153" t="str">
        <f>Eingabe!C22</f>
        <v>Leo Rebler</v>
      </c>
      <c r="W102" s="154"/>
      <c r="X102" s="153"/>
      <c r="Y102" s="154"/>
      <c r="Z102" s="262"/>
      <c r="AA102" s="4">
        <v>72.93</v>
      </c>
      <c r="AB102" s="4">
        <f t="shared" si="23"/>
        <v>74.65</v>
      </c>
      <c r="AC102" s="5">
        <v>147.58</v>
      </c>
      <c r="AD102" s="4">
        <f t="shared" si="27"/>
        <v>14.758000000000001</v>
      </c>
      <c r="AE102" s="6">
        <f>Eingabe!J22</f>
        <v>22</v>
      </c>
      <c r="AF102" s="280">
        <f t="shared" si="26"/>
        <v>13.339999999999975</v>
      </c>
      <c r="AG102" s="271">
        <f t="shared" si="25"/>
        <v>2.1399999999999864</v>
      </c>
      <c r="AH102" s="102"/>
      <c r="AI102" s="102"/>
      <c r="AJ102" s="9" t="s">
        <v>16</v>
      </c>
      <c r="AK102" s="153" t="str">
        <f>Eingabe!C9</f>
        <v>Johann Lemböck</v>
      </c>
      <c r="AL102" s="154"/>
      <c r="AM102" s="153" t="s">
        <v>120</v>
      </c>
      <c r="AN102" s="154"/>
      <c r="AO102" s="262">
        <v>1</v>
      </c>
      <c r="AP102" s="4">
        <v>91.26</v>
      </c>
      <c r="AQ102" s="4">
        <f t="shared" si="20"/>
        <v>44.209999999999994</v>
      </c>
      <c r="AR102" s="5">
        <v>135.47</v>
      </c>
      <c r="AS102" s="4">
        <f t="shared" si="21"/>
        <v>11.289166666666667</v>
      </c>
      <c r="AT102" s="6">
        <f>Eingabe!G9</f>
        <v>18</v>
      </c>
      <c r="AU102" s="270">
        <f t="shared" si="22"/>
        <v>57.83000000000001</v>
      </c>
      <c r="AV102" s="271">
        <f t="shared" si="24"/>
        <v>30.75999999999999</v>
      </c>
    </row>
    <row r="103" spans="5:48" ht="35.25" customHeight="1" thickBot="1">
      <c r="E103" s="15"/>
      <c r="P103" s="20"/>
      <c r="S103" s="27"/>
      <c r="T103" s="67"/>
      <c r="U103" s="9" t="s">
        <v>13</v>
      </c>
      <c r="V103" s="153" t="str">
        <f>Eingabe!C21</f>
        <v>Helmut Dannerbauer</v>
      </c>
      <c r="W103" s="154"/>
      <c r="X103" s="153"/>
      <c r="Y103" s="154"/>
      <c r="Z103" s="262"/>
      <c r="AA103" s="4">
        <v>71.31</v>
      </c>
      <c r="AB103" s="4">
        <f t="shared" si="23"/>
        <v>72.78999999999999</v>
      </c>
      <c r="AC103" s="5">
        <v>144.1</v>
      </c>
      <c r="AD103" s="4">
        <f t="shared" si="27"/>
        <v>14.41</v>
      </c>
      <c r="AE103" s="6">
        <f>Eingabe!J21</f>
        <v>21</v>
      </c>
      <c r="AF103" s="280">
        <f t="shared" si="26"/>
        <v>16.819999999999993</v>
      </c>
      <c r="AG103" s="271">
        <f t="shared" si="25"/>
        <v>3.480000000000018</v>
      </c>
      <c r="AH103" s="102"/>
      <c r="AI103" s="102"/>
      <c r="AJ103" s="347" t="str">
        <f>Eingabe!$B$56</f>
        <v>Punktevergabe: 30,27,25,24,23,22,21,20,19,18,17,16,15,14,13,12,11,10,9,8,7,6,5,4,3,2,1</v>
      </c>
      <c r="AK103" s="348"/>
      <c r="AL103" s="348"/>
      <c r="AM103" s="348"/>
      <c r="AN103" s="348"/>
      <c r="AO103" s="348"/>
      <c r="AP103" s="348"/>
      <c r="AQ103" s="348"/>
      <c r="AR103" s="348"/>
      <c r="AS103" s="348"/>
      <c r="AT103" s="348"/>
      <c r="AU103" s="348"/>
      <c r="AV103" s="349"/>
    </row>
    <row r="104" spans="5:47" ht="35.25" customHeight="1">
      <c r="E104" s="15"/>
      <c r="P104" s="20"/>
      <c r="S104" s="27"/>
      <c r="T104" s="67"/>
      <c r="U104" s="9" t="s">
        <v>14</v>
      </c>
      <c r="V104" s="153" t="str">
        <f>Eingabe!C19</f>
        <v>Fredi Lippert</v>
      </c>
      <c r="W104" s="154"/>
      <c r="X104" s="153"/>
      <c r="Y104" s="154"/>
      <c r="Z104" s="262"/>
      <c r="AA104" s="4">
        <v>69.45</v>
      </c>
      <c r="AB104" s="4">
        <f t="shared" si="23"/>
        <v>69.92</v>
      </c>
      <c r="AC104" s="5">
        <v>139.37</v>
      </c>
      <c r="AD104" s="4">
        <f t="shared" si="27"/>
        <v>13.937000000000001</v>
      </c>
      <c r="AE104" s="6">
        <f>Eingabe!J19</f>
        <v>20</v>
      </c>
      <c r="AF104" s="280">
        <f t="shared" si="26"/>
        <v>21.549999999999983</v>
      </c>
      <c r="AG104" s="271">
        <f t="shared" si="25"/>
        <v>4.72999999999999</v>
      </c>
      <c r="AH104" s="102"/>
      <c r="AI104" s="102"/>
      <c r="AJ104" s="20"/>
      <c r="AK104" s="43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</row>
    <row r="105" spans="5:44" ht="35.25" customHeight="1">
      <c r="E105" s="15"/>
      <c r="P105" s="20"/>
      <c r="S105" s="27"/>
      <c r="T105" s="67"/>
      <c r="U105" s="9" t="s">
        <v>15</v>
      </c>
      <c r="V105" s="153" t="str">
        <f>Eingabe!C14</f>
        <v>Gabi Krausler</v>
      </c>
      <c r="W105" s="154"/>
      <c r="X105" s="153"/>
      <c r="Y105" s="154"/>
      <c r="Z105" s="262"/>
      <c r="AA105" s="4">
        <v>68.26</v>
      </c>
      <c r="AB105" s="4">
        <f t="shared" si="23"/>
        <v>70.73</v>
      </c>
      <c r="AC105" s="5">
        <v>138.99</v>
      </c>
      <c r="AD105" s="4">
        <f t="shared" si="27"/>
        <v>13.899000000000001</v>
      </c>
      <c r="AE105" s="6">
        <f>Eingabe!J14</f>
        <v>19</v>
      </c>
      <c r="AF105" s="280">
        <f t="shared" si="26"/>
        <v>21.92999999999998</v>
      </c>
      <c r="AG105" s="271">
        <f t="shared" si="25"/>
        <v>0.37999999999999545</v>
      </c>
      <c r="AH105" s="102"/>
      <c r="AI105" s="102"/>
      <c r="AJ105" s="20"/>
      <c r="AK105" s="20"/>
      <c r="AL105" s="27"/>
      <c r="AM105" s="384" t="s">
        <v>74</v>
      </c>
      <c r="AN105" s="384"/>
      <c r="AO105" s="384"/>
      <c r="AP105" s="29">
        <v>14.338</v>
      </c>
      <c r="AQ105" s="29" t="s">
        <v>68</v>
      </c>
      <c r="AR105" s="30">
        <v>5</v>
      </c>
    </row>
    <row r="106" spans="5:44" ht="35.25" customHeight="1">
      <c r="E106" s="15"/>
      <c r="P106" s="20"/>
      <c r="S106" s="27"/>
      <c r="T106" s="67"/>
      <c r="U106" s="9" t="s">
        <v>16</v>
      </c>
      <c r="V106" s="153" t="str">
        <f>Eingabe!C11</f>
        <v>Roland Dobritzhofer</v>
      </c>
      <c r="W106" s="154"/>
      <c r="X106" s="153"/>
      <c r="Y106" s="154"/>
      <c r="Z106" s="262"/>
      <c r="AA106" s="4">
        <v>66.28</v>
      </c>
      <c r="AB106" s="4">
        <f t="shared" si="23"/>
        <v>77.5</v>
      </c>
      <c r="AC106" s="5">
        <v>143.78</v>
      </c>
      <c r="AD106" s="4">
        <f t="shared" si="27"/>
        <v>14.378</v>
      </c>
      <c r="AE106" s="6">
        <f>Eingabe!J11</f>
        <v>18</v>
      </c>
      <c r="AF106" s="280">
        <f t="shared" si="26"/>
        <v>17.139999999999986</v>
      </c>
      <c r="AG106" s="271">
        <f t="shared" si="25"/>
        <v>-4.789999999999992</v>
      </c>
      <c r="AH106" s="102"/>
      <c r="AI106" s="102"/>
      <c r="AJ106" s="20"/>
      <c r="AK106" s="20"/>
      <c r="AL106" s="20"/>
      <c r="AM106" s="384" t="s">
        <v>76</v>
      </c>
      <c r="AN106" s="384"/>
      <c r="AO106" s="384"/>
      <c r="AP106" s="29">
        <v>14.399</v>
      </c>
      <c r="AQ106" s="29" t="s">
        <v>68</v>
      </c>
      <c r="AR106" s="30">
        <v>5</v>
      </c>
    </row>
    <row r="107" spans="5:44" ht="35.25" customHeight="1">
      <c r="E107" s="15"/>
      <c r="P107" s="20"/>
      <c r="S107" s="27"/>
      <c r="T107" s="67"/>
      <c r="U107" s="9" t="s">
        <v>17</v>
      </c>
      <c r="V107" s="153" t="str">
        <f>Eingabe!C20</f>
        <v>Gerlinde Herzog</v>
      </c>
      <c r="W107" s="154"/>
      <c r="X107" s="153"/>
      <c r="Y107" s="154"/>
      <c r="Z107" s="262"/>
      <c r="AA107" s="4">
        <v>60.91</v>
      </c>
      <c r="AB107" s="4">
        <f t="shared" si="23"/>
        <v>64.09</v>
      </c>
      <c r="AC107" s="5">
        <v>125</v>
      </c>
      <c r="AD107" s="4">
        <f t="shared" si="27"/>
        <v>12.5</v>
      </c>
      <c r="AE107" s="6">
        <f>Eingabe!J20</f>
        <v>17</v>
      </c>
      <c r="AF107" s="280">
        <f t="shared" si="26"/>
        <v>35.91999999999999</v>
      </c>
      <c r="AG107" s="271">
        <f t="shared" si="25"/>
        <v>18.78</v>
      </c>
      <c r="AH107" s="102"/>
      <c r="AI107" s="102"/>
      <c r="AJ107" s="20"/>
      <c r="AK107" s="20"/>
      <c r="AL107" s="20"/>
      <c r="AM107" s="384" t="s">
        <v>80</v>
      </c>
      <c r="AN107" s="384"/>
      <c r="AO107" s="384"/>
      <c r="AP107" s="29">
        <v>14.414</v>
      </c>
      <c r="AQ107" s="29" t="s">
        <v>68</v>
      </c>
      <c r="AR107" s="30">
        <v>5</v>
      </c>
    </row>
    <row r="108" spans="5:47" ht="35.25" customHeight="1">
      <c r="E108" s="15"/>
      <c r="P108" s="20"/>
      <c r="S108" s="27"/>
      <c r="T108" s="67"/>
      <c r="U108" s="9" t="s">
        <v>18</v>
      </c>
      <c r="V108" s="153" t="str">
        <f>Eingabe!C18</f>
        <v>Bertl Graf</v>
      </c>
      <c r="W108" s="154"/>
      <c r="X108" s="153"/>
      <c r="Y108" s="154"/>
      <c r="Z108" s="262"/>
      <c r="AA108" s="4">
        <v>59.79</v>
      </c>
      <c r="AB108" s="4">
        <f t="shared" si="23"/>
        <v>62.37</v>
      </c>
      <c r="AC108" s="5">
        <v>122.16</v>
      </c>
      <c r="AD108" s="4">
        <f t="shared" si="27"/>
        <v>12.216</v>
      </c>
      <c r="AE108" s="6">
        <f>Eingabe!J18</f>
        <v>16</v>
      </c>
      <c r="AF108" s="280">
        <f t="shared" si="26"/>
        <v>38.75999999999999</v>
      </c>
      <c r="AG108" s="271">
        <f t="shared" si="25"/>
        <v>2.8400000000000034</v>
      </c>
      <c r="AH108" s="102"/>
      <c r="AI108" s="102"/>
      <c r="AJ108" s="24"/>
      <c r="AK108" s="46"/>
      <c r="AL108" s="38"/>
      <c r="AM108" s="38"/>
      <c r="AN108" s="39"/>
      <c r="AO108" s="40"/>
      <c r="AP108" s="20"/>
      <c r="AQ108" s="20"/>
      <c r="AR108" s="20"/>
      <c r="AS108" s="20"/>
      <c r="AT108" s="20"/>
      <c r="AU108" s="20"/>
    </row>
    <row r="109" spans="5:46" ht="35.25" customHeight="1" thickBot="1">
      <c r="E109" s="15"/>
      <c r="P109" s="20"/>
      <c r="S109" s="27"/>
      <c r="T109" s="67"/>
      <c r="U109" s="9" t="s">
        <v>19</v>
      </c>
      <c r="V109" s="153" t="str">
        <f>Eingabe!C17</f>
        <v>Franz Zanko</v>
      </c>
      <c r="W109" s="154"/>
      <c r="X109" s="153"/>
      <c r="Y109" s="154"/>
      <c r="Z109" s="262"/>
      <c r="AA109" s="4">
        <v>54.99</v>
      </c>
      <c r="AB109" s="4">
        <f t="shared" si="23"/>
        <v>62.85</v>
      </c>
      <c r="AC109" s="5">
        <v>117.84</v>
      </c>
      <c r="AD109" s="4">
        <f t="shared" si="27"/>
        <v>11.784</v>
      </c>
      <c r="AE109" s="6">
        <f>Eingabe!J17</f>
        <v>15</v>
      </c>
      <c r="AF109" s="280">
        <f t="shared" si="26"/>
        <v>43.079999999999984</v>
      </c>
      <c r="AG109" s="271">
        <f t="shared" si="25"/>
        <v>4.319999999999993</v>
      </c>
      <c r="AH109" s="102"/>
      <c r="AI109" s="102"/>
      <c r="AJ109" s="20"/>
      <c r="AK109" s="43"/>
      <c r="AL109" s="20"/>
      <c r="AM109" s="20"/>
      <c r="AN109" s="20"/>
      <c r="AO109" s="20"/>
      <c r="AP109" s="20"/>
      <c r="AQ109" s="20"/>
      <c r="AR109" s="20"/>
      <c r="AS109" s="20"/>
      <c r="AT109" s="20"/>
    </row>
    <row r="110" spans="5:48" ht="35.25" customHeight="1" thickBot="1">
      <c r="E110" s="15"/>
      <c r="P110" s="20"/>
      <c r="S110" s="27"/>
      <c r="T110" s="67"/>
      <c r="U110" s="347" t="str">
        <f>Eingabe!$B$56</f>
        <v>Punktevergabe: 30,27,25,24,23,22,21,20,19,18,17,16,15,14,13,12,11,10,9,8,7,6,5,4,3,2,1</v>
      </c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9"/>
      <c r="AH110" s="102"/>
      <c r="AI110" s="102"/>
      <c r="AJ110" s="441">
        <f>Eingabe!$I$5</f>
        <v>42283</v>
      </c>
      <c r="AK110" s="442"/>
      <c r="AL110" s="442"/>
      <c r="AM110" s="442"/>
      <c r="AN110" s="442"/>
      <c r="AO110" s="442"/>
      <c r="AP110" s="442"/>
      <c r="AQ110" s="442"/>
      <c r="AR110" s="442"/>
      <c r="AS110" s="442"/>
      <c r="AT110" s="442"/>
      <c r="AU110" s="442"/>
      <c r="AV110" s="443"/>
    </row>
    <row r="111" spans="5:48" ht="35.25" customHeight="1">
      <c r="E111" s="15"/>
      <c r="P111" s="20"/>
      <c r="S111" s="27"/>
      <c r="T111" s="67"/>
      <c r="U111" s="20"/>
      <c r="V111" s="107"/>
      <c r="W111" s="107"/>
      <c r="X111" s="20"/>
      <c r="Y111" s="20"/>
      <c r="Z111" s="20"/>
      <c r="AA111" s="20"/>
      <c r="AB111" s="20"/>
      <c r="AC111" s="20"/>
      <c r="AE111" s="20"/>
      <c r="AF111" s="20"/>
      <c r="AH111" s="102"/>
      <c r="AI111" s="102"/>
      <c r="AJ111" s="367" t="s">
        <v>0</v>
      </c>
      <c r="AK111" s="410" t="s">
        <v>63</v>
      </c>
      <c r="AL111" s="411"/>
      <c r="AM111" s="410" t="s">
        <v>66</v>
      </c>
      <c r="AN111" s="411"/>
      <c r="AO111" s="355" t="s">
        <v>67</v>
      </c>
      <c r="AP111" s="345" t="s">
        <v>4</v>
      </c>
      <c r="AQ111" s="345" t="s">
        <v>5</v>
      </c>
      <c r="AR111" s="345" t="s">
        <v>6</v>
      </c>
      <c r="AS111" s="345" t="s">
        <v>62</v>
      </c>
      <c r="AT111" s="444" t="s">
        <v>3</v>
      </c>
      <c r="AU111" s="103" t="s">
        <v>60</v>
      </c>
      <c r="AV111" s="104"/>
    </row>
    <row r="112" spans="5:48" ht="35.25" customHeight="1" thickBot="1">
      <c r="E112" s="15"/>
      <c r="P112" s="20"/>
      <c r="S112" s="27"/>
      <c r="T112" s="67"/>
      <c r="U112" s="20"/>
      <c r="W112" s="108"/>
      <c r="X112" s="317" t="s">
        <v>75</v>
      </c>
      <c r="Y112" s="318"/>
      <c r="Z112" s="319"/>
      <c r="AA112" s="29">
        <v>10.463</v>
      </c>
      <c r="AB112" s="29" t="s">
        <v>68</v>
      </c>
      <c r="AC112" s="30">
        <v>4</v>
      </c>
      <c r="AE112" s="20"/>
      <c r="AF112" s="20"/>
      <c r="AG112" s="20"/>
      <c r="AH112" s="102"/>
      <c r="AI112" s="102"/>
      <c r="AJ112" s="368"/>
      <c r="AK112" s="412"/>
      <c r="AL112" s="413"/>
      <c r="AM112" s="412"/>
      <c r="AN112" s="413"/>
      <c r="AO112" s="356"/>
      <c r="AP112" s="346"/>
      <c r="AQ112" s="346"/>
      <c r="AR112" s="346"/>
      <c r="AS112" s="346"/>
      <c r="AT112" s="445"/>
      <c r="AU112" s="105" t="s">
        <v>58</v>
      </c>
      <c r="AV112" s="106" t="s">
        <v>59</v>
      </c>
    </row>
    <row r="113" spans="5:48" ht="35.25" customHeight="1">
      <c r="E113" s="15"/>
      <c r="P113" s="20"/>
      <c r="S113" s="27"/>
      <c r="T113" s="67"/>
      <c r="U113" s="20"/>
      <c r="W113" s="108"/>
      <c r="X113" s="317" t="s">
        <v>128</v>
      </c>
      <c r="Y113" s="318"/>
      <c r="Z113" s="319"/>
      <c r="AA113" s="29">
        <v>10.684</v>
      </c>
      <c r="AB113" s="29" t="s">
        <v>68</v>
      </c>
      <c r="AC113" s="30">
        <v>5</v>
      </c>
      <c r="AE113" s="20"/>
      <c r="AF113" s="20"/>
      <c r="AG113" s="20"/>
      <c r="AH113" s="102"/>
      <c r="AI113" s="102"/>
      <c r="AJ113" s="56" t="s">
        <v>7</v>
      </c>
      <c r="AK113" s="157" t="str">
        <f>Eingabe!C6</f>
        <v>Thomas Gebhardt</v>
      </c>
      <c r="AL113" s="158"/>
      <c r="AM113" s="185"/>
      <c r="AN113" s="186"/>
      <c r="AO113" s="278"/>
      <c r="AP113" s="57"/>
      <c r="AQ113" s="57">
        <f aca="true" t="shared" si="28" ref="AQ113:AQ144">AR113-AP113</f>
        <v>0</v>
      </c>
      <c r="AR113" s="58"/>
      <c r="AS113" s="57">
        <f aca="true" t="shared" si="29" ref="AS113:AS144">SUM(AR113/12)</f>
        <v>0</v>
      </c>
      <c r="AT113" s="59">
        <f>Eingabe!I6</f>
        <v>0</v>
      </c>
      <c r="AU113" s="264"/>
      <c r="AV113" s="265"/>
    </row>
    <row r="114" spans="5:48" ht="35.25" customHeight="1">
      <c r="E114" s="15"/>
      <c r="P114" s="20"/>
      <c r="S114" s="27"/>
      <c r="T114" s="67"/>
      <c r="U114" s="20"/>
      <c r="W114" s="108"/>
      <c r="X114" s="317" t="s">
        <v>123</v>
      </c>
      <c r="Y114" s="318"/>
      <c r="Z114" s="319"/>
      <c r="AA114" s="29">
        <v>10.784</v>
      </c>
      <c r="AB114" s="29" t="s">
        <v>68</v>
      </c>
      <c r="AC114" s="30">
        <v>5</v>
      </c>
      <c r="AE114" s="20"/>
      <c r="AF114" s="20"/>
      <c r="AG114" s="20"/>
      <c r="AH114" s="102"/>
      <c r="AI114" s="102"/>
      <c r="AJ114" s="11" t="s">
        <v>8</v>
      </c>
      <c r="AK114" s="159" t="str">
        <f>Eingabe!C7</f>
        <v>Thomas Sanda</v>
      </c>
      <c r="AL114" s="160"/>
      <c r="AM114" s="153"/>
      <c r="AN114" s="154"/>
      <c r="AO114" s="262"/>
      <c r="AP114" s="4"/>
      <c r="AQ114" s="4">
        <f t="shared" si="28"/>
        <v>0</v>
      </c>
      <c r="AR114" s="5"/>
      <c r="AS114" s="4">
        <f t="shared" si="29"/>
        <v>0</v>
      </c>
      <c r="AT114" s="6">
        <f>Eingabe!I7</f>
        <v>0</v>
      </c>
      <c r="AU114" s="266">
        <f aca="true" t="shared" si="30" ref="AU114:AU145">$AR$113-AR114</f>
        <v>0</v>
      </c>
      <c r="AV114" s="267"/>
    </row>
    <row r="115" spans="5:48" ht="35.25" customHeight="1">
      <c r="E115" s="15"/>
      <c r="P115" s="20"/>
      <c r="S115" s="27"/>
      <c r="T115" s="67"/>
      <c r="U115" s="20"/>
      <c r="V115" s="96"/>
      <c r="W115" s="96"/>
      <c r="X115" s="15"/>
      <c r="Y115" s="15"/>
      <c r="Z115" s="15"/>
      <c r="AA115" s="15"/>
      <c r="AB115" s="15"/>
      <c r="AC115" s="15"/>
      <c r="AD115" s="25"/>
      <c r="AE115" s="20"/>
      <c r="AF115" s="20"/>
      <c r="AG115" s="20"/>
      <c r="AH115" s="102"/>
      <c r="AI115" s="102"/>
      <c r="AJ115" s="12" t="s">
        <v>9</v>
      </c>
      <c r="AK115" s="159" t="str">
        <f>Eingabe!C8</f>
        <v>Walter Lemböck </v>
      </c>
      <c r="AL115" s="160"/>
      <c r="AM115" s="153"/>
      <c r="AN115" s="154"/>
      <c r="AO115" s="262"/>
      <c r="AP115" s="4"/>
      <c r="AQ115" s="4">
        <f t="shared" si="28"/>
        <v>0</v>
      </c>
      <c r="AR115" s="5"/>
      <c r="AS115" s="4">
        <f t="shared" si="29"/>
        <v>0</v>
      </c>
      <c r="AT115" s="6">
        <f>Eingabe!I8</f>
        <v>0</v>
      </c>
      <c r="AU115" s="268">
        <f t="shared" si="30"/>
        <v>0</v>
      </c>
      <c r="AV115" s="269">
        <f>SUM(AR114-AR115)</f>
        <v>0</v>
      </c>
    </row>
    <row r="116" spans="5:48" ht="35.25" customHeight="1">
      <c r="E116" s="15"/>
      <c r="P116" s="20"/>
      <c r="S116" s="27"/>
      <c r="T116" s="67"/>
      <c r="U116" s="20"/>
      <c r="V116" s="107"/>
      <c r="W116" s="107"/>
      <c r="X116" s="15"/>
      <c r="Y116" s="15"/>
      <c r="Z116" s="15"/>
      <c r="AA116" s="15"/>
      <c r="AB116" s="15"/>
      <c r="AC116" s="15"/>
      <c r="AE116" s="20"/>
      <c r="AF116" s="20"/>
      <c r="AG116" s="20"/>
      <c r="AH116" s="102"/>
      <c r="AI116" s="102"/>
      <c r="AJ116" s="9" t="s">
        <v>10</v>
      </c>
      <c r="AK116" s="159" t="str">
        <f>Eingabe!C9</f>
        <v>Johann Lemböck</v>
      </c>
      <c r="AL116" s="160"/>
      <c r="AM116" s="153"/>
      <c r="AN116" s="154"/>
      <c r="AO116" s="262"/>
      <c r="AP116" s="4"/>
      <c r="AQ116" s="4">
        <f t="shared" si="28"/>
        <v>0</v>
      </c>
      <c r="AR116" s="5"/>
      <c r="AS116" s="4">
        <f t="shared" si="29"/>
        <v>0</v>
      </c>
      <c r="AT116" s="6">
        <f>Eingabe!I9</f>
        <v>0</v>
      </c>
      <c r="AU116" s="270">
        <f t="shared" si="30"/>
        <v>0</v>
      </c>
      <c r="AV116" s="271">
        <f>SUM(AR115-AR116)</f>
        <v>0</v>
      </c>
    </row>
    <row r="117" spans="5:48" ht="35.25" customHeight="1">
      <c r="E117" s="15"/>
      <c r="P117" s="20"/>
      <c r="S117" s="27"/>
      <c r="T117" s="67"/>
      <c r="U117" s="15"/>
      <c r="V117" s="61"/>
      <c r="W117" s="61"/>
      <c r="X117" s="15"/>
      <c r="Y117" s="15"/>
      <c r="Z117" s="15"/>
      <c r="AA117" s="15"/>
      <c r="AB117" s="15"/>
      <c r="AC117" s="15"/>
      <c r="AD117" s="15"/>
      <c r="AE117" s="15"/>
      <c r="AG117" s="20"/>
      <c r="AH117" s="102"/>
      <c r="AI117" s="102"/>
      <c r="AJ117" s="9" t="s">
        <v>11</v>
      </c>
      <c r="AK117" s="159" t="str">
        <f>Eingabe!C10</f>
        <v>Peter Siding </v>
      </c>
      <c r="AL117" s="160"/>
      <c r="AM117" s="153"/>
      <c r="AN117" s="154"/>
      <c r="AO117" s="262"/>
      <c r="AP117" s="4"/>
      <c r="AQ117" s="4">
        <f t="shared" si="28"/>
        <v>0</v>
      </c>
      <c r="AR117" s="5"/>
      <c r="AS117" s="4">
        <f t="shared" si="29"/>
        <v>0</v>
      </c>
      <c r="AT117" s="6">
        <f>Eingabe!I10</f>
        <v>0</v>
      </c>
      <c r="AU117" s="270">
        <f t="shared" si="30"/>
        <v>0</v>
      </c>
      <c r="AV117" s="271">
        <f aca="true" t="shared" si="31" ref="AV117:AV162">SUM(AR116-AR117)</f>
        <v>0</v>
      </c>
    </row>
    <row r="118" spans="5:48" ht="35.25" customHeight="1">
      <c r="E118" s="15"/>
      <c r="P118" s="20"/>
      <c r="S118" s="27"/>
      <c r="T118" s="67"/>
      <c r="U118" s="15"/>
      <c r="V118" s="61"/>
      <c r="W118" s="61"/>
      <c r="X118" s="15"/>
      <c r="Y118" s="15"/>
      <c r="Z118" s="15"/>
      <c r="AA118" s="15"/>
      <c r="AB118" s="15"/>
      <c r="AC118" s="15"/>
      <c r="AD118" s="15"/>
      <c r="AE118" s="15"/>
      <c r="AG118" s="20"/>
      <c r="AH118" s="102"/>
      <c r="AI118" s="102"/>
      <c r="AJ118" s="9" t="s">
        <v>12</v>
      </c>
      <c r="AK118" s="159" t="str">
        <f>Eingabe!C11</f>
        <v>Roland Dobritzhofer</v>
      </c>
      <c r="AL118" s="160"/>
      <c r="AM118" s="153"/>
      <c r="AN118" s="154"/>
      <c r="AO118" s="262"/>
      <c r="AP118" s="4"/>
      <c r="AQ118" s="4">
        <f t="shared" si="28"/>
        <v>0</v>
      </c>
      <c r="AR118" s="5"/>
      <c r="AS118" s="4">
        <f t="shared" si="29"/>
        <v>0</v>
      </c>
      <c r="AT118" s="6">
        <f>Eingabe!I11</f>
        <v>0</v>
      </c>
      <c r="AU118" s="270">
        <f t="shared" si="30"/>
        <v>0</v>
      </c>
      <c r="AV118" s="271">
        <f t="shared" si="31"/>
        <v>0</v>
      </c>
    </row>
    <row r="119" spans="5:48" ht="35.25" customHeight="1">
      <c r="E119" s="15"/>
      <c r="P119" s="20"/>
      <c r="S119" s="27"/>
      <c r="T119" s="67"/>
      <c r="U119" s="15"/>
      <c r="V119" s="61"/>
      <c r="W119" s="61"/>
      <c r="X119" s="15"/>
      <c r="Y119" s="15"/>
      <c r="Z119" s="15"/>
      <c r="AA119" s="15"/>
      <c r="AB119" s="15"/>
      <c r="AC119" s="15"/>
      <c r="AD119" s="15"/>
      <c r="AE119" s="15"/>
      <c r="AG119" s="20"/>
      <c r="AH119" s="102"/>
      <c r="AI119" s="102"/>
      <c r="AJ119" s="9" t="s">
        <v>13</v>
      </c>
      <c r="AK119" s="159" t="str">
        <f>Eingabe!C12</f>
        <v>Günther Schlosser</v>
      </c>
      <c r="AL119" s="160"/>
      <c r="AM119" s="153"/>
      <c r="AN119" s="154"/>
      <c r="AO119" s="262"/>
      <c r="AP119" s="4"/>
      <c r="AQ119" s="4">
        <f t="shared" si="28"/>
        <v>0</v>
      </c>
      <c r="AR119" s="5"/>
      <c r="AS119" s="4">
        <f t="shared" si="29"/>
        <v>0</v>
      </c>
      <c r="AT119" s="6">
        <f>Eingabe!I12</f>
        <v>0</v>
      </c>
      <c r="AU119" s="270">
        <f t="shared" si="30"/>
        <v>0</v>
      </c>
      <c r="AV119" s="271">
        <f t="shared" si="31"/>
        <v>0</v>
      </c>
    </row>
    <row r="120" spans="5:48" ht="35.25" customHeight="1">
      <c r="E120" s="15"/>
      <c r="P120" s="20"/>
      <c r="S120" s="27"/>
      <c r="T120" s="67"/>
      <c r="U120" s="15"/>
      <c r="V120" s="61"/>
      <c r="W120" s="61"/>
      <c r="X120" s="15"/>
      <c r="Y120" s="15"/>
      <c r="Z120" s="15"/>
      <c r="AA120" s="15"/>
      <c r="AB120" s="15"/>
      <c r="AC120" s="15"/>
      <c r="AD120" s="15"/>
      <c r="AE120" s="15"/>
      <c r="AG120" s="20"/>
      <c r="AH120" s="102"/>
      <c r="AI120" s="102"/>
      <c r="AJ120" s="9" t="s">
        <v>14</v>
      </c>
      <c r="AK120" s="159" t="str">
        <f>Eingabe!C13</f>
        <v>Thomas Nowak </v>
      </c>
      <c r="AL120" s="160"/>
      <c r="AM120" s="153"/>
      <c r="AN120" s="154"/>
      <c r="AO120" s="262"/>
      <c r="AP120" s="4"/>
      <c r="AQ120" s="4">
        <f t="shared" si="28"/>
        <v>0</v>
      </c>
      <c r="AR120" s="5"/>
      <c r="AS120" s="4">
        <f t="shared" si="29"/>
        <v>0</v>
      </c>
      <c r="AT120" s="6">
        <f>Eingabe!I13</f>
        <v>0</v>
      </c>
      <c r="AU120" s="270">
        <f t="shared" si="30"/>
        <v>0</v>
      </c>
      <c r="AV120" s="271">
        <f t="shared" si="31"/>
        <v>0</v>
      </c>
    </row>
    <row r="121" spans="5:48" ht="35.25" customHeight="1">
      <c r="E121" s="15"/>
      <c r="P121" s="20"/>
      <c r="S121" s="27"/>
      <c r="T121" s="67"/>
      <c r="U121" s="15"/>
      <c r="V121" s="61"/>
      <c r="W121" s="61"/>
      <c r="X121" s="15"/>
      <c r="Y121" s="15"/>
      <c r="Z121" s="15"/>
      <c r="AA121" s="15"/>
      <c r="AB121" s="15"/>
      <c r="AC121" s="15"/>
      <c r="AD121" s="15"/>
      <c r="AE121" s="15"/>
      <c r="AG121" s="20"/>
      <c r="AH121" s="102"/>
      <c r="AI121" s="102"/>
      <c r="AJ121" s="9" t="s">
        <v>15</v>
      </c>
      <c r="AK121" s="159" t="str">
        <f>Eingabe!C14</f>
        <v>Gabi Krausler</v>
      </c>
      <c r="AL121" s="160"/>
      <c r="AM121" s="153"/>
      <c r="AN121" s="154"/>
      <c r="AO121" s="262"/>
      <c r="AP121" s="4"/>
      <c r="AQ121" s="4">
        <f t="shared" si="28"/>
        <v>0</v>
      </c>
      <c r="AR121" s="5"/>
      <c r="AS121" s="4">
        <f t="shared" si="29"/>
        <v>0</v>
      </c>
      <c r="AT121" s="6">
        <f>Eingabe!I14</f>
        <v>0</v>
      </c>
      <c r="AU121" s="270">
        <f t="shared" si="30"/>
        <v>0</v>
      </c>
      <c r="AV121" s="271">
        <f t="shared" si="31"/>
        <v>0</v>
      </c>
    </row>
    <row r="122" spans="5:48" ht="35.25" customHeight="1">
      <c r="E122" s="15"/>
      <c r="P122" s="20"/>
      <c r="S122" s="27"/>
      <c r="T122" s="67"/>
      <c r="U122" s="15"/>
      <c r="V122" s="61"/>
      <c r="W122" s="61"/>
      <c r="X122" s="15"/>
      <c r="Y122" s="15"/>
      <c r="Z122" s="15"/>
      <c r="AA122" s="15"/>
      <c r="AB122" s="15"/>
      <c r="AC122" s="15"/>
      <c r="AD122" s="15"/>
      <c r="AE122" s="15"/>
      <c r="AG122" s="20"/>
      <c r="AH122" s="102"/>
      <c r="AI122" s="102"/>
      <c r="AJ122" s="9" t="s">
        <v>16</v>
      </c>
      <c r="AK122" s="159" t="str">
        <f>Eingabe!C15</f>
        <v>Gerhard Fischer </v>
      </c>
      <c r="AL122" s="160"/>
      <c r="AM122" s="153"/>
      <c r="AN122" s="154"/>
      <c r="AO122" s="262"/>
      <c r="AP122" s="4"/>
      <c r="AQ122" s="4">
        <f t="shared" si="28"/>
        <v>0</v>
      </c>
      <c r="AR122" s="5"/>
      <c r="AS122" s="4">
        <f t="shared" si="29"/>
        <v>0</v>
      </c>
      <c r="AT122" s="6">
        <f>Eingabe!I15</f>
        <v>0</v>
      </c>
      <c r="AU122" s="270">
        <f t="shared" si="30"/>
        <v>0</v>
      </c>
      <c r="AV122" s="271">
        <f t="shared" si="31"/>
        <v>0</v>
      </c>
    </row>
    <row r="123" spans="5:48" ht="35.25" customHeight="1">
      <c r="E123" s="15"/>
      <c r="P123" s="20"/>
      <c r="S123" s="27"/>
      <c r="T123" s="67"/>
      <c r="U123" s="15"/>
      <c r="V123" s="61"/>
      <c r="W123" s="61"/>
      <c r="X123" s="15"/>
      <c r="Y123" s="15"/>
      <c r="Z123" s="15"/>
      <c r="AA123" s="15"/>
      <c r="AB123" s="15"/>
      <c r="AC123" s="15"/>
      <c r="AD123" s="15"/>
      <c r="AE123" s="15"/>
      <c r="AG123" s="20"/>
      <c r="AH123" s="102"/>
      <c r="AI123" s="102"/>
      <c r="AJ123" s="9" t="s">
        <v>17</v>
      </c>
      <c r="AK123" s="159" t="str">
        <f>Eingabe!C16</f>
        <v>Walter Müllner </v>
      </c>
      <c r="AL123" s="160"/>
      <c r="AM123" s="153"/>
      <c r="AN123" s="154"/>
      <c r="AO123" s="262"/>
      <c r="AP123" s="4"/>
      <c r="AQ123" s="4">
        <f t="shared" si="28"/>
        <v>0</v>
      </c>
      <c r="AR123" s="5"/>
      <c r="AS123" s="4">
        <f t="shared" si="29"/>
        <v>0</v>
      </c>
      <c r="AT123" s="6">
        <f>Eingabe!I16</f>
        <v>0</v>
      </c>
      <c r="AU123" s="270">
        <f t="shared" si="30"/>
        <v>0</v>
      </c>
      <c r="AV123" s="271">
        <f t="shared" si="31"/>
        <v>0</v>
      </c>
    </row>
    <row r="124" spans="5:48" ht="35.25" customHeight="1">
      <c r="E124" s="15"/>
      <c r="P124" s="20"/>
      <c r="S124" s="27"/>
      <c r="T124" s="61"/>
      <c r="U124" s="15"/>
      <c r="V124" s="61"/>
      <c r="W124" s="61"/>
      <c r="X124" s="15"/>
      <c r="Y124" s="15"/>
      <c r="Z124" s="15"/>
      <c r="AA124" s="15"/>
      <c r="AB124" s="15"/>
      <c r="AC124" s="15"/>
      <c r="AD124" s="15"/>
      <c r="AE124" s="15"/>
      <c r="AG124" s="20"/>
      <c r="AH124" s="40"/>
      <c r="AI124" s="100"/>
      <c r="AJ124" s="9" t="s">
        <v>18</v>
      </c>
      <c r="AK124" s="159" t="str">
        <f>Eingabe!C17</f>
        <v>Franz Zanko</v>
      </c>
      <c r="AL124" s="160"/>
      <c r="AM124" s="153"/>
      <c r="AN124" s="154"/>
      <c r="AO124" s="262"/>
      <c r="AP124" s="4"/>
      <c r="AQ124" s="4">
        <f t="shared" si="28"/>
        <v>0</v>
      </c>
      <c r="AR124" s="5"/>
      <c r="AS124" s="4">
        <f t="shared" si="29"/>
        <v>0</v>
      </c>
      <c r="AT124" s="6">
        <f>Eingabe!I17</f>
        <v>0</v>
      </c>
      <c r="AU124" s="270">
        <f t="shared" si="30"/>
        <v>0</v>
      </c>
      <c r="AV124" s="271">
        <f t="shared" si="31"/>
        <v>0</v>
      </c>
    </row>
    <row r="125" spans="5:48" ht="35.25" customHeight="1">
      <c r="E125" s="15"/>
      <c r="P125" s="20"/>
      <c r="S125" s="27"/>
      <c r="T125" s="28"/>
      <c r="U125" s="15"/>
      <c r="V125" s="61"/>
      <c r="W125" s="61"/>
      <c r="X125" s="15"/>
      <c r="Y125" s="15"/>
      <c r="Z125" s="15"/>
      <c r="AA125" s="15"/>
      <c r="AB125" s="15"/>
      <c r="AC125" s="15"/>
      <c r="AD125" s="15"/>
      <c r="AE125" s="15"/>
      <c r="AG125" s="20"/>
      <c r="AJ125" s="9" t="s">
        <v>19</v>
      </c>
      <c r="AK125" s="159" t="str">
        <f>Eingabe!C18</f>
        <v>Bertl Graf</v>
      </c>
      <c r="AL125" s="160"/>
      <c r="AM125" s="153"/>
      <c r="AN125" s="154"/>
      <c r="AO125" s="262"/>
      <c r="AP125" s="4"/>
      <c r="AQ125" s="4">
        <f t="shared" si="28"/>
        <v>0</v>
      </c>
      <c r="AR125" s="5"/>
      <c r="AS125" s="4">
        <f t="shared" si="29"/>
        <v>0</v>
      </c>
      <c r="AT125" s="6">
        <f>Eingabe!I18</f>
        <v>0</v>
      </c>
      <c r="AU125" s="270">
        <f t="shared" si="30"/>
        <v>0</v>
      </c>
      <c r="AV125" s="271">
        <f t="shared" si="31"/>
        <v>0</v>
      </c>
    </row>
    <row r="126" spans="5:48" ht="35.25" customHeight="1">
      <c r="E126" s="15"/>
      <c r="P126" s="20"/>
      <c r="S126" s="27"/>
      <c r="T126" s="67"/>
      <c r="U126" s="15"/>
      <c r="V126" s="61"/>
      <c r="W126" s="61"/>
      <c r="X126" s="15"/>
      <c r="Y126" s="15"/>
      <c r="Z126" s="15"/>
      <c r="AA126" s="15"/>
      <c r="AB126" s="15"/>
      <c r="AC126" s="15"/>
      <c r="AD126" s="15"/>
      <c r="AE126" s="15"/>
      <c r="AG126" s="20"/>
      <c r="AJ126" s="9" t="s">
        <v>20</v>
      </c>
      <c r="AK126" s="159" t="str">
        <f>Eingabe!C19</f>
        <v>Fredi Lippert</v>
      </c>
      <c r="AL126" s="160"/>
      <c r="AM126" s="153"/>
      <c r="AN126" s="154"/>
      <c r="AO126" s="262"/>
      <c r="AP126" s="4"/>
      <c r="AQ126" s="4">
        <f t="shared" si="28"/>
        <v>0</v>
      </c>
      <c r="AR126" s="5"/>
      <c r="AS126" s="4">
        <f t="shared" si="29"/>
        <v>0</v>
      </c>
      <c r="AT126" s="6">
        <f>Eingabe!I19</f>
        <v>0</v>
      </c>
      <c r="AU126" s="270">
        <f t="shared" si="30"/>
        <v>0</v>
      </c>
      <c r="AV126" s="271">
        <f t="shared" si="31"/>
        <v>0</v>
      </c>
    </row>
    <row r="127" spans="5:48" ht="35.25" customHeight="1">
      <c r="E127" s="15"/>
      <c r="P127" s="20"/>
      <c r="S127" s="27"/>
      <c r="T127" s="67"/>
      <c r="U127" s="15"/>
      <c r="V127" s="61"/>
      <c r="W127" s="61"/>
      <c r="X127" s="15"/>
      <c r="Y127" s="15"/>
      <c r="Z127" s="15"/>
      <c r="AA127" s="15"/>
      <c r="AB127" s="15"/>
      <c r="AC127" s="15"/>
      <c r="AD127" s="15"/>
      <c r="AE127" s="15"/>
      <c r="AG127" s="20"/>
      <c r="AJ127" s="9" t="s">
        <v>21</v>
      </c>
      <c r="AK127" s="159" t="str">
        <f>Eingabe!C20</f>
        <v>Gerlinde Herzog</v>
      </c>
      <c r="AL127" s="160"/>
      <c r="AM127" s="153"/>
      <c r="AN127" s="154"/>
      <c r="AO127" s="262"/>
      <c r="AP127" s="4"/>
      <c r="AQ127" s="4">
        <f t="shared" si="28"/>
        <v>0</v>
      </c>
      <c r="AR127" s="5"/>
      <c r="AS127" s="4">
        <f t="shared" si="29"/>
        <v>0</v>
      </c>
      <c r="AT127" s="6">
        <f>Eingabe!I20</f>
        <v>0</v>
      </c>
      <c r="AU127" s="270">
        <f t="shared" si="30"/>
        <v>0</v>
      </c>
      <c r="AV127" s="271">
        <f t="shared" si="31"/>
        <v>0</v>
      </c>
    </row>
    <row r="128" spans="5:48" ht="35.25" customHeight="1">
      <c r="E128" s="15"/>
      <c r="P128" s="20"/>
      <c r="S128" s="27"/>
      <c r="T128" s="67"/>
      <c r="U128" s="15"/>
      <c r="V128" s="61"/>
      <c r="W128" s="61"/>
      <c r="X128" s="15"/>
      <c r="Y128" s="15"/>
      <c r="Z128" s="15"/>
      <c r="AA128" s="15"/>
      <c r="AB128" s="15"/>
      <c r="AC128" s="15"/>
      <c r="AD128" s="15"/>
      <c r="AE128" s="15"/>
      <c r="AG128" s="20"/>
      <c r="AJ128" s="9" t="s">
        <v>22</v>
      </c>
      <c r="AK128" s="159" t="str">
        <f>Eingabe!C21</f>
        <v>Helmut Dannerbauer</v>
      </c>
      <c r="AL128" s="160"/>
      <c r="AM128" s="153"/>
      <c r="AN128" s="154"/>
      <c r="AO128" s="262"/>
      <c r="AP128" s="4"/>
      <c r="AQ128" s="4">
        <f t="shared" si="28"/>
        <v>0</v>
      </c>
      <c r="AR128" s="5"/>
      <c r="AS128" s="4">
        <f t="shared" si="29"/>
        <v>0</v>
      </c>
      <c r="AT128" s="6">
        <f>Eingabe!I21</f>
        <v>0</v>
      </c>
      <c r="AU128" s="270">
        <f t="shared" si="30"/>
        <v>0</v>
      </c>
      <c r="AV128" s="271">
        <f t="shared" si="31"/>
        <v>0</v>
      </c>
    </row>
    <row r="129" spans="5:48" ht="35.25" customHeight="1">
      <c r="E129" s="15"/>
      <c r="P129" s="20"/>
      <c r="S129" s="27"/>
      <c r="T129" s="67"/>
      <c r="U129" s="15"/>
      <c r="V129" s="61"/>
      <c r="W129" s="61"/>
      <c r="X129" s="15"/>
      <c r="Y129" s="15"/>
      <c r="Z129" s="15"/>
      <c r="AA129" s="15"/>
      <c r="AB129" s="15"/>
      <c r="AC129" s="15"/>
      <c r="AD129" s="15"/>
      <c r="AE129" s="15"/>
      <c r="AG129" s="20"/>
      <c r="AJ129" s="9" t="s">
        <v>23</v>
      </c>
      <c r="AK129" s="159" t="str">
        <f>Eingabe!C22</f>
        <v>Leo Rebler</v>
      </c>
      <c r="AL129" s="160"/>
      <c r="AM129" s="153"/>
      <c r="AN129" s="154"/>
      <c r="AO129" s="262"/>
      <c r="AP129" s="4"/>
      <c r="AQ129" s="4">
        <f t="shared" si="28"/>
        <v>0</v>
      </c>
      <c r="AR129" s="5"/>
      <c r="AS129" s="4">
        <f t="shared" si="29"/>
        <v>0</v>
      </c>
      <c r="AT129" s="6">
        <f>Eingabe!I22</f>
        <v>0</v>
      </c>
      <c r="AU129" s="270">
        <f t="shared" si="30"/>
        <v>0</v>
      </c>
      <c r="AV129" s="271">
        <f t="shared" si="31"/>
        <v>0</v>
      </c>
    </row>
    <row r="130" spans="5:48" ht="35.25" customHeight="1">
      <c r="E130" s="15"/>
      <c r="P130" s="20"/>
      <c r="S130" s="27"/>
      <c r="T130" s="67"/>
      <c r="U130" s="15"/>
      <c r="V130" s="61"/>
      <c r="W130" s="61"/>
      <c r="X130" s="15"/>
      <c r="Y130" s="15"/>
      <c r="Z130" s="15"/>
      <c r="AA130" s="15"/>
      <c r="AB130" s="15"/>
      <c r="AC130" s="15"/>
      <c r="AD130" s="15"/>
      <c r="AE130" s="15"/>
      <c r="AG130" s="20"/>
      <c r="AJ130" s="9" t="s">
        <v>24</v>
      </c>
      <c r="AK130" s="159">
        <f>Eingabe!C23</f>
        <v>18</v>
      </c>
      <c r="AL130" s="160"/>
      <c r="AM130" s="153"/>
      <c r="AN130" s="154"/>
      <c r="AO130" s="262"/>
      <c r="AP130" s="4"/>
      <c r="AQ130" s="4">
        <f t="shared" si="28"/>
        <v>0</v>
      </c>
      <c r="AR130" s="5"/>
      <c r="AS130" s="4">
        <f t="shared" si="29"/>
        <v>0</v>
      </c>
      <c r="AT130" s="6">
        <f>Eingabe!I23</f>
        <v>0</v>
      </c>
      <c r="AU130" s="270">
        <f t="shared" si="30"/>
        <v>0</v>
      </c>
      <c r="AV130" s="271">
        <f t="shared" si="31"/>
        <v>0</v>
      </c>
    </row>
    <row r="131" spans="5:48" ht="35.25" customHeight="1">
      <c r="E131" s="15"/>
      <c r="P131" s="20"/>
      <c r="S131" s="27"/>
      <c r="T131" s="61"/>
      <c r="U131" s="15"/>
      <c r="V131" s="61"/>
      <c r="W131" s="61"/>
      <c r="X131" s="15"/>
      <c r="Y131" s="15"/>
      <c r="Z131" s="15"/>
      <c r="AA131" s="15"/>
      <c r="AB131" s="15"/>
      <c r="AC131" s="15"/>
      <c r="AD131" s="15"/>
      <c r="AE131" s="15"/>
      <c r="AG131" s="20"/>
      <c r="AH131" s="99"/>
      <c r="AJ131" s="9" t="s">
        <v>25</v>
      </c>
      <c r="AK131" s="159">
        <f>Eingabe!C24</f>
        <v>19</v>
      </c>
      <c r="AL131" s="160"/>
      <c r="AM131" s="153"/>
      <c r="AN131" s="154"/>
      <c r="AO131" s="262"/>
      <c r="AP131" s="4"/>
      <c r="AQ131" s="4">
        <f t="shared" si="28"/>
        <v>0</v>
      </c>
      <c r="AR131" s="5"/>
      <c r="AS131" s="4">
        <f t="shared" si="29"/>
        <v>0</v>
      </c>
      <c r="AT131" s="6">
        <f>Eingabe!I24</f>
        <v>0</v>
      </c>
      <c r="AU131" s="270">
        <f t="shared" si="30"/>
        <v>0</v>
      </c>
      <c r="AV131" s="271">
        <f t="shared" si="31"/>
        <v>0</v>
      </c>
    </row>
    <row r="132" spans="5:48" ht="35.25" customHeight="1">
      <c r="E132" s="15"/>
      <c r="P132" s="20"/>
      <c r="S132" s="27"/>
      <c r="T132" s="61"/>
      <c r="U132" s="15"/>
      <c r="V132" s="61"/>
      <c r="W132" s="61"/>
      <c r="X132" s="15"/>
      <c r="Y132" s="15"/>
      <c r="Z132" s="15"/>
      <c r="AA132" s="15"/>
      <c r="AB132" s="15"/>
      <c r="AC132" s="15"/>
      <c r="AD132" s="15"/>
      <c r="AE132" s="15"/>
      <c r="AG132" s="20"/>
      <c r="AH132" s="149"/>
      <c r="AI132" s="149"/>
      <c r="AJ132" s="9" t="s">
        <v>26</v>
      </c>
      <c r="AK132" s="159">
        <f>Eingabe!C25</f>
        <v>20</v>
      </c>
      <c r="AL132" s="160"/>
      <c r="AM132" s="153"/>
      <c r="AN132" s="154"/>
      <c r="AO132" s="262"/>
      <c r="AP132" s="4"/>
      <c r="AQ132" s="4">
        <f t="shared" si="28"/>
        <v>0</v>
      </c>
      <c r="AR132" s="5"/>
      <c r="AS132" s="4">
        <f t="shared" si="29"/>
        <v>0</v>
      </c>
      <c r="AT132" s="6">
        <f>Eingabe!I25</f>
        <v>0</v>
      </c>
      <c r="AU132" s="270">
        <f t="shared" si="30"/>
        <v>0</v>
      </c>
      <c r="AV132" s="271">
        <f t="shared" si="31"/>
        <v>0</v>
      </c>
    </row>
    <row r="133" spans="5:48" ht="35.25" customHeight="1">
      <c r="E133" s="15"/>
      <c r="P133" s="20"/>
      <c r="S133" s="27"/>
      <c r="T133" s="61"/>
      <c r="U133" s="15"/>
      <c r="V133" s="61"/>
      <c r="W133" s="61"/>
      <c r="X133" s="15"/>
      <c r="Y133" s="15"/>
      <c r="Z133" s="15"/>
      <c r="AA133" s="15"/>
      <c r="AB133" s="15"/>
      <c r="AC133" s="15"/>
      <c r="AD133" s="15"/>
      <c r="AE133" s="15"/>
      <c r="AG133" s="20"/>
      <c r="AH133" s="149"/>
      <c r="AI133" s="149"/>
      <c r="AJ133" s="9" t="s">
        <v>27</v>
      </c>
      <c r="AK133" s="159">
        <f>Eingabe!C26</f>
        <v>21</v>
      </c>
      <c r="AL133" s="160"/>
      <c r="AM133" s="153"/>
      <c r="AN133" s="154"/>
      <c r="AO133" s="262"/>
      <c r="AP133" s="4"/>
      <c r="AQ133" s="4">
        <f t="shared" si="28"/>
        <v>0</v>
      </c>
      <c r="AR133" s="5"/>
      <c r="AS133" s="4">
        <f t="shared" si="29"/>
        <v>0</v>
      </c>
      <c r="AT133" s="6">
        <f>Eingabe!I26</f>
        <v>0</v>
      </c>
      <c r="AU133" s="270">
        <f t="shared" si="30"/>
        <v>0</v>
      </c>
      <c r="AV133" s="271">
        <f t="shared" si="31"/>
        <v>0</v>
      </c>
    </row>
    <row r="134" spans="5:48" ht="35.25" customHeight="1">
      <c r="E134" s="15"/>
      <c r="P134" s="20"/>
      <c r="S134" s="27"/>
      <c r="T134" s="61"/>
      <c r="U134" s="15"/>
      <c r="V134" s="61"/>
      <c r="W134" s="61"/>
      <c r="X134" s="15"/>
      <c r="Y134" s="15"/>
      <c r="Z134" s="15"/>
      <c r="AA134" s="15"/>
      <c r="AB134" s="15"/>
      <c r="AC134" s="15"/>
      <c r="AD134" s="15"/>
      <c r="AE134" s="15"/>
      <c r="AG134" s="20"/>
      <c r="AH134" s="101"/>
      <c r="AJ134" s="9" t="s">
        <v>28</v>
      </c>
      <c r="AK134" s="159">
        <f>Eingabe!C27</f>
        <v>22</v>
      </c>
      <c r="AL134" s="160"/>
      <c r="AM134" s="153"/>
      <c r="AN134" s="154"/>
      <c r="AO134" s="262"/>
      <c r="AP134" s="4"/>
      <c r="AQ134" s="4">
        <f t="shared" si="28"/>
        <v>0</v>
      </c>
      <c r="AR134" s="5"/>
      <c r="AS134" s="4">
        <f t="shared" si="29"/>
        <v>0</v>
      </c>
      <c r="AT134" s="6">
        <f>Eingabe!I27</f>
        <v>0</v>
      </c>
      <c r="AU134" s="270">
        <f t="shared" si="30"/>
        <v>0</v>
      </c>
      <c r="AV134" s="271">
        <f t="shared" si="31"/>
        <v>0</v>
      </c>
    </row>
    <row r="135" spans="5:48" ht="35.25" customHeight="1">
      <c r="E135" s="15"/>
      <c r="P135" s="20"/>
      <c r="S135" s="27"/>
      <c r="T135" s="61"/>
      <c r="U135" s="15"/>
      <c r="V135" s="61"/>
      <c r="W135" s="61"/>
      <c r="X135" s="15"/>
      <c r="Y135" s="15"/>
      <c r="Z135" s="15"/>
      <c r="AA135" s="15"/>
      <c r="AB135" s="15"/>
      <c r="AC135" s="15"/>
      <c r="AD135" s="15"/>
      <c r="AE135" s="15"/>
      <c r="AG135" s="20"/>
      <c r="AH135" s="102"/>
      <c r="AJ135" s="9" t="s">
        <v>29</v>
      </c>
      <c r="AK135" s="159">
        <f>Eingabe!C28</f>
        <v>23</v>
      </c>
      <c r="AL135" s="160"/>
      <c r="AM135" s="153"/>
      <c r="AN135" s="154"/>
      <c r="AO135" s="262"/>
      <c r="AP135" s="4"/>
      <c r="AQ135" s="4">
        <f t="shared" si="28"/>
        <v>0</v>
      </c>
      <c r="AR135" s="5"/>
      <c r="AS135" s="4">
        <f t="shared" si="29"/>
        <v>0</v>
      </c>
      <c r="AT135" s="6">
        <f>Eingabe!I28</f>
        <v>0</v>
      </c>
      <c r="AU135" s="270">
        <f t="shared" si="30"/>
        <v>0</v>
      </c>
      <c r="AV135" s="271">
        <f t="shared" si="31"/>
        <v>0</v>
      </c>
    </row>
    <row r="136" spans="5:48" ht="35.25" customHeight="1">
      <c r="E136" s="15"/>
      <c r="P136" s="20"/>
      <c r="S136" s="27"/>
      <c r="T136" s="61"/>
      <c r="U136" s="15"/>
      <c r="V136" s="61"/>
      <c r="W136" s="61"/>
      <c r="X136" s="15"/>
      <c r="Y136" s="15"/>
      <c r="Z136" s="15"/>
      <c r="AA136" s="15"/>
      <c r="AB136" s="15"/>
      <c r="AC136" s="15"/>
      <c r="AD136" s="15"/>
      <c r="AE136" s="15"/>
      <c r="AG136" s="20"/>
      <c r="AH136" s="102"/>
      <c r="AJ136" s="9" t="s">
        <v>30</v>
      </c>
      <c r="AK136" s="159">
        <f>Eingabe!C29</f>
        <v>24</v>
      </c>
      <c r="AL136" s="160"/>
      <c r="AM136" s="153"/>
      <c r="AN136" s="154"/>
      <c r="AO136" s="262"/>
      <c r="AP136" s="4"/>
      <c r="AQ136" s="4">
        <f t="shared" si="28"/>
        <v>0</v>
      </c>
      <c r="AR136" s="5"/>
      <c r="AS136" s="4">
        <f t="shared" si="29"/>
        <v>0</v>
      </c>
      <c r="AT136" s="6">
        <f>Eingabe!I29</f>
        <v>0</v>
      </c>
      <c r="AU136" s="270">
        <f t="shared" si="30"/>
        <v>0</v>
      </c>
      <c r="AV136" s="271">
        <f t="shared" si="31"/>
        <v>0</v>
      </c>
    </row>
    <row r="137" spans="5:48" ht="35.25" customHeight="1">
      <c r="E137" s="15"/>
      <c r="P137" s="20"/>
      <c r="S137" s="27"/>
      <c r="T137" s="61"/>
      <c r="U137" s="15"/>
      <c r="V137" s="61"/>
      <c r="W137" s="61"/>
      <c r="X137" s="15"/>
      <c r="Y137" s="15"/>
      <c r="Z137" s="15"/>
      <c r="AA137" s="15"/>
      <c r="AB137" s="15"/>
      <c r="AC137" s="15"/>
      <c r="AD137" s="15"/>
      <c r="AE137" s="15"/>
      <c r="AG137" s="20"/>
      <c r="AH137" s="102"/>
      <c r="AJ137" s="9" t="s">
        <v>31</v>
      </c>
      <c r="AK137" s="159">
        <f>Eingabe!C30</f>
        <v>25</v>
      </c>
      <c r="AL137" s="160"/>
      <c r="AM137" s="153"/>
      <c r="AN137" s="154"/>
      <c r="AO137" s="262"/>
      <c r="AP137" s="4"/>
      <c r="AQ137" s="4">
        <f t="shared" si="28"/>
        <v>0</v>
      </c>
      <c r="AR137" s="5"/>
      <c r="AS137" s="4">
        <f t="shared" si="29"/>
        <v>0</v>
      </c>
      <c r="AT137" s="6">
        <f>Eingabe!I30</f>
        <v>0</v>
      </c>
      <c r="AU137" s="270">
        <f t="shared" si="30"/>
        <v>0</v>
      </c>
      <c r="AV137" s="271">
        <f t="shared" si="31"/>
        <v>0</v>
      </c>
    </row>
    <row r="138" spans="5:48" ht="35.25" customHeight="1">
      <c r="E138" s="15"/>
      <c r="P138" s="20"/>
      <c r="S138" s="27"/>
      <c r="T138" s="61"/>
      <c r="U138" s="15"/>
      <c r="V138" s="61"/>
      <c r="W138" s="61"/>
      <c r="X138" s="15"/>
      <c r="Y138" s="15"/>
      <c r="Z138" s="15"/>
      <c r="AA138" s="15"/>
      <c r="AB138" s="15"/>
      <c r="AC138" s="15"/>
      <c r="AD138" s="15"/>
      <c r="AE138" s="15"/>
      <c r="AG138" s="20"/>
      <c r="AH138" s="102"/>
      <c r="AJ138" s="9" t="s">
        <v>32</v>
      </c>
      <c r="AK138" s="159">
        <f>Eingabe!C31</f>
        <v>26</v>
      </c>
      <c r="AL138" s="160"/>
      <c r="AM138" s="153"/>
      <c r="AN138" s="154"/>
      <c r="AO138" s="262"/>
      <c r="AP138" s="4"/>
      <c r="AQ138" s="4">
        <f t="shared" si="28"/>
        <v>0</v>
      </c>
      <c r="AR138" s="5"/>
      <c r="AS138" s="4">
        <f t="shared" si="29"/>
        <v>0</v>
      </c>
      <c r="AT138" s="6">
        <f>Eingabe!I31</f>
        <v>0</v>
      </c>
      <c r="AU138" s="270">
        <f t="shared" si="30"/>
        <v>0</v>
      </c>
      <c r="AV138" s="271">
        <f t="shared" si="31"/>
        <v>0</v>
      </c>
    </row>
    <row r="139" spans="5:48" ht="35.25" customHeight="1">
      <c r="E139" s="15"/>
      <c r="P139" s="20"/>
      <c r="S139" s="27"/>
      <c r="T139" s="61"/>
      <c r="U139" s="15"/>
      <c r="V139" s="61"/>
      <c r="W139" s="61"/>
      <c r="X139" s="15"/>
      <c r="Y139" s="15"/>
      <c r="Z139" s="15"/>
      <c r="AA139" s="15"/>
      <c r="AB139" s="15"/>
      <c r="AC139" s="15"/>
      <c r="AD139" s="15"/>
      <c r="AE139" s="15"/>
      <c r="AG139" s="20"/>
      <c r="AH139" s="102"/>
      <c r="AJ139" s="9" t="s">
        <v>33</v>
      </c>
      <c r="AK139" s="159">
        <f>Eingabe!C32</f>
        <v>27</v>
      </c>
      <c r="AL139" s="160"/>
      <c r="AM139" s="153"/>
      <c r="AN139" s="154"/>
      <c r="AO139" s="262"/>
      <c r="AP139" s="4"/>
      <c r="AQ139" s="4">
        <f t="shared" si="28"/>
        <v>0</v>
      </c>
      <c r="AR139" s="5"/>
      <c r="AS139" s="4">
        <f t="shared" si="29"/>
        <v>0</v>
      </c>
      <c r="AT139" s="6">
        <f>Eingabe!I32</f>
        <v>0</v>
      </c>
      <c r="AU139" s="270">
        <f t="shared" si="30"/>
        <v>0</v>
      </c>
      <c r="AV139" s="271">
        <f t="shared" si="31"/>
        <v>0</v>
      </c>
    </row>
    <row r="140" spans="5:48" ht="35.25" customHeight="1">
      <c r="E140" s="15"/>
      <c r="P140" s="20"/>
      <c r="S140" s="27"/>
      <c r="T140" s="61"/>
      <c r="U140" s="15"/>
      <c r="V140" s="61"/>
      <c r="W140" s="61"/>
      <c r="X140" s="15"/>
      <c r="Y140" s="15"/>
      <c r="Z140" s="15"/>
      <c r="AA140" s="15"/>
      <c r="AB140" s="15"/>
      <c r="AC140" s="15"/>
      <c r="AD140" s="15"/>
      <c r="AE140" s="15"/>
      <c r="AG140" s="20"/>
      <c r="AH140" s="102"/>
      <c r="AJ140" s="9" t="s">
        <v>34</v>
      </c>
      <c r="AK140" s="159">
        <f>Eingabe!C33</f>
        <v>28</v>
      </c>
      <c r="AL140" s="160"/>
      <c r="AM140" s="153"/>
      <c r="AN140" s="154"/>
      <c r="AO140" s="262"/>
      <c r="AP140" s="4"/>
      <c r="AQ140" s="4">
        <f t="shared" si="28"/>
        <v>0</v>
      </c>
      <c r="AR140" s="5"/>
      <c r="AS140" s="4">
        <f t="shared" si="29"/>
        <v>0</v>
      </c>
      <c r="AT140" s="6">
        <f>Eingabe!I33</f>
        <v>0</v>
      </c>
      <c r="AU140" s="270">
        <f t="shared" si="30"/>
        <v>0</v>
      </c>
      <c r="AV140" s="271">
        <f t="shared" si="31"/>
        <v>0</v>
      </c>
    </row>
    <row r="141" spans="5:48" ht="35.25" customHeight="1">
      <c r="E141" s="15"/>
      <c r="P141" s="20"/>
      <c r="S141" s="27"/>
      <c r="T141" s="61"/>
      <c r="U141" s="15"/>
      <c r="V141" s="61"/>
      <c r="W141" s="61"/>
      <c r="X141" s="15"/>
      <c r="Y141" s="15"/>
      <c r="Z141" s="15"/>
      <c r="AA141" s="15"/>
      <c r="AB141" s="15"/>
      <c r="AC141" s="15"/>
      <c r="AD141" s="15"/>
      <c r="AE141" s="15"/>
      <c r="AG141" s="20"/>
      <c r="AH141" s="102"/>
      <c r="AJ141" s="9" t="s">
        <v>35</v>
      </c>
      <c r="AK141" s="159">
        <f>Eingabe!C34</f>
        <v>29</v>
      </c>
      <c r="AL141" s="160"/>
      <c r="AM141" s="153"/>
      <c r="AN141" s="154"/>
      <c r="AO141" s="262"/>
      <c r="AP141" s="4"/>
      <c r="AQ141" s="4">
        <f t="shared" si="28"/>
        <v>0</v>
      </c>
      <c r="AR141" s="5"/>
      <c r="AS141" s="4">
        <f t="shared" si="29"/>
        <v>0</v>
      </c>
      <c r="AT141" s="6">
        <f>Eingabe!I34</f>
        <v>0</v>
      </c>
      <c r="AU141" s="270">
        <f t="shared" si="30"/>
        <v>0</v>
      </c>
      <c r="AV141" s="271">
        <f t="shared" si="31"/>
        <v>0</v>
      </c>
    </row>
    <row r="142" spans="5:48" ht="35.25" customHeight="1">
      <c r="E142" s="15"/>
      <c r="P142" s="20"/>
      <c r="S142" s="27"/>
      <c r="T142" s="61"/>
      <c r="U142" s="15"/>
      <c r="V142" s="61"/>
      <c r="W142" s="61"/>
      <c r="X142" s="15"/>
      <c r="Y142" s="15"/>
      <c r="Z142" s="15"/>
      <c r="AA142" s="15"/>
      <c r="AB142" s="15"/>
      <c r="AC142" s="15"/>
      <c r="AD142" s="15"/>
      <c r="AE142" s="15"/>
      <c r="AG142" s="20"/>
      <c r="AH142" s="102"/>
      <c r="AJ142" s="9" t="s">
        <v>36</v>
      </c>
      <c r="AK142" s="159">
        <f>Eingabe!C35</f>
        <v>30</v>
      </c>
      <c r="AL142" s="160"/>
      <c r="AM142" s="153"/>
      <c r="AN142" s="154"/>
      <c r="AO142" s="262"/>
      <c r="AP142" s="4"/>
      <c r="AQ142" s="4">
        <f t="shared" si="28"/>
        <v>0</v>
      </c>
      <c r="AR142" s="5"/>
      <c r="AS142" s="4">
        <f t="shared" si="29"/>
        <v>0</v>
      </c>
      <c r="AT142" s="6">
        <f>Eingabe!I35</f>
        <v>0</v>
      </c>
      <c r="AU142" s="270">
        <f t="shared" si="30"/>
        <v>0</v>
      </c>
      <c r="AV142" s="271">
        <f t="shared" si="31"/>
        <v>0</v>
      </c>
    </row>
    <row r="143" spans="5:48" ht="35.25" customHeight="1">
      <c r="E143" s="15"/>
      <c r="P143" s="20"/>
      <c r="S143" s="27"/>
      <c r="T143" s="61"/>
      <c r="U143" s="15"/>
      <c r="V143" s="61"/>
      <c r="W143" s="61"/>
      <c r="X143" s="15"/>
      <c r="Y143" s="15"/>
      <c r="Z143" s="15"/>
      <c r="AA143" s="15"/>
      <c r="AB143" s="15"/>
      <c r="AC143" s="15"/>
      <c r="AD143" s="15"/>
      <c r="AE143" s="15"/>
      <c r="AG143" s="20"/>
      <c r="AH143" s="102"/>
      <c r="AJ143" s="9" t="s">
        <v>37</v>
      </c>
      <c r="AK143" s="159">
        <f>Eingabe!C36</f>
        <v>31</v>
      </c>
      <c r="AL143" s="160"/>
      <c r="AM143" s="153"/>
      <c r="AN143" s="154"/>
      <c r="AO143" s="262"/>
      <c r="AP143" s="4"/>
      <c r="AQ143" s="4">
        <f t="shared" si="28"/>
        <v>0</v>
      </c>
      <c r="AR143" s="5"/>
      <c r="AS143" s="4">
        <f t="shared" si="29"/>
        <v>0</v>
      </c>
      <c r="AT143" s="6">
        <f>Eingabe!I36</f>
        <v>0</v>
      </c>
      <c r="AU143" s="270">
        <f t="shared" si="30"/>
        <v>0</v>
      </c>
      <c r="AV143" s="271">
        <f t="shared" si="31"/>
        <v>0</v>
      </c>
    </row>
    <row r="144" spans="5:48" ht="35.25" customHeight="1">
      <c r="E144" s="15"/>
      <c r="P144" s="20"/>
      <c r="S144" s="27"/>
      <c r="T144" s="61"/>
      <c r="U144" s="15"/>
      <c r="V144" s="61"/>
      <c r="W144" s="61"/>
      <c r="X144" s="15"/>
      <c r="Y144" s="15"/>
      <c r="Z144" s="15"/>
      <c r="AA144" s="15"/>
      <c r="AB144" s="15"/>
      <c r="AC144" s="15"/>
      <c r="AD144" s="15"/>
      <c r="AE144" s="15"/>
      <c r="AG144" s="20"/>
      <c r="AH144" s="102"/>
      <c r="AJ144" s="9" t="s">
        <v>38</v>
      </c>
      <c r="AK144" s="159">
        <f>Eingabe!C37</f>
        <v>32</v>
      </c>
      <c r="AL144" s="160"/>
      <c r="AM144" s="153"/>
      <c r="AN144" s="154"/>
      <c r="AO144" s="262"/>
      <c r="AP144" s="4"/>
      <c r="AQ144" s="4">
        <f t="shared" si="28"/>
        <v>0</v>
      </c>
      <c r="AR144" s="5"/>
      <c r="AS144" s="4">
        <f t="shared" si="29"/>
        <v>0</v>
      </c>
      <c r="AT144" s="6">
        <f>Eingabe!I37</f>
        <v>0</v>
      </c>
      <c r="AU144" s="270">
        <f t="shared" si="30"/>
        <v>0</v>
      </c>
      <c r="AV144" s="271">
        <f t="shared" si="31"/>
        <v>0</v>
      </c>
    </row>
    <row r="145" spans="5:48" ht="35.25" customHeight="1">
      <c r="E145" s="15"/>
      <c r="P145" s="20"/>
      <c r="S145" s="27"/>
      <c r="T145" s="61"/>
      <c r="U145" s="15"/>
      <c r="V145" s="61"/>
      <c r="W145" s="61"/>
      <c r="X145" s="15"/>
      <c r="Y145" s="15"/>
      <c r="Z145" s="15"/>
      <c r="AA145" s="15"/>
      <c r="AB145" s="15"/>
      <c r="AC145" s="15"/>
      <c r="AD145" s="15"/>
      <c r="AE145" s="15"/>
      <c r="AG145" s="20"/>
      <c r="AH145" s="102"/>
      <c r="AJ145" s="9" t="s">
        <v>39</v>
      </c>
      <c r="AK145" s="159">
        <f>Eingabe!C38</f>
        <v>33</v>
      </c>
      <c r="AL145" s="160"/>
      <c r="AM145" s="153"/>
      <c r="AN145" s="154"/>
      <c r="AO145" s="262"/>
      <c r="AP145" s="4"/>
      <c r="AQ145" s="4">
        <f aca="true" t="shared" si="32" ref="AQ145:AQ162">AR145-AP145</f>
        <v>0</v>
      </c>
      <c r="AR145" s="5"/>
      <c r="AS145" s="4">
        <f aca="true" t="shared" si="33" ref="AS145:AS162">SUM(AR145/12)</f>
        <v>0</v>
      </c>
      <c r="AT145" s="6">
        <f>Eingabe!I38</f>
        <v>0</v>
      </c>
      <c r="AU145" s="270">
        <f t="shared" si="30"/>
        <v>0</v>
      </c>
      <c r="AV145" s="271">
        <f t="shared" si="31"/>
        <v>0</v>
      </c>
    </row>
    <row r="146" spans="5:48" ht="35.25" customHeight="1">
      <c r="E146" s="15"/>
      <c r="P146" s="20"/>
      <c r="S146" s="27"/>
      <c r="T146" s="61"/>
      <c r="U146" s="15"/>
      <c r="V146" s="61"/>
      <c r="W146" s="61"/>
      <c r="X146" s="15"/>
      <c r="Y146" s="15"/>
      <c r="Z146" s="15"/>
      <c r="AA146" s="15"/>
      <c r="AB146" s="15"/>
      <c r="AC146" s="15"/>
      <c r="AD146" s="15"/>
      <c r="AE146" s="15"/>
      <c r="AG146" s="20"/>
      <c r="AH146" s="102"/>
      <c r="AJ146" s="9" t="s">
        <v>40</v>
      </c>
      <c r="AK146" s="159">
        <f>Eingabe!C39</f>
        <v>34</v>
      </c>
      <c r="AL146" s="160"/>
      <c r="AM146" s="153"/>
      <c r="AN146" s="154"/>
      <c r="AO146" s="262"/>
      <c r="AP146" s="4"/>
      <c r="AQ146" s="4">
        <f t="shared" si="32"/>
        <v>0</v>
      </c>
      <c r="AR146" s="5"/>
      <c r="AS146" s="4">
        <f t="shared" si="33"/>
        <v>0</v>
      </c>
      <c r="AT146" s="6">
        <f>Eingabe!I39</f>
        <v>0</v>
      </c>
      <c r="AU146" s="270">
        <f aca="true" t="shared" si="34" ref="AU146:AU162">$AR$113-AR146</f>
        <v>0</v>
      </c>
      <c r="AV146" s="271">
        <f t="shared" si="31"/>
        <v>0</v>
      </c>
    </row>
    <row r="147" spans="5:48" ht="35.25" customHeight="1">
      <c r="E147" s="15"/>
      <c r="P147" s="20"/>
      <c r="S147" s="27"/>
      <c r="T147" s="61"/>
      <c r="U147" s="15"/>
      <c r="V147" s="61"/>
      <c r="W147" s="61"/>
      <c r="X147" s="15"/>
      <c r="Y147" s="15"/>
      <c r="Z147" s="15"/>
      <c r="AA147" s="15"/>
      <c r="AB147" s="15"/>
      <c r="AC147" s="15"/>
      <c r="AD147" s="15"/>
      <c r="AE147" s="15"/>
      <c r="AG147" s="20"/>
      <c r="AH147" s="102"/>
      <c r="AJ147" s="9" t="s">
        <v>41</v>
      </c>
      <c r="AK147" s="159">
        <f>Eingabe!C40</f>
        <v>35</v>
      </c>
      <c r="AL147" s="160"/>
      <c r="AM147" s="153"/>
      <c r="AN147" s="154"/>
      <c r="AO147" s="262"/>
      <c r="AP147" s="4"/>
      <c r="AQ147" s="4">
        <f t="shared" si="32"/>
        <v>0</v>
      </c>
      <c r="AR147" s="5"/>
      <c r="AS147" s="4">
        <f t="shared" si="33"/>
        <v>0</v>
      </c>
      <c r="AT147" s="6">
        <f>Eingabe!I40</f>
        <v>0</v>
      </c>
      <c r="AU147" s="270">
        <f t="shared" si="34"/>
        <v>0</v>
      </c>
      <c r="AV147" s="271">
        <f t="shared" si="31"/>
        <v>0</v>
      </c>
    </row>
    <row r="148" spans="5:48" ht="35.25" customHeight="1">
      <c r="E148" s="15"/>
      <c r="P148" s="20"/>
      <c r="S148" s="27"/>
      <c r="T148" s="61"/>
      <c r="U148" s="15"/>
      <c r="V148" s="61"/>
      <c r="W148" s="61"/>
      <c r="X148" s="15"/>
      <c r="Y148" s="15"/>
      <c r="Z148" s="15"/>
      <c r="AA148" s="15"/>
      <c r="AB148" s="15"/>
      <c r="AC148" s="15"/>
      <c r="AD148" s="15"/>
      <c r="AE148" s="15"/>
      <c r="AG148" s="20"/>
      <c r="AH148" s="102"/>
      <c r="AJ148" s="9" t="s">
        <v>42</v>
      </c>
      <c r="AK148" s="159">
        <f>Eingabe!C41</f>
        <v>36</v>
      </c>
      <c r="AL148" s="160"/>
      <c r="AM148" s="153"/>
      <c r="AN148" s="154"/>
      <c r="AO148" s="262"/>
      <c r="AP148" s="4"/>
      <c r="AQ148" s="4">
        <f t="shared" si="32"/>
        <v>0</v>
      </c>
      <c r="AR148" s="5"/>
      <c r="AS148" s="4">
        <f t="shared" si="33"/>
        <v>0</v>
      </c>
      <c r="AT148" s="6">
        <f>Eingabe!I41</f>
        <v>0</v>
      </c>
      <c r="AU148" s="270">
        <f t="shared" si="34"/>
        <v>0</v>
      </c>
      <c r="AV148" s="271">
        <f t="shared" si="31"/>
        <v>0</v>
      </c>
    </row>
    <row r="149" spans="5:48" ht="35.25" customHeight="1">
      <c r="E149" s="15"/>
      <c r="P149" s="20"/>
      <c r="S149" s="27"/>
      <c r="T149" s="61"/>
      <c r="U149" s="15"/>
      <c r="V149" s="61"/>
      <c r="W149" s="61"/>
      <c r="X149" s="15"/>
      <c r="Y149" s="15"/>
      <c r="Z149" s="15"/>
      <c r="AA149" s="15"/>
      <c r="AB149" s="15"/>
      <c r="AC149" s="15"/>
      <c r="AD149" s="15"/>
      <c r="AE149" s="15"/>
      <c r="AG149" s="20"/>
      <c r="AH149" s="102"/>
      <c r="AJ149" s="9" t="s">
        <v>43</v>
      </c>
      <c r="AK149" s="159">
        <f>Eingabe!C42</f>
        <v>37</v>
      </c>
      <c r="AL149" s="160"/>
      <c r="AM149" s="153"/>
      <c r="AN149" s="154"/>
      <c r="AO149" s="262"/>
      <c r="AP149" s="4"/>
      <c r="AQ149" s="4">
        <f t="shared" si="32"/>
        <v>0</v>
      </c>
      <c r="AR149" s="5"/>
      <c r="AS149" s="4">
        <f t="shared" si="33"/>
        <v>0</v>
      </c>
      <c r="AT149" s="6">
        <f>Eingabe!I42</f>
        <v>0</v>
      </c>
      <c r="AU149" s="270">
        <f t="shared" si="34"/>
        <v>0</v>
      </c>
      <c r="AV149" s="271">
        <f t="shared" si="31"/>
        <v>0</v>
      </c>
    </row>
    <row r="150" spans="5:48" ht="35.25" customHeight="1">
      <c r="E150" s="15"/>
      <c r="P150" s="20"/>
      <c r="S150" s="27"/>
      <c r="T150" s="61"/>
      <c r="U150" s="15"/>
      <c r="V150" s="61"/>
      <c r="W150" s="61"/>
      <c r="X150" s="15"/>
      <c r="Y150" s="15"/>
      <c r="Z150" s="15"/>
      <c r="AA150" s="15"/>
      <c r="AB150" s="15"/>
      <c r="AC150" s="15"/>
      <c r="AD150" s="15"/>
      <c r="AE150" s="15"/>
      <c r="AG150" s="20"/>
      <c r="AH150" s="102"/>
      <c r="AJ150" s="9" t="s">
        <v>44</v>
      </c>
      <c r="AK150" s="159">
        <f>Eingabe!C43</f>
        <v>38</v>
      </c>
      <c r="AL150" s="160"/>
      <c r="AM150" s="153"/>
      <c r="AN150" s="154"/>
      <c r="AO150" s="262"/>
      <c r="AP150" s="4"/>
      <c r="AQ150" s="4">
        <f t="shared" si="32"/>
        <v>0</v>
      </c>
      <c r="AR150" s="5"/>
      <c r="AS150" s="4">
        <f t="shared" si="33"/>
        <v>0</v>
      </c>
      <c r="AT150" s="6">
        <f>Eingabe!I43</f>
        <v>0</v>
      </c>
      <c r="AU150" s="270">
        <f t="shared" si="34"/>
        <v>0</v>
      </c>
      <c r="AV150" s="271">
        <f t="shared" si="31"/>
        <v>0</v>
      </c>
    </row>
    <row r="151" spans="5:48" ht="35.25" customHeight="1">
      <c r="E151" s="15"/>
      <c r="P151" s="20"/>
      <c r="S151" s="27"/>
      <c r="T151" s="61"/>
      <c r="U151" s="15"/>
      <c r="V151" s="61"/>
      <c r="W151" s="61"/>
      <c r="X151" s="15"/>
      <c r="Y151" s="15"/>
      <c r="Z151" s="15"/>
      <c r="AA151" s="15"/>
      <c r="AB151" s="15"/>
      <c r="AC151" s="15"/>
      <c r="AD151" s="15"/>
      <c r="AE151" s="15"/>
      <c r="AG151" s="20"/>
      <c r="AH151" s="102"/>
      <c r="AJ151" s="9" t="s">
        <v>45</v>
      </c>
      <c r="AK151" s="159">
        <f>Eingabe!C44</f>
        <v>39</v>
      </c>
      <c r="AL151" s="160"/>
      <c r="AM151" s="153"/>
      <c r="AN151" s="154"/>
      <c r="AO151" s="262"/>
      <c r="AP151" s="4"/>
      <c r="AQ151" s="4">
        <f t="shared" si="32"/>
        <v>0</v>
      </c>
      <c r="AR151" s="5"/>
      <c r="AS151" s="4">
        <f t="shared" si="33"/>
        <v>0</v>
      </c>
      <c r="AT151" s="6">
        <f>Eingabe!I44</f>
        <v>0</v>
      </c>
      <c r="AU151" s="270">
        <f t="shared" si="34"/>
        <v>0</v>
      </c>
      <c r="AV151" s="271">
        <f t="shared" si="31"/>
        <v>0</v>
      </c>
    </row>
    <row r="152" spans="5:48" ht="35.25" customHeight="1">
      <c r="E152" s="15"/>
      <c r="P152" s="20"/>
      <c r="S152" s="27"/>
      <c r="T152" s="61"/>
      <c r="U152" s="15"/>
      <c r="V152" s="61"/>
      <c r="W152" s="61"/>
      <c r="X152" s="15"/>
      <c r="Y152" s="15"/>
      <c r="Z152" s="15"/>
      <c r="AA152" s="15"/>
      <c r="AB152" s="15"/>
      <c r="AC152" s="15"/>
      <c r="AD152" s="15"/>
      <c r="AE152" s="15"/>
      <c r="AG152" s="20"/>
      <c r="AH152" s="102"/>
      <c r="AJ152" s="9" t="s">
        <v>46</v>
      </c>
      <c r="AK152" s="159">
        <f>Eingabe!C45</f>
        <v>40</v>
      </c>
      <c r="AL152" s="160"/>
      <c r="AM152" s="153"/>
      <c r="AN152" s="154"/>
      <c r="AO152" s="262"/>
      <c r="AP152" s="4"/>
      <c r="AQ152" s="4">
        <f t="shared" si="32"/>
        <v>0</v>
      </c>
      <c r="AR152" s="5"/>
      <c r="AS152" s="4">
        <f t="shared" si="33"/>
        <v>0</v>
      </c>
      <c r="AT152" s="6">
        <f>Eingabe!I45</f>
        <v>0</v>
      </c>
      <c r="AU152" s="270">
        <f t="shared" si="34"/>
        <v>0</v>
      </c>
      <c r="AV152" s="271">
        <f t="shared" si="31"/>
        <v>0</v>
      </c>
    </row>
    <row r="153" spans="5:48" ht="35.25" customHeight="1">
      <c r="E153" s="15"/>
      <c r="P153" s="20"/>
      <c r="S153" s="27"/>
      <c r="T153" s="61"/>
      <c r="U153" s="15"/>
      <c r="V153" s="61"/>
      <c r="W153" s="61"/>
      <c r="X153" s="15"/>
      <c r="Y153" s="15"/>
      <c r="Z153" s="15"/>
      <c r="AA153" s="15"/>
      <c r="AB153" s="15"/>
      <c r="AC153" s="15"/>
      <c r="AD153" s="15"/>
      <c r="AE153" s="15"/>
      <c r="AG153" s="20"/>
      <c r="AH153" s="102"/>
      <c r="AJ153" s="9" t="s">
        <v>47</v>
      </c>
      <c r="AK153" s="159">
        <f>Eingabe!C46</f>
        <v>41</v>
      </c>
      <c r="AL153" s="160"/>
      <c r="AM153" s="153"/>
      <c r="AN153" s="154"/>
      <c r="AO153" s="262"/>
      <c r="AP153" s="4"/>
      <c r="AQ153" s="4">
        <f t="shared" si="32"/>
        <v>0</v>
      </c>
      <c r="AR153" s="5"/>
      <c r="AS153" s="4">
        <f t="shared" si="33"/>
        <v>0</v>
      </c>
      <c r="AT153" s="6">
        <f>Eingabe!I46</f>
        <v>0</v>
      </c>
      <c r="AU153" s="270">
        <f t="shared" si="34"/>
        <v>0</v>
      </c>
      <c r="AV153" s="271">
        <f t="shared" si="31"/>
        <v>0</v>
      </c>
    </row>
    <row r="154" spans="5:48" ht="35.25" customHeight="1">
      <c r="E154" s="15"/>
      <c r="P154" s="20"/>
      <c r="S154" s="27"/>
      <c r="T154" s="61"/>
      <c r="U154" s="15"/>
      <c r="V154" s="61"/>
      <c r="W154" s="61"/>
      <c r="X154" s="15"/>
      <c r="Y154" s="15"/>
      <c r="Z154" s="15"/>
      <c r="AA154" s="15"/>
      <c r="AB154" s="15"/>
      <c r="AC154" s="15"/>
      <c r="AD154" s="15"/>
      <c r="AE154" s="15"/>
      <c r="AG154" s="20"/>
      <c r="AH154" s="102"/>
      <c r="AJ154" s="9" t="s">
        <v>48</v>
      </c>
      <c r="AK154" s="159">
        <f>Eingabe!C47</f>
        <v>42</v>
      </c>
      <c r="AL154" s="160"/>
      <c r="AM154" s="153"/>
      <c r="AN154" s="154"/>
      <c r="AO154" s="262"/>
      <c r="AP154" s="4"/>
      <c r="AQ154" s="4">
        <f t="shared" si="32"/>
        <v>0</v>
      </c>
      <c r="AR154" s="5"/>
      <c r="AS154" s="4">
        <f t="shared" si="33"/>
        <v>0</v>
      </c>
      <c r="AT154" s="6">
        <f>Eingabe!I47</f>
        <v>0</v>
      </c>
      <c r="AU154" s="270">
        <f t="shared" si="34"/>
        <v>0</v>
      </c>
      <c r="AV154" s="271">
        <f t="shared" si="31"/>
        <v>0</v>
      </c>
    </row>
    <row r="155" spans="5:48" ht="35.25" customHeight="1">
      <c r="E155" s="15"/>
      <c r="P155" s="20"/>
      <c r="S155" s="27"/>
      <c r="T155" s="61"/>
      <c r="U155" s="15"/>
      <c r="V155" s="61"/>
      <c r="W155" s="61"/>
      <c r="X155" s="15"/>
      <c r="Y155" s="15"/>
      <c r="Z155" s="15"/>
      <c r="AA155" s="15"/>
      <c r="AB155" s="15"/>
      <c r="AC155" s="15"/>
      <c r="AD155" s="15"/>
      <c r="AE155" s="15"/>
      <c r="AG155" s="20"/>
      <c r="AH155" s="102"/>
      <c r="AJ155" s="9" t="s">
        <v>49</v>
      </c>
      <c r="AK155" s="159">
        <f>Eingabe!C48</f>
        <v>43</v>
      </c>
      <c r="AL155" s="160"/>
      <c r="AM155" s="153"/>
      <c r="AN155" s="154"/>
      <c r="AO155" s="262"/>
      <c r="AP155" s="4"/>
      <c r="AQ155" s="4">
        <f t="shared" si="32"/>
        <v>0</v>
      </c>
      <c r="AR155" s="5"/>
      <c r="AS155" s="4">
        <f t="shared" si="33"/>
        <v>0</v>
      </c>
      <c r="AT155" s="6">
        <f>Eingabe!I48</f>
        <v>0</v>
      </c>
      <c r="AU155" s="270">
        <f t="shared" si="34"/>
        <v>0</v>
      </c>
      <c r="AV155" s="271">
        <f t="shared" si="31"/>
        <v>0</v>
      </c>
    </row>
    <row r="156" spans="2:48" ht="35.25" customHeight="1">
      <c r="B156" s="20"/>
      <c r="E156" s="15"/>
      <c r="P156" s="20"/>
      <c r="S156" s="27"/>
      <c r="T156" s="61"/>
      <c r="U156" s="15"/>
      <c r="V156" s="61"/>
      <c r="W156" s="61"/>
      <c r="X156" s="15"/>
      <c r="Y156" s="15"/>
      <c r="Z156" s="15"/>
      <c r="AA156" s="15"/>
      <c r="AB156" s="15"/>
      <c r="AC156" s="15"/>
      <c r="AD156" s="15"/>
      <c r="AE156" s="15"/>
      <c r="AG156" s="20"/>
      <c r="AH156" s="102"/>
      <c r="AJ156" s="9" t="s">
        <v>50</v>
      </c>
      <c r="AK156" s="159">
        <f>Eingabe!C49</f>
        <v>44</v>
      </c>
      <c r="AL156" s="160"/>
      <c r="AM156" s="153"/>
      <c r="AN156" s="154"/>
      <c r="AO156" s="262"/>
      <c r="AP156" s="4"/>
      <c r="AQ156" s="4">
        <f t="shared" si="32"/>
        <v>0</v>
      </c>
      <c r="AR156" s="5"/>
      <c r="AS156" s="4">
        <f t="shared" si="33"/>
        <v>0</v>
      </c>
      <c r="AT156" s="6">
        <f>Eingabe!I49</f>
        <v>0</v>
      </c>
      <c r="AU156" s="270">
        <f t="shared" si="34"/>
        <v>0</v>
      </c>
      <c r="AV156" s="271">
        <f t="shared" si="31"/>
        <v>0</v>
      </c>
    </row>
    <row r="157" spans="2:48" ht="35.25" customHeight="1">
      <c r="B157" s="20"/>
      <c r="E157" s="15"/>
      <c r="P157" s="20"/>
      <c r="S157" s="27"/>
      <c r="T157" s="61"/>
      <c r="U157" s="15"/>
      <c r="V157" s="61"/>
      <c r="W157" s="61"/>
      <c r="X157" s="15"/>
      <c r="Y157" s="15"/>
      <c r="Z157" s="15"/>
      <c r="AA157" s="15"/>
      <c r="AB157" s="15"/>
      <c r="AC157" s="15"/>
      <c r="AD157" s="15"/>
      <c r="AE157" s="15"/>
      <c r="AG157" s="20"/>
      <c r="AH157" s="102"/>
      <c r="AJ157" s="9" t="s">
        <v>51</v>
      </c>
      <c r="AK157" s="159">
        <f>Eingabe!C50</f>
        <v>45</v>
      </c>
      <c r="AL157" s="160"/>
      <c r="AM157" s="153"/>
      <c r="AN157" s="154"/>
      <c r="AO157" s="262"/>
      <c r="AP157" s="4"/>
      <c r="AQ157" s="4">
        <f t="shared" si="32"/>
        <v>0</v>
      </c>
      <c r="AR157" s="5"/>
      <c r="AS157" s="4">
        <f t="shared" si="33"/>
        <v>0</v>
      </c>
      <c r="AT157" s="6">
        <f>Eingabe!I50</f>
        <v>0</v>
      </c>
      <c r="AU157" s="270">
        <f t="shared" si="34"/>
        <v>0</v>
      </c>
      <c r="AV157" s="271">
        <f t="shared" si="31"/>
        <v>0</v>
      </c>
    </row>
    <row r="158" spans="2:48" ht="35.25" customHeight="1">
      <c r="B158" s="20"/>
      <c r="E158" s="15"/>
      <c r="P158" s="20"/>
      <c r="S158" s="27"/>
      <c r="T158" s="61"/>
      <c r="U158" s="15"/>
      <c r="V158" s="61"/>
      <c r="W158" s="61"/>
      <c r="X158" s="15"/>
      <c r="Y158" s="15"/>
      <c r="Z158" s="15"/>
      <c r="AA158" s="15"/>
      <c r="AB158" s="15"/>
      <c r="AC158" s="15"/>
      <c r="AD158" s="15"/>
      <c r="AE158" s="15"/>
      <c r="AG158" s="20"/>
      <c r="AH158" s="102"/>
      <c r="AJ158" s="9" t="s">
        <v>52</v>
      </c>
      <c r="AK158" s="159">
        <f>Eingabe!C51</f>
        <v>46</v>
      </c>
      <c r="AL158" s="160"/>
      <c r="AM158" s="153"/>
      <c r="AN158" s="154"/>
      <c r="AO158" s="262"/>
      <c r="AP158" s="4"/>
      <c r="AQ158" s="4">
        <f t="shared" si="32"/>
        <v>0</v>
      </c>
      <c r="AR158" s="5"/>
      <c r="AS158" s="4">
        <f t="shared" si="33"/>
        <v>0</v>
      </c>
      <c r="AT158" s="6">
        <f>Eingabe!I51</f>
        <v>0</v>
      </c>
      <c r="AU158" s="270">
        <f t="shared" si="34"/>
        <v>0</v>
      </c>
      <c r="AV158" s="271">
        <f t="shared" si="31"/>
        <v>0</v>
      </c>
    </row>
    <row r="159" spans="2:48" ht="35.25" customHeight="1">
      <c r="B159" s="20"/>
      <c r="E159" s="15"/>
      <c r="P159" s="20"/>
      <c r="S159" s="27"/>
      <c r="T159" s="61"/>
      <c r="U159" s="15"/>
      <c r="V159" s="61"/>
      <c r="W159" s="61"/>
      <c r="X159" s="15"/>
      <c r="Y159" s="15"/>
      <c r="Z159" s="15"/>
      <c r="AA159" s="15"/>
      <c r="AB159" s="15"/>
      <c r="AC159" s="15"/>
      <c r="AD159" s="15"/>
      <c r="AE159" s="15"/>
      <c r="AG159" s="20"/>
      <c r="AH159" s="102"/>
      <c r="AJ159" s="9" t="s">
        <v>53</v>
      </c>
      <c r="AK159" s="159">
        <f>Eingabe!C52</f>
        <v>47</v>
      </c>
      <c r="AL159" s="160"/>
      <c r="AM159" s="153"/>
      <c r="AN159" s="154"/>
      <c r="AO159" s="262"/>
      <c r="AP159" s="4"/>
      <c r="AQ159" s="4">
        <f t="shared" si="32"/>
        <v>0</v>
      </c>
      <c r="AR159" s="5"/>
      <c r="AS159" s="4">
        <f t="shared" si="33"/>
        <v>0</v>
      </c>
      <c r="AT159" s="6">
        <f>Eingabe!I52</f>
        <v>0</v>
      </c>
      <c r="AU159" s="270">
        <f t="shared" si="34"/>
        <v>0</v>
      </c>
      <c r="AV159" s="271">
        <f t="shared" si="31"/>
        <v>0</v>
      </c>
    </row>
    <row r="160" spans="2:48" ht="35.25" customHeight="1">
      <c r="B160" s="20"/>
      <c r="E160" s="15"/>
      <c r="P160" s="20"/>
      <c r="S160" s="27"/>
      <c r="T160" s="61"/>
      <c r="U160" s="15"/>
      <c r="V160" s="61"/>
      <c r="W160" s="61"/>
      <c r="X160" s="15"/>
      <c r="Y160" s="15"/>
      <c r="Z160" s="15"/>
      <c r="AA160" s="15"/>
      <c r="AB160" s="15"/>
      <c r="AC160" s="15"/>
      <c r="AD160" s="15"/>
      <c r="AE160" s="15"/>
      <c r="AG160" s="20"/>
      <c r="AH160" s="102"/>
      <c r="AJ160" s="9" t="s">
        <v>54</v>
      </c>
      <c r="AK160" s="159">
        <f>Eingabe!C53</f>
        <v>48</v>
      </c>
      <c r="AL160" s="160"/>
      <c r="AM160" s="153"/>
      <c r="AN160" s="154"/>
      <c r="AO160" s="262"/>
      <c r="AP160" s="4"/>
      <c r="AQ160" s="4">
        <f t="shared" si="32"/>
        <v>0</v>
      </c>
      <c r="AR160" s="5"/>
      <c r="AS160" s="4">
        <f t="shared" si="33"/>
        <v>0</v>
      </c>
      <c r="AT160" s="6">
        <f>Eingabe!I53</f>
        <v>0</v>
      </c>
      <c r="AU160" s="270">
        <f t="shared" si="34"/>
        <v>0</v>
      </c>
      <c r="AV160" s="271">
        <f t="shared" si="31"/>
        <v>0</v>
      </c>
    </row>
    <row r="161" spans="2:48" ht="35.25" customHeight="1">
      <c r="B161" s="20"/>
      <c r="E161" s="15"/>
      <c r="P161" s="20"/>
      <c r="S161" s="27"/>
      <c r="T161" s="61"/>
      <c r="U161" s="15"/>
      <c r="V161" s="61"/>
      <c r="W161" s="61"/>
      <c r="X161" s="15"/>
      <c r="Y161" s="15"/>
      <c r="Z161" s="15"/>
      <c r="AA161" s="15"/>
      <c r="AB161" s="15"/>
      <c r="AC161" s="15"/>
      <c r="AD161" s="15"/>
      <c r="AE161" s="15"/>
      <c r="AG161" s="20"/>
      <c r="AH161" s="102"/>
      <c r="AJ161" s="9" t="s">
        <v>55</v>
      </c>
      <c r="AK161" s="159">
        <f>Eingabe!C54</f>
        <v>49</v>
      </c>
      <c r="AL161" s="160"/>
      <c r="AM161" s="153"/>
      <c r="AN161" s="154"/>
      <c r="AO161" s="262"/>
      <c r="AP161" s="4"/>
      <c r="AQ161" s="4">
        <f t="shared" si="32"/>
        <v>0</v>
      </c>
      <c r="AR161" s="5"/>
      <c r="AS161" s="4">
        <f t="shared" si="33"/>
        <v>0</v>
      </c>
      <c r="AT161" s="6">
        <f>Eingabe!I54</f>
        <v>0</v>
      </c>
      <c r="AU161" s="270">
        <f t="shared" si="34"/>
        <v>0</v>
      </c>
      <c r="AV161" s="271">
        <f t="shared" si="31"/>
        <v>0</v>
      </c>
    </row>
    <row r="162" spans="2:48" ht="35.25" customHeight="1" thickBot="1">
      <c r="B162" s="20"/>
      <c r="E162" s="15"/>
      <c r="P162" s="20"/>
      <c r="S162" s="27"/>
      <c r="T162" s="61"/>
      <c r="U162" s="15"/>
      <c r="V162" s="61"/>
      <c r="W162" s="61"/>
      <c r="X162" s="15"/>
      <c r="Y162" s="15"/>
      <c r="Z162" s="15"/>
      <c r="AA162" s="15"/>
      <c r="AB162" s="15"/>
      <c r="AC162" s="15"/>
      <c r="AD162" s="15"/>
      <c r="AE162" s="15"/>
      <c r="AG162" s="20"/>
      <c r="AH162" s="102"/>
      <c r="AJ162" s="16" t="s">
        <v>56</v>
      </c>
      <c r="AK162" s="161">
        <f>Eingabe!C55</f>
        <v>50</v>
      </c>
      <c r="AL162" s="162"/>
      <c r="AM162" s="155"/>
      <c r="AN162" s="156"/>
      <c r="AO162" s="210"/>
      <c r="AP162" s="17"/>
      <c r="AQ162" s="17">
        <f t="shared" si="32"/>
        <v>0</v>
      </c>
      <c r="AR162" s="18"/>
      <c r="AS162" s="17">
        <f t="shared" si="33"/>
        <v>0</v>
      </c>
      <c r="AT162" s="19">
        <f>Eingabe!I55</f>
        <v>0</v>
      </c>
      <c r="AU162" s="272">
        <f t="shared" si="34"/>
        <v>0</v>
      </c>
      <c r="AV162" s="273">
        <f t="shared" si="31"/>
        <v>0</v>
      </c>
    </row>
    <row r="163" spans="2:48" ht="35.25" customHeight="1" thickBot="1">
      <c r="B163" s="20"/>
      <c r="E163" s="15"/>
      <c r="P163" s="20"/>
      <c r="S163" s="27"/>
      <c r="T163" s="61"/>
      <c r="U163" s="15"/>
      <c r="V163" s="61"/>
      <c r="W163" s="61"/>
      <c r="X163" s="15"/>
      <c r="Y163" s="15"/>
      <c r="Z163" s="15"/>
      <c r="AA163" s="15"/>
      <c r="AB163" s="15"/>
      <c r="AC163" s="15"/>
      <c r="AD163" s="15"/>
      <c r="AE163" s="15"/>
      <c r="AG163" s="20"/>
      <c r="AH163" s="102"/>
      <c r="AJ163" s="347" t="str">
        <f>Eingabe!$B$56</f>
        <v>Punktevergabe: 30,27,25,24,23,22,21,20,19,18,17,16,15,14,13,12,11,10,9,8,7,6,5,4,3,2,1</v>
      </c>
      <c r="AK163" s="348"/>
      <c r="AL163" s="348"/>
      <c r="AM163" s="348"/>
      <c r="AN163" s="348"/>
      <c r="AO163" s="348"/>
      <c r="AP163" s="348"/>
      <c r="AQ163" s="348"/>
      <c r="AR163" s="348"/>
      <c r="AS163" s="348"/>
      <c r="AT163" s="348"/>
      <c r="AU163" s="348"/>
      <c r="AV163" s="349"/>
    </row>
    <row r="164" spans="2:47" ht="35.25" customHeight="1">
      <c r="B164" s="20"/>
      <c r="E164" s="15"/>
      <c r="P164" s="20"/>
      <c r="S164" s="27"/>
      <c r="T164" s="61"/>
      <c r="U164" s="15"/>
      <c r="V164" s="61"/>
      <c r="W164" s="61"/>
      <c r="X164" s="15"/>
      <c r="Y164" s="15"/>
      <c r="Z164" s="15"/>
      <c r="AA164" s="15"/>
      <c r="AB164" s="15"/>
      <c r="AC164" s="15"/>
      <c r="AD164" s="15"/>
      <c r="AE164" s="15"/>
      <c r="AG164" s="20"/>
      <c r="AH164" s="102"/>
      <c r="AJ164" s="20"/>
      <c r="AK164" s="43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</row>
    <row r="165" spans="2:44" ht="35.25" customHeight="1">
      <c r="B165" s="20"/>
      <c r="E165" s="15"/>
      <c r="P165" s="20"/>
      <c r="S165" s="27"/>
      <c r="T165" s="61"/>
      <c r="U165" s="15"/>
      <c r="V165" s="61"/>
      <c r="W165" s="61"/>
      <c r="X165" s="15"/>
      <c r="Y165" s="15"/>
      <c r="Z165" s="15"/>
      <c r="AA165" s="15"/>
      <c r="AB165" s="15"/>
      <c r="AC165" s="15"/>
      <c r="AD165" s="15"/>
      <c r="AE165" s="15"/>
      <c r="AG165" s="20"/>
      <c r="AH165" s="102"/>
      <c r="AJ165" s="20"/>
      <c r="AK165" s="20"/>
      <c r="AL165" s="27"/>
      <c r="AM165" s="383"/>
      <c r="AN165" s="383"/>
      <c r="AO165" s="383"/>
      <c r="AP165" s="29"/>
      <c r="AQ165" s="29" t="s">
        <v>68</v>
      </c>
      <c r="AR165" s="30"/>
    </row>
    <row r="166" spans="2:44" ht="35.25" customHeight="1">
      <c r="B166" s="20"/>
      <c r="E166" s="15"/>
      <c r="P166" s="20"/>
      <c r="S166" s="27"/>
      <c r="T166" s="61"/>
      <c r="U166" s="15"/>
      <c r="V166" s="61"/>
      <c r="W166" s="61"/>
      <c r="X166" s="15"/>
      <c r="Y166" s="15"/>
      <c r="Z166" s="15"/>
      <c r="AA166" s="15"/>
      <c r="AB166" s="15"/>
      <c r="AC166" s="15"/>
      <c r="AD166" s="15"/>
      <c r="AE166" s="15"/>
      <c r="AG166" s="20"/>
      <c r="AH166" s="102"/>
      <c r="AJ166" s="20"/>
      <c r="AK166" s="20"/>
      <c r="AL166" s="20"/>
      <c r="AM166" s="383"/>
      <c r="AN166" s="383"/>
      <c r="AO166" s="383"/>
      <c r="AP166" s="29"/>
      <c r="AQ166" s="29" t="s">
        <v>68</v>
      </c>
      <c r="AR166" s="30"/>
    </row>
    <row r="167" spans="2:44" ht="35.25" customHeight="1">
      <c r="B167" s="20"/>
      <c r="E167" s="15"/>
      <c r="P167" s="20"/>
      <c r="S167" s="27"/>
      <c r="T167" s="61"/>
      <c r="U167" s="15"/>
      <c r="V167" s="61"/>
      <c r="W167" s="61"/>
      <c r="X167" s="15"/>
      <c r="Y167" s="15"/>
      <c r="Z167" s="15"/>
      <c r="AA167" s="15"/>
      <c r="AB167" s="15"/>
      <c r="AC167" s="15"/>
      <c r="AD167" s="15"/>
      <c r="AE167" s="15"/>
      <c r="AG167" s="20"/>
      <c r="AH167" s="102"/>
      <c r="AJ167" s="20"/>
      <c r="AK167" s="20"/>
      <c r="AL167" s="20"/>
      <c r="AM167" s="383"/>
      <c r="AN167" s="383"/>
      <c r="AO167" s="383"/>
      <c r="AP167" s="29"/>
      <c r="AQ167" s="29" t="s">
        <v>68</v>
      </c>
      <c r="AR167" s="30"/>
    </row>
    <row r="168" spans="2:47" ht="35.25" customHeight="1">
      <c r="B168" s="20"/>
      <c r="E168" s="15"/>
      <c r="P168" s="20"/>
      <c r="S168" s="27"/>
      <c r="T168" s="61"/>
      <c r="U168" s="15"/>
      <c r="V168" s="61"/>
      <c r="W168" s="61"/>
      <c r="X168" s="15"/>
      <c r="Y168" s="15"/>
      <c r="Z168" s="15"/>
      <c r="AA168" s="15"/>
      <c r="AB168" s="15"/>
      <c r="AC168" s="15"/>
      <c r="AD168" s="15"/>
      <c r="AE168" s="15"/>
      <c r="AG168" s="20"/>
      <c r="AH168" s="102"/>
      <c r="AJ168" s="24"/>
      <c r="AK168" s="46"/>
      <c r="AL168" s="38"/>
      <c r="AM168" s="38"/>
      <c r="AN168" s="39"/>
      <c r="AO168" s="40"/>
      <c r="AP168" s="20"/>
      <c r="AQ168" s="20"/>
      <c r="AR168" s="20"/>
      <c r="AS168" s="20"/>
      <c r="AT168" s="20"/>
      <c r="AU168" s="20"/>
    </row>
    <row r="169" spans="2:46" ht="35.25" customHeight="1" thickBot="1">
      <c r="B169" s="20"/>
      <c r="E169" s="15"/>
      <c r="P169" s="20"/>
      <c r="S169" s="27"/>
      <c r="T169" s="61"/>
      <c r="U169" s="15"/>
      <c r="V169" s="61"/>
      <c r="W169" s="61"/>
      <c r="X169" s="15"/>
      <c r="Y169" s="15"/>
      <c r="Z169" s="15"/>
      <c r="AA169" s="15"/>
      <c r="AB169" s="15"/>
      <c r="AC169" s="15"/>
      <c r="AD169" s="15"/>
      <c r="AE169" s="15"/>
      <c r="AG169" s="20"/>
      <c r="AH169" s="102"/>
      <c r="AJ169" s="20"/>
      <c r="AK169" s="43"/>
      <c r="AL169" s="20"/>
      <c r="AM169" s="20"/>
      <c r="AN169" s="20"/>
      <c r="AO169" s="20"/>
      <c r="AP169" s="20"/>
      <c r="AQ169" s="20"/>
      <c r="AR169" s="20"/>
      <c r="AS169" s="20"/>
      <c r="AT169" s="20"/>
    </row>
    <row r="170" spans="2:48" ht="35.25" customHeight="1" thickBot="1">
      <c r="B170" s="20"/>
      <c r="E170" s="15"/>
      <c r="P170" s="20"/>
      <c r="S170" s="27"/>
      <c r="T170" s="61"/>
      <c r="U170" s="15"/>
      <c r="V170" s="61"/>
      <c r="W170" s="61"/>
      <c r="X170" s="15"/>
      <c r="Y170" s="15"/>
      <c r="Z170" s="15"/>
      <c r="AA170" s="15"/>
      <c r="AB170" s="15"/>
      <c r="AC170" s="15"/>
      <c r="AD170" s="15"/>
      <c r="AE170" s="15"/>
      <c r="AG170" s="20"/>
      <c r="AH170" s="102"/>
      <c r="AJ170" s="464">
        <f>$N$15</f>
        <v>42339</v>
      </c>
      <c r="AK170" s="465"/>
      <c r="AL170" s="465"/>
      <c r="AM170" s="465"/>
      <c r="AN170" s="465"/>
      <c r="AO170" s="465"/>
      <c r="AP170" s="465"/>
      <c r="AQ170" s="465"/>
      <c r="AR170" s="465"/>
      <c r="AS170" s="465"/>
      <c r="AT170" s="465"/>
      <c r="AU170" s="465"/>
      <c r="AV170" s="466"/>
    </row>
    <row r="171" spans="2:48" ht="35.25" customHeight="1">
      <c r="B171" s="20"/>
      <c r="E171" s="15"/>
      <c r="P171" s="20"/>
      <c r="S171" s="27"/>
      <c r="T171" s="61"/>
      <c r="U171" s="15"/>
      <c r="V171" s="61"/>
      <c r="W171" s="61"/>
      <c r="X171" s="15"/>
      <c r="Y171" s="15"/>
      <c r="Z171" s="15"/>
      <c r="AA171" s="15"/>
      <c r="AB171" s="15"/>
      <c r="AC171" s="15"/>
      <c r="AD171" s="15"/>
      <c r="AE171" s="15"/>
      <c r="AG171" s="20"/>
      <c r="AH171" s="102"/>
      <c r="AJ171" s="367" t="s">
        <v>0</v>
      </c>
      <c r="AK171" s="345" t="s">
        <v>63</v>
      </c>
      <c r="AL171" s="345"/>
      <c r="AM171" s="345" t="s">
        <v>66</v>
      </c>
      <c r="AN171" s="345"/>
      <c r="AO171" s="355" t="s">
        <v>67</v>
      </c>
      <c r="AP171" s="345" t="s">
        <v>4</v>
      </c>
      <c r="AQ171" s="345" t="s">
        <v>5</v>
      </c>
      <c r="AR171" s="345" t="s">
        <v>6</v>
      </c>
      <c r="AS171" s="345" t="s">
        <v>62</v>
      </c>
      <c r="AT171" s="444" t="s">
        <v>3</v>
      </c>
      <c r="AU171" s="103" t="s">
        <v>60</v>
      </c>
      <c r="AV171" s="104"/>
    </row>
    <row r="172" spans="2:48" ht="35.25" customHeight="1" thickBot="1">
      <c r="B172" s="20"/>
      <c r="E172" s="15"/>
      <c r="P172" s="20"/>
      <c r="S172" s="27"/>
      <c r="T172" s="61"/>
      <c r="U172" s="15"/>
      <c r="V172" s="61"/>
      <c r="W172" s="61"/>
      <c r="X172" s="38"/>
      <c r="Y172" s="38"/>
      <c r="Z172" s="39"/>
      <c r="AA172" s="40"/>
      <c r="AB172" s="20"/>
      <c r="AC172" s="20"/>
      <c r="AD172" s="15"/>
      <c r="AE172" s="15"/>
      <c r="AG172" s="20"/>
      <c r="AH172" s="102"/>
      <c r="AJ172" s="368"/>
      <c r="AK172" s="346"/>
      <c r="AL172" s="346"/>
      <c r="AM172" s="346"/>
      <c r="AN172" s="346"/>
      <c r="AO172" s="356"/>
      <c r="AP172" s="346"/>
      <c r="AQ172" s="346"/>
      <c r="AR172" s="346"/>
      <c r="AS172" s="346"/>
      <c r="AT172" s="445"/>
      <c r="AU172" s="105" t="s">
        <v>58</v>
      </c>
      <c r="AV172" s="106" t="s">
        <v>59</v>
      </c>
    </row>
    <row r="173" spans="2:48" ht="35.25" customHeight="1">
      <c r="B173" s="20"/>
      <c r="E173" s="15"/>
      <c r="P173" s="20"/>
      <c r="S173" s="27"/>
      <c r="T173" s="61"/>
      <c r="U173" s="15"/>
      <c r="V173" s="61"/>
      <c r="W173" s="61"/>
      <c r="X173" s="20"/>
      <c r="Y173" s="20"/>
      <c r="Z173" s="20"/>
      <c r="AA173" s="20"/>
      <c r="AB173" s="20"/>
      <c r="AC173" s="20"/>
      <c r="AD173" s="15"/>
      <c r="AE173" s="15"/>
      <c r="AG173" s="20"/>
      <c r="AH173" s="102"/>
      <c r="AJ173" s="56" t="s">
        <v>7</v>
      </c>
      <c r="AK173" s="185" t="str">
        <f>Eingabe!C6</f>
        <v>Thomas Gebhardt</v>
      </c>
      <c r="AL173" s="186"/>
      <c r="AM173" s="187"/>
      <c r="AN173" s="188"/>
      <c r="AO173" s="279"/>
      <c r="AP173" s="57"/>
      <c r="AQ173" s="57">
        <f aca="true" t="shared" si="35" ref="AQ173:AQ222">AR173-AP173</f>
        <v>0</v>
      </c>
      <c r="AR173" s="58"/>
      <c r="AS173" s="57">
        <f aca="true" t="shared" si="36" ref="AS173:AS222">SUM(AR173/12)</f>
        <v>0</v>
      </c>
      <c r="AT173" s="59">
        <f>Eingabe!K6</f>
        <v>0</v>
      </c>
      <c r="AU173" s="264"/>
      <c r="AV173" s="265"/>
    </row>
    <row r="174" spans="2:48" ht="35.25" customHeight="1">
      <c r="B174" s="20"/>
      <c r="E174" s="15"/>
      <c r="P174" s="20"/>
      <c r="S174" s="27"/>
      <c r="T174" s="61"/>
      <c r="U174" s="15"/>
      <c r="V174" s="61"/>
      <c r="W174" s="61"/>
      <c r="X174" s="15"/>
      <c r="Y174" s="15"/>
      <c r="Z174" s="15"/>
      <c r="AA174" s="15"/>
      <c r="AB174" s="15"/>
      <c r="AC174" s="15"/>
      <c r="AD174" s="15"/>
      <c r="AE174" s="15"/>
      <c r="AG174" s="20"/>
      <c r="AH174" s="102"/>
      <c r="AJ174" s="11" t="s">
        <v>8</v>
      </c>
      <c r="AK174" s="153" t="str">
        <f>Eingabe!C7</f>
        <v>Thomas Sanda</v>
      </c>
      <c r="AL174" s="154"/>
      <c r="AM174" s="189"/>
      <c r="AN174" s="190"/>
      <c r="AO174" s="262"/>
      <c r="AP174" s="4"/>
      <c r="AQ174" s="4">
        <f t="shared" si="35"/>
        <v>0</v>
      </c>
      <c r="AR174" s="5"/>
      <c r="AS174" s="4">
        <f t="shared" si="36"/>
        <v>0</v>
      </c>
      <c r="AT174" s="6">
        <f>Eingabe!K7</f>
        <v>0</v>
      </c>
      <c r="AU174" s="266">
        <f aca="true" t="shared" si="37" ref="AU174:AU205">$AR$113-AR174</f>
        <v>0</v>
      </c>
      <c r="AV174" s="267"/>
    </row>
    <row r="175" spans="2:48" ht="35.25" customHeight="1">
      <c r="B175" s="20"/>
      <c r="E175" s="15"/>
      <c r="P175" s="20"/>
      <c r="S175" s="27"/>
      <c r="T175" s="61"/>
      <c r="U175" s="20"/>
      <c r="V175" s="96"/>
      <c r="W175" s="96"/>
      <c r="X175" s="15"/>
      <c r="Y175" s="15"/>
      <c r="Z175" s="15"/>
      <c r="AA175" s="15"/>
      <c r="AB175" s="15"/>
      <c r="AC175" s="15"/>
      <c r="AE175" s="20"/>
      <c r="AF175" s="20"/>
      <c r="AG175" s="20"/>
      <c r="AH175" s="102"/>
      <c r="AJ175" s="12" t="s">
        <v>9</v>
      </c>
      <c r="AK175" s="153" t="str">
        <f>Eingabe!C8</f>
        <v>Walter Lemböck </v>
      </c>
      <c r="AL175" s="154"/>
      <c r="AM175" s="189"/>
      <c r="AN175" s="190"/>
      <c r="AO175" s="262"/>
      <c r="AP175" s="4"/>
      <c r="AQ175" s="4">
        <f t="shared" si="35"/>
        <v>0</v>
      </c>
      <c r="AR175" s="5"/>
      <c r="AS175" s="4">
        <f t="shared" si="36"/>
        <v>0</v>
      </c>
      <c r="AT175" s="6">
        <f>Eingabe!K8</f>
        <v>0</v>
      </c>
      <c r="AU175" s="268">
        <f t="shared" si="37"/>
        <v>0</v>
      </c>
      <c r="AV175" s="269">
        <f>SUM(AR174-AR175)</f>
        <v>0</v>
      </c>
    </row>
    <row r="176" spans="2:48" ht="35.25" customHeight="1">
      <c r="B176" s="20"/>
      <c r="E176" s="15"/>
      <c r="P176" s="20"/>
      <c r="S176" s="27"/>
      <c r="T176" s="61"/>
      <c r="U176" s="20"/>
      <c r="V176" s="107"/>
      <c r="W176" s="107"/>
      <c r="X176" s="15"/>
      <c r="Y176" s="15"/>
      <c r="Z176" s="15"/>
      <c r="AA176" s="15"/>
      <c r="AB176" s="15"/>
      <c r="AC176" s="15"/>
      <c r="AE176" s="20"/>
      <c r="AF176" s="20"/>
      <c r="AG176" s="20"/>
      <c r="AH176" s="102"/>
      <c r="AJ176" s="9" t="s">
        <v>10</v>
      </c>
      <c r="AK176" s="153" t="str">
        <f>Eingabe!C9</f>
        <v>Johann Lemböck</v>
      </c>
      <c r="AL176" s="154"/>
      <c r="AM176" s="189"/>
      <c r="AN176" s="190"/>
      <c r="AO176" s="262"/>
      <c r="AP176" s="4"/>
      <c r="AQ176" s="4">
        <f t="shared" si="35"/>
        <v>0</v>
      </c>
      <c r="AR176" s="5"/>
      <c r="AS176" s="4">
        <f t="shared" si="36"/>
        <v>0</v>
      </c>
      <c r="AT176" s="6">
        <f>Eingabe!K9</f>
        <v>0</v>
      </c>
      <c r="AU176" s="270">
        <f t="shared" si="37"/>
        <v>0</v>
      </c>
      <c r="AV176" s="271">
        <f>SUM(AR175-AR176)</f>
        <v>0</v>
      </c>
    </row>
    <row r="177" spans="2:48" ht="35.25" customHeight="1">
      <c r="B177" s="20"/>
      <c r="E177" s="15"/>
      <c r="P177" s="20"/>
      <c r="S177" s="27"/>
      <c r="T177" s="61"/>
      <c r="U177" s="15"/>
      <c r="V177" s="61"/>
      <c r="W177" s="61"/>
      <c r="X177" s="15"/>
      <c r="Y177" s="15"/>
      <c r="Z177" s="15"/>
      <c r="AA177" s="15"/>
      <c r="AB177" s="15"/>
      <c r="AC177" s="15"/>
      <c r="AD177" s="15"/>
      <c r="AE177" s="15"/>
      <c r="AG177" s="20"/>
      <c r="AH177" s="102"/>
      <c r="AJ177" s="9" t="s">
        <v>11</v>
      </c>
      <c r="AK177" s="153" t="str">
        <f>Eingabe!C10</f>
        <v>Peter Siding </v>
      </c>
      <c r="AL177" s="154"/>
      <c r="AM177" s="189"/>
      <c r="AN177" s="190"/>
      <c r="AO177" s="262"/>
      <c r="AP177" s="4"/>
      <c r="AQ177" s="4">
        <f t="shared" si="35"/>
        <v>0</v>
      </c>
      <c r="AR177" s="5"/>
      <c r="AS177" s="4">
        <f t="shared" si="36"/>
        <v>0</v>
      </c>
      <c r="AT177" s="6">
        <f>Eingabe!K10</f>
        <v>0</v>
      </c>
      <c r="AU177" s="270">
        <f t="shared" si="37"/>
        <v>0</v>
      </c>
      <c r="AV177" s="271">
        <f aca="true" t="shared" si="38" ref="AV177:AV222">SUM(AR176-AR177)</f>
        <v>0</v>
      </c>
    </row>
    <row r="178" spans="2:48" ht="35.25" customHeight="1">
      <c r="B178" s="20"/>
      <c r="E178" s="15"/>
      <c r="P178" s="20"/>
      <c r="S178" s="27"/>
      <c r="T178" s="61"/>
      <c r="U178" s="15"/>
      <c r="V178" s="61"/>
      <c r="W178" s="61"/>
      <c r="X178" s="15"/>
      <c r="Y178" s="15"/>
      <c r="Z178" s="15"/>
      <c r="AA178" s="15"/>
      <c r="AB178" s="15"/>
      <c r="AC178" s="15"/>
      <c r="AD178" s="15"/>
      <c r="AE178" s="15"/>
      <c r="AG178" s="20"/>
      <c r="AH178" s="102"/>
      <c r="AJ178" s="9" t="s">
        <v>12</v>
      </c>
      <c r="AK178" s="153" t="str">
        <f>Eingabe!C11</f>
        <v>Roland Dobritzhofer</v>
      </c>
      <c r="AL178" s="154"/>
      <c r="AM178" s="189"/>
      <c r="AN178" s="190"/>
      <c r="AO178" s="262"/>
      <c r="AP178" s="4"/>
      <c r="AQ178" s="4">
        <f t="shared" si="35"/>
        <v>0</v>
      </c>
      <c r="AR178" s="5"/>
      <c r="AS178" s="4">
        <f t="shared" si="36"/>
        <v>0</v>
      </c>
      <c r="AT178" s="6">
        <f>Eingabe!K11</f>
        <v>0</v>
      </c>
      <c r="AU178" s="270">
        <f t="shared" si="37"/>
        <v>0</v>
      </c>
      <c r="AV178" s="271">
        <f t="shared" si="38"/>
        <v>0</v>
      </c>
    </row>
    <row r="179" spans="2:48" ht="35.25" customHeight="1">
      <c r="B179" s="20"/>
      <c r="E179" s="15"/>
      <c r="P179" s="20"/>
      <c r="S179" s="27"/>
      <c r="T179" s="61"/>
      <c r="U179" s="15"/>
      <c r="V179" s="61"/>
      <c r="W179" s="61"/>
      <c r="X179" s="15"/>
      <c r="Y179" s="15"/>
      <c r="Z179" s="15"/>
      <c r="AA179" s="15"/>
      <c r="AB179" s="15"/>
      <c r="AC179" s="15"/>
      <c r="AD179" s="15"/>
      <c r="AE179" s="15"/>
      <c r="AG179" s="20"/>
      <c r="AH179" s="102"/>
      <c r="AJ179" s="9" t="s">
        <v>13</v>
      </c>
      <c r="AK179" s="153" t="str">
        <f>Eingabe!C12</f>
        <v>Günther Schlosser</v>
      </c>
      <c r="AL179" s="154"/>
      <c r="AM179" s="189"/>
      <c r="AN179" s="190"/>
      <c r="AO179" s="262"/>
      <c r="AP179" s="4"/>
      <c r="AQ179" s="4">
        <f t="shared" si="35"/>
        <v>0</v>
      </c>
      <c r="AR179" s="5"/>
      <c r="AS179" s="4">
        <f t="shared" si="36"/>
        <v>0</v>
      </c>
      <c r="AT179" s="6">
        <f>Eingabe!K12</f>
        <v>0</v>
      </c>
      <c r="AU179" s="270">
        <f t="shared" si="37"/>
        <v>0</v>
      </c>
      <c r="AV179" s="271">
        <f t="shared" si="38"/>
        <v>0</v>
      </c>
    </row>
    <row r="180" spans="2:48" ht="35.25" customHeight="1">
      <c r="B180" s="20"/>
      <c r="E180" s="15"/>
      <c r="P180" s="20"/>
      <c r="S180" s="27"/>
      <c r="T180" s="61"/>
      <c r="U180" s="15"/>
      <c r="V180" s="61"/>
      <c r="W180" s="61"/>
      <c r="X180" s="15"/>
      <c r="Y180" s="15"/>
      <c r="Z180" s="15"/>
      <c r="AA180" s="15"/>
      <c r="AB180" s="15"/>
      <c r="AC180" s="15"/>
      <c r="AD180" s="15"/>
      <c r="AE180" s="15"/>
      <c r="AG180" s="20"/>
      <c r="AH180" s="102"/>
      <c r="AJ180" s="9" t="s">
        <v>14</v>
      </c>
      <c r="AK180" s="153" t="str">
        <f>Eingabe!C13</f>
        <v>Thomas Nowak </v>
      </c>
      <c r="AL180" s="154"/>
      <c r="AM180" s="189"/>
      <c r="AN180" s="190"/>
      <c r="AO180" s="262"/>
      <c r="AP180" s="4"/>
      <c r="AQ180" s="4">
        <f t="shared" si="35"/>
        <v>0</v>
      </c>
      <c r="AR180" s="5"/>
      <c r="AS180" s="4">
        <f t="shared" si="36"/>
        <v>0</v>
      </c>
      <c r="AT180" s="6">
        <f>Eingabe!K13</f>
        <v>0</v>
      </c>
      <c r="AU180" s="270">
        <f t="shared" si="37"/>
        <v>0</v>
      </c>
      <c r="AV180" s="271">
        <f t="shared" si="38"/>
        <v>0</v>
      </c>
    </row>
    <row r="181" spans="2:48" ht="35.25" customHeight="1">
      <c r="B181" s="20"/>
      <c r="E181" s="15"/>
      <c r="P181" s="20"/>
      <c r="S181" s="27"/>
      <c r="T181" s="61"/>
      <c r="U181" s="15"/>
      <c r="V181" s="61"/>
      <c r="W181" s="61"/>
      <c r="X181" s="15"/>
      <c r="Y181" s="15"/>
      <c r="Z181" s="15"/>
      <c r="AA181" s="15"/>
      <c r="AB181" s="15"/>
      <c r="AC181" s="15"/>
      <c r="AD181" s="15"/>
      <c r="AE181" s="15"/>
      <c r="AG181" s="20"/>
      <c r="AH181" s="102"/>
      <c r="AJ181" s="9" t="s">
        <v>15</v>
      </c>
      <c r="AK181" s="153" t="str">
        <f>Eingabe!C14</f>
        <v>Gabi Krausler</v>
      </c>
      <c r="AL181" s="154"/>
      <c r="AM181" s="189"/>
      <c r="AN181" s="190"/>
      <c r="AO181" s="262"/>
      <c r="AP181" s="4"/>
      <c r="AQ181" s="4">
        <f t="shared" si="35"/>
        <v>0</v>
      </c>
      <c r="AR181" s="5"/>
      <c r="AS181" s="4">
        <f t="shared" si="36"/>
        <v>0</v>
      </c>
      <c r="AT181" s="6">
        <f>Eingabe!K14</f>
        <v>0</v>
      </c>
      <c r="AU181" s="270">
        <f t="shared" si="37"/>
        <v>0</v>
      </c>
      <c r="AV181" s="271">
        <f t="shared" si="38"/>
        <v>0</v>
      </c>
    </row>
    <row r="182" spans="2:48" ht="35.25" customHeight="1">
      <c r="B182" s="20"/>
      <c r="E182" s="15"/>
      <c r="P182" s="20"/>
      <c r="S182" s="27"/>
      <c r="T182" s="61"/>
      <c r="U182" s="15"/>
      <c r="V182" s="61"/>
      <c r="W182" s="61"/>
      <c r="X182" s="15"/>
      <c r="Y182" s="15"/>
      <c r="Z182" s="15"/>
      <c r="AA182" s="15"/>
      <c r="AB182" s="15"/>
      <c r="AC182" s="15"/>
      <c r="AD182" s="15"/>
      <c r="AE182" s="15"/>
      <c r="AG182" s="20"/>
      <c r="AH182" s="102"/>
      <c r="AJ182" s="9" t="s">
        <v>16</v>
      </c>
      <c r="AK182" s="153" t="str">
        <f>Eingabe!C15</f>
        <v>Gerhard Fischer </v>
      </c>
      <c r="AL182" s="154"/>
      <c r="AM182" s="189"/>
      <c r="AN182" s="190"/>
      <c r="AO182" s="262"/>
      <c r="AP182" s="4"/>
      <c r="AQ182" s="4">
        <f t="shared" si="35"/>
        <v>0</v>
      </c>
      <c r="AR182" s="5"/>
      <c r="AS182" s="4">
        <f t="shared" si="36"/>
        <v>0</v>
      </c>
      <c r="AT182" s="6">
        <f>Eingabe!K15</f>
        <v>0</v>
      </c>
      <c r="AU182" s="270">
        <f t="shared" si="37"/>
        <v>0</v>
      </c>
      <c r="AV182" s="271">
        <f t="shared" si="38"/>
        <v>0</v>
      </c>
    </row>
    <row r="183" spans="2:48" ht="35.25" customHeight="1">
      <c r="B183" s="20"/>
      <c r="E183" s="15"/>
      <c r="P183" s="20"/>
      <c r="S183" s="27"/>
      <c r="T183" s="61"/>
      <c r="U183" s="15"/>
      <c r="V183" s="61"/>
      <c r="W183" s="61"/>
      <c r="X183" s="15"/>
      <c r="Y183" s="15"/>
      <c r="Z183" s="15"/>
      <c r="AA183" s="15"/>
      <c r="AB183" s="15"/>
      <c r="AC183" s="15"/>
      <c r="AD183" s="15"/>
      <c r="AE183" s="15"/>
      <c r="AG183" s="20"/>
      <c r="AH183" s="102"/>
      <c r="AJ183" s="9" t="s">
        <v>17</v>
      </c>
      <c r="AK183" s="153" t="str">
        <f>Eingabe!C16</f>
        <v>Walter Müllner </v>
      </c>
      <c r="AL183" s="154"/>
      <c r="AM183" s="189"/>
      <c r="AN183" s="190"/>
      <c r="AO183" s="262"/>
      <c r="AP183" s="4"/>
      <c r="AQ183" s="4">
        <f t="shared" si="35"/>
        <v>0</v>
      </c>
      <c r="AR183" s="5"/>
      <c r="AS183" s="4">
        <f t="shared" si="36"/>
        <v>0</v>
      </c>
      <c r="AT183" s="6">
        <f>Eingabe!K16</f>
        <v>0</v>
      </c>
      <c r="AU183" s="270">
        <f t="shared" si="37"/>
        <v>0</v>
      </c>
      <c r="AV183" s="271">
        <f t="shared" si="38"/>
        <v>0</v>
      </c>
    </row>
    <row r="184" spans="2:48" ht="35.25" customHeight="1">
      <c r="B184" s="20"/>
      <c r="E184" s="15"/>
      <c r="P184" s="20"/>
      <c r="S184" s="27"/>
      <c r="T184" s="61"/>
      <c r="U184" s="15"/>
      <c r="V184" s="61"/>
      <c r="W184" s="61"/>
      <c r="X184" s="15"/>
      <c r="Y184" s="15"/>
      <c r="Z184" s="15"/>
      <c r="AA184" s="15"/>
      <c r="AB184" s="15"/>
      <c r="AC184" s="15"/>
      <c r="AD184" s="15"/>
      <c r="AE184" s="15"/>
      <c r="AG184" s="20"/>
      <c r="AH184" s="40"/>
      <c r="AJ184" s="9" t="s">
        <v>18</v>
      </c>
      <c r="AK184" s="153" t="str">
        <f>Eingabe!C17</f>
        <v>Franz Zanko</v>
      </c>
      <c r="AL184" s="154"/>
      <c r="AM184" s="189"/>
      <c r="AN184" s="190"/>
      <c r="AO184" s="262"/>
      <c r="AP184" s="4"/>
      <c r="AQ184" s="4">
        <f t="shared" si="35"/>
        <v>0</v>
      </c>
      <c r="AR184" s="5"/>
      <c r="AS184" s="4">
        <f t="shared" si="36"/>
        <v>0</v>
      </c>
      <c r="AT184" s="6">
        <f>Eingabe!K17</f>
        <v>0</v>
      </c>
      <c r="AU184" s="270">
        <f t="shared" si="37"/>
        <v>0</v>
      </c>
      <c r="AV184" s="271">
        <f t="shared" si="38"/>
        <v>0</v>
      </c>
    </row>
    <row r="185" spans="2:48" ht="35.25" customHeight="1">
      <c r="B185" s="20"/>
      <c r="E185" s="15"/>
      <c r="P185" s="20"/>
      <c r="S185" s="27"/>
      <c r="T185" s="61"/>
      <c r="U185" s="15"/>
      <c r="V185" s="61"/>
      <c r="W185" s="61"/>
      <c r="X185" s="15"/>
      <c r="Y185" s="15"/>
      <c r="Z185" s="15"/>
      <c r="AA185" s="15"/>
      <c r="AB185" s="15"/>
      <c r="AC185" s="15"/>
      <c r="AD185" s="15"/>
      <c r="AE185" s="15"/>
      <c r="AG185" s="20"/>
      <c r="AJ185" s="9" t="s">
        <v>19</v>
      </c>
      <c r="AK185" s="153" t="str">
        <f>Eingabe!C18</f>
        <v>Bertl Graf</v>
      </c>
      <c r="AL185" s="154"/>
      <c r="AM185" s="189"/>
      <c r="AN185" s="190"/>
      <c r="AO185" s="262"/>
      <c r="AP185" s="4"/>
      <c r="AQ185" s="4">
        <f t="shared" si="35"/>
        <v>0</v>
      </c>
      <c r="AR185" s="5"/>
      <c r="AS185" s="4">
        <f t="shared" si="36"/>
        <v>0</v>
      </c>
      <c r="AT185" s="6">
        <f>Eingabe!K18</f>
        <v>0</v>
      </c>
      <c r="AU185" s="270">
        <f t="shared" si="37"/>
        <v>0</v>
      </c>
      <c r="AV185" s="271">
        <f t="shared" si="38"/>
        <v>0</v>
      </c>
    </row>
    <row r="186" spans="2:48" ht="35.25" customHeight="1">
      <c r="B186" s="20"/>
      <c r="E186" s="15"/>
      <c r="P186" s="20"/>
      <c r="S186" s="27"/>
      <c r="T186" s="61"/>
      <c r="U186" s="15"/>
      <c r="V186" s="61"/>
      <c r="W186" s="61"/>
      <c r="X186" s="15"/>
      <c r="Y186" s="15"/>
      <c r="Z186" s="15"/>
      <c r="AA186" s="15"/>
      <c r="AB186" s="15"/>
      <c r="AC186" s="15"/>
      <c r="AD186" s="15"/>
      <c r="AE186" s="15"/>
      <c r="AG186" s="20"/>
      <c r="AJ186" s="9" t="s">
        <v>20</v>
      </c>
      <c r="AK186" s="153" t="str">
        <f>Eingabe!C19</f>
        <v>Fredi Lippert</v>
      </c>
      <c r="AL186" s="154"/>
      <c r="AM186" s="189"/>
      <c r="AN186" s="190"/>
      <c r="AO186" s="262"/>
      <c r="AP186" s="4"/>
      <c r="AQ186" s="4">
        <f t="shared" si="35"/>
        <v>0</v>
      </c>
      <c r="AR186" s="5"/>
      <c r="AS186" s="4">
        <f t="shared" si="36"/>
        <v>0</v>
      </c>
      <c r="AT186" s="6">
        <f>Eingabe!K19</f>
        <v>0</v>
      </c>
      <c r="AU186" s="270">
        <f t="shared" si="37"/>
        <v>0</v>
      </c>
      <c r="AV186" s="271">
        <f t="shared" si="38"/>
        <v>0</v>
      </c>
    </row>
    <row r="187" spans="2:48" ht="35.25" customHeight="1">
      <c r="B187" s="20"/>
      <c r="E187" s="15"/>
      <c r="P187" s="20"/>
      <c r="S187" s="27"/>
      <c r="T187" s="61"/>
      <c r="U187" s="15"/>
      <c r="V187" s="61"/>
      <c r="W187" s="61"/>
      <c r="X187" s="15"/>
      <c r="Y187" s="15"/>
      <c r="Z187" s="15"/>
      <c r="AA187" s="15"/>
      <c r="AB187" s="15"/>
      <c r="AC187" s="15"/>
      <c r="AD187" s="15"/>
      <c r="AE187" s="15"/>
      <c r="AG187" s="20"/>
      <c r="AJ187" s="9" t="s">
        <v>21</v>
      </c>
      <c r="AK187" s="153" t="str">
        <f>Eingabe!C20</f>
        <v>Gerlinde Herzog</v>
      </c>
      <c r="AL187" s="154"/>
      <c r="AM187" s="189"/>
      <c r="AN187" s="190"/>
      <c r="AO187" s="262"/>
      <c r="AP187" s="4"/>
      <c r="AQ187" s="4">
        <f t="shared" si="35"/>
        <v>0</v>
      </c>
      <c r="AR187" s="5"/>
      <c r="AS187" s="4">
        <f t="shared" si="36"/>
        <v>0</v>
      </c>
      <c r="AT187" s="6">
        <f>Eingabe!K20</f>
        <v>0</v>
      </c>
      <c r="AU187" s="270">
        <f t="shared" si="37"/>
        <v>0</v>
      </c>
      <c r="AV187" s="271">
        <f t="shared" si="38"/>
        <v>0</v>
      </c>
    </row>
    <row r="188" spans="2:48" ht="35.25" customHeight="1">
      <c r="B188" s="20"/>
      <c r="E188" s="15"/>
      <c r="P188" s="20"/>
      <c r="S188" s="27"/>
      <c r="T188" s="61"/>
      <c r="U188" s="15"/>
      <c r="V188" s="61"/>
      <c r="W188" s="61"/>
      <c r="X188" s="15"/>
      <c r="Y188" s="15"/>
      <c r="Z188" s="15"/>
      <c r="AA188" s="15"/>
      <c r="AB188" s="15"/>
      <c r="AC188" s="15"/>
      <c r="AD188" s="15"/>
      <c r="AE188" s="15"/>
      <c r="AG188" s="20"/>
      <c r="AJ188" s="9" t="s">
        <v>22</v>
      </c>
      <c r="AK188" s="153" t="str">
        <f>Eingabe!C21</f>
        <v>Helmut Dannerbauer</v>
      </c>
      <c r="AL188" s="154"/>
      <c r="AM188" s="189"/>
      <c r="AN188" s="190"/>
      <c r="AO188" s="262"/>
      <c r="AP188" s="4"/>
      <c r="AQ188" s="4">
        <f t="shared" si="35"/>
        <v>0</v>
      </c>
      <c r="AR188" s="5"/>
      <c r="AS188" s="4">
        <f t="shared" si="36"/>
        <v>0</v>
      </c>
      <c r="AT188" s="6">
        <f>Eingabe!K21</f>
        <v>0</v>
      </c>
      <c r="AU188" s="270">
        <f t="shared" si="37"/>
        <v>0</v>
      </c>
      <c r="AV188" s="271">
        <f t="shared" si="38"/>
        <v>0</v>
      </c>
    </row>
    <row r="189" spans="2:48" ht="35.25" customHeight="1">
      <c r="B189" s="20"/>
      <c r="E189" s="15"/>
      <c r="P189" s="20"/>
      <c r="S189" s="27"/>
      <c r="T189" s="61"/>
      <c r="U189" s="15"/>
      <c r="V189" s="61"/>
      <c r="W189" s="61"/>
      <c r="X189" s="15"/>
      <c r="Y189" s="15"/>
      <c r="Z189" s="15"/>
      <c r="AA189" s="15"/>
      <c r="AB189" s="15"/>
      <c r="AC189" s="15"/>
      <c r="AD189" s="15"/>
      <c r="AE189" s="15"/>
      <c r="AG189" s="20"/>
      <c r="AJ189" s="9" t="s">
        <v>23</v>
      </c>
      <c r="AK189" s="153" t="str">
        <f>Eingabe!C22</f>
        <v>Leo Rebler</v>
      </c>
      <c r="AL189" s="154"/>
      <c r="AM189" s="189"/>
      <c r="AN189" s="190"/>
      <c r="AO189" s="262"/>
      <c r="AP189" s="4"/>
      <c r="AQ189" s="4">
        <f t="shared" si="35"/>
        <v>0</v>
      </c>
      <c r="AR189" s="5"/>
      <c r="AS189" s="4">
        <f t="shared" si="36"/>
        <v>0</v>
      </c>
      <c r="AT189" s="6">
        <f>Eingabe!K22</f>
        <v>0</v>
      </c>
      <c r="AU189" s="270">
        <f t="shared" si="37"/>
        <v>0</v>
      </c>
      <c r="AV189" s="271">
        <f t="shared" si="38"/>
        <v>0</v>
      </c>
    </row>
    <row r="190" spans="2:48" ht="35.25" customHeight="1">
      <c r="B190" s="20"/>
      <c r="E190" s="15"/>
      <c r="P190" s="20"/>
      <c r="S190" s="27"/>
      <c r="T190" s="61"/>
      <c r="U190" s="15"/>
      <c r="V190" s="61"/>
      <c r="W190" s="61"/>
      <c r="X190" s="15"/>
      <c r="Y190" s="15"/>
      <c r="Z190" s="15"/>
      <c r="AA190" s="15"/>
      <c r="AB190" s="15"/>
      <c r="AC190" s="15"/>
      <c r="AD190" s="15"/>
      <c r="AE190" s="15"/>
      <c r="AG190" s="20"/>
      <c r="AJ190" s="9" t="s">
        <v>24</v>
      </c>
      <c r="AK190" s="153">
        <f>Eingabe!C23</f>
        <v>18</v>
      </c>
      <c r="AL190" s="154"/>
      <c r="AM190" s="189"/>
      <c r="AN190" s="190"/>
      <c r="AO190" s="262"/>
      <c r="AP190" s="4"/>
      <c r="AQ190" s="4">
        <f t="shared" si="35"/>
        <v>0</v>
      </c>
      <c r="AR190" s="5"/>
      <c r="AS190" s="4">
        <f t="shared" si="36"/>
        <v>0</v>
      </c>
      <c r="AT190" s="6">
        <f>Eingabe!K23</f>
        <v>0</v>
      </c>
      <c r="AU190" s="270">
        <f t="shared" si="37"/>
        <v>0</v>
      </c>
      <c r="AV190" s="271">
        <f t="shared" si="38"/>
        <v>0</v>
      </c>
    </row>
    <row r="191" spans="2:48" ht="35.25" customHeight="1">
      <c r="B191" s="20"/>
      <c r="E191" s="15"/>
      <c r="P191" s="20"/>
      <c r="S191" s="27"/>
      <c r="T191" s="61"/>
      <c r="U191" s="15"/>
      <c r="V191" s="61"/>
      <c r="W191" s="61"/>
      <c r="X191" s="15"/>
      <c r="Y191" s="15"/>
      <c r="Z191" s="15"/>
      <c r="AA191" s="15"/>
      <c r="AB191" s="15"/>
      <c r="AC191" s="15"/>
      <c r="AD191" s="15"/>
      <c r="AE191" s="15"/>
      <c r="AG191" s="20"/>
      <c r="AH191" s="99"/>
      <c r="AJ191" s="9" t="s">
        <v>25</v>
      </c>
      <c r="AK191" s="153">
        <f>Eingabe!C24</f>
        <v>19</v>
      </c>
      <c r="AL191" s="154"/>
      <c r="AM191" s="189"/>
      <c r="AN191" s="190"/>
      <c r="AO191" s="262"/>
      <c r="AP191" s="4"/>
      <c r="AQ191" s="4">
        <f t="shared" si="35"/>
        <v>0</v>
      </c>
      <c r="AR191" s="5"/>
      <c r="AS191" s="4">
        <f t="shared" si="36"/>
        <v>0</v>
      </c>
      <c r="AT191" s="6">
        <f>Eingabe!K24</f>
        <v>0</v>
      </c>
      <c r="AU191" s="270">
        <f t="shared" si="37"/>
        <v>0</v>
      </c>
      <c r="AV191" s="271">
        <f t="shared" si="38"/>
        <v>0</v>
      </c>
    </row>
    <row r="192" spans="2:48" ht="35.25" customHeight="1">
      <c r="B192" s="20"/>
      <c r="E192" s="15"/>
      <c r="P192" s="20"/>
      <c r="S192" s="27"/>
      <c r="T192" s="61"/>
      <c r="U192" s="15"/>
      <c r="V192" s="61"/>
      <c r="W192" s="61"/>
      <c r="X192" s="15"/>
      <c r="Y192" s="15"/>
      <c r="Z192" s="15"/>
      <c r="AA192" s="15"/>
      <c r="AB192" s="15"/>
      <c r="AC192" s="15"/>
      <c r="AD192" s="15"/>
      <c r="AE192" s="15"/>
      <c r="AG192" s="20"/>
      <c r="AH192" s="149"/>
      <c r="AI192" s="149"/>
      <c r="AJ192" s="9" t="s">
        <v>26</v>
      </c>
      <c r="AK192" s="153">
        <f>Eingabe!C25</f>
        <v>20</v>
      </c>
      <c r="AL192" s="154"/>
      <c r="AM192" s="189"/>
      <c r="AN192" s="190"/>
      <c r="AO192" s="262"/>
      <c r="AP192" s="4"/>
      <c r="AQ192" s="4">
        <f t="shared" si="35"/>
        <v>0</v>
      </c>
      <c r="AR192" s="5"/>
      <c r="AS192" s="4">
        <f t="shared" si="36"/>
        <v>0</v>
      </c>
      <c r="AT192" s="6">
        <f>Eingabe!K25</f>
        <v>0</v>
      </c>
      <c r="AU192" s="270">
        <f t="shared" si="37"/>
        <v>0</v>
      </c>
      <c r="AV192" s="271">
        <f t="shared" si="38"/>
        <v>0</v>
      </c>
    </row>
    <row r="193" spans="2:48" ht="35.25" customHeight="1">
      <c r="B193" s="20"/>
      <c r="E193" s="15"/>
      <c r="P193" s="20"/>
      <c r="S193" s="27"/>
      <c r="T193" s="61"/>
      <c r="U193" s="15"/>
      <c r="V193" s="61"/>
      <c r="W193" s="61"/>
      <c r="X193" s="15"/>
      <c r="Y193" s="15"/>
      <c r="Z193" s="15"/>
      <c r="AA193" s="15"/>
      <c r="AB193" s="15"/>
      <c r="AC193" s="15"/>
      <c r="AD193" s="15"/>
      <c r="AE193" s="15"/>
      <c r="AG193" s="20"/>
      <c r="AH193" s="149"/>
      <c r="AI193" s="149"/>
      <c r="AJ193" s="9" t="s">
        <v>27</v>
      </c>
      <c r="AK193" s="153">
        <f>Eingabe!C26</f>
        <v>21</v>
      </c>
      <c r="AL193" s="154"/>
      <c r="AM193" s="189"/>
      <c r="AN193" s="190"/>
      <c r="AO193" s="262"/>
      <c r="AP193" s="4"/>
      <c r="AQ193" s="4">
        <f t="shared" si="35"/>
        <v>0</v>
      </c>
      <c r="AR193" s="5"/>
      <c r="AS193" s="4">
        <f t="shared" si="36"/>
        <v>0</v>
      </c>
      <c r="AT193" s="6">
        <f>Eingabe!K26</f>
        <v>0</v>
      </c>
      <c r="AU193" s="270">
        <f t="shared" si="37"/>
        <v>0</v>
      </c>
      <c r="AV193" s="271">
        <f t="shared" si="38"/>
        <v>0</v>
      </c>
    </row>
    <row r="194" spans="2:48" ht="35.25" customHeight="1">
      <c r="B194" s="20"/>
      <c r="E194" s="15"/>
      <c r="P194" s="20"/>
      <c r="S194" s="27"/>
      <c r="T194" s="61"/>
      <c r="U194" s="15"/>
      <c r="V194" s="61"/>
      <c r="W194" s="61"/>
      <c r="X194" s="15"/>
      <c r="Y194" s="15"/>
      <c r="Z194" s="15"/>
      <c r="AA194" s="15"/>
      <c r="AB194" s="15"/>
      <c r="AC194" s="15"/>
      <c r="AD194" s="15"/>
      <c r="AE194" s="15"/>
      <c r="AG194" s="20"/>
      <c r="AH194" s="101"/>
      <c r="AJ194" s="9" t="s">
        <v>28</v>
      </c>
      <c r="AK194" s="153">
        <f>Eingabe!C27</f>
        <v>22</v>
      </c>
      <c r="AL194" s="154"/>
      <c r="AM194" s="189"/>
      <c r="AN194" s="190"/>
      <c r="AO194" s="262"/>
      <c r="AP194" s="4"/>
      <c r="AQ194" s="4">
        <f t="shared" si="35"/>
        <v>0</v>
      </c>
      <c r="AR194" s="5"/>
      <c r="AS194" s="4">
        <f t="shared" si="36"/>
        <v>0</v>
      </c>
      <c r="AT194" s="6">
        <f>Eingabe!K27</f>
        <v>0</v>
      </c>
      <c r="AU194" s="270">
        <f t="shared" si="37"/>
        <v>0</v>
      </c>
      <c r="AV194" s="271">
        <f t="shared" si="38"/>
        <v>0</v>
      </c>
    </row>
    <row r="195" spans="2:48" ht="35.25" customHeight="1">
      <c r="B195" s="20"/>
      <c r="E195" s="15"/>
      <c r="P195" s="20"/>
      <c r="S195" s="27"/>
      <c r="T195" s="61"/>
      <c r="U195" s="15"/>
      <c r="V195" s="61"/>
      <c r="W195" s="61"/>
      <c r="X195" s="15"/>
      <c r="Y195" s="15"/>
      <c r="Z195" s="15"/>
      <c r="AA195" s="15"/>
      <c r="AB195" s="15"/>
      <c r="AC195" s="15"/>
      <c r="AD195" s="15"/>
      <c r="AE195" s="15"/>
      <c r="AG195" s="20"/>
      <c r="AH195" s="102"/>
      <c r="AJ195" s="9" t="s">
        <v>29</v>
      </c>
      <c r="AK195" s="153">
        <f>Eingabe!C28</f>
        <v>23</v>
      </c>
      <c r="AL195" s="154"/>
      <c r="AM195" s="189"/>
      <c r="AN195" s="190"/>
      <c r="AO195" s="262"/>
      <c r="AP195" s="4"/>
      <c r="AQ195" s="4">
        <f t="shared" si="35"/>
        <v>0</v>
      </c>
      <c r="AR195" s="5"/>
      <c r="AS195" s="4">
        <f t="shared" si="36"/>
        <v>0</v>
      </c>
      <c r="AT195" s="6">
        <f>Eingabe!K28</f>
        <v>0</v>
      </c>
      <c r="AU195" s="270">
        <f t="shared" si="37"/>
        <v>0</v>
      </c>
      <c r="AV195" s="271">
        <f t="shared" si="38"/>
        <v>0</v>
      </c>
    </row>
    <row r="196" spans="2:48" ht="35.25" customHeight="1">
      <c r="B196" s="20"/>
      <c r="E196" s="15"/>
      <c r="P196" s="20"/>
      <c r="S196" s="27"/>
      <c r="T196" s="61"/>
      <c r="U196" s="15"/>
      <c r="V196" s="61"/>
      <c r="W196" s="61"/>
      <c r="X196" s="15"/>
      <c r="Y196" s="15"/>
      <c r="Z196" s="15"/>
      <c r="AA196" s="15"/>
      <c r="AB196" s="15"/>
      <c r="AC196" s="15"/>
      <c r="AD196" s="15"/>
      <c r="AE196" s="15"/>
      <c r="AG196" s="20"/>
      <c r="AH196" s="102"/>
      <c r="AJ196" s="9" t="s">
        <v>30</v>
      </c>
      <c r="AK196" s="153">
        <f>Eingabe!C29</f>
        <v>24</v>
      </c>
      <c r="AL196" s="154"/>
      <c r="AM196" s="189"/>
      <c r="AN196" s="190"/>
      <c r="AO196" s="262"/>
      <c r="AP196" s="4"/>
      <c r="AQ196" s="4">
        <f t="shared" si="35"/>
        <v>0</v>
      </c>
      <c r="AR196" s="5"/>
      <c r="AS196" s="4">
        <f t="shared" si="36"/>
        <v>0</v>
      </c>
      <c r="AT196" s="6">
        <f>Eingabe!K29</f>
        <v>0</v>
      </c>
      <c r="AU196" s="270">
        <f t="shared" si="37"/>
        <v>0</v>
      </c>
      <c r="AV196" s="271">
        <f t="shared" si="38"/>
        <v>0</v>
      </c>
    </row>
    <row r="197" spans="2:48" ht="35.25" customHeight="1">
      <c r="B197" s="20"/>
      <c r="E197" s="15"/>
      <c r="P197" s="20"/>
      <c r="S197" s="27"/>
      <c r="T197" s="61"/>
      <c r="U197" s="15"/>
      <c r="V197" s="61"/>
      <c r="W197" s="61"/>
      <c r="X197" s="15"/>
      <c r="Y197" s="15"/>
      <c r="Z197" s="15"/>
      <c r="AA197" s="15"/>
      <c r="AB197" s="15"/>
      <c r="AC197" s="15"/>
      <c r="AD197" s="15"/>
      <c r="AE197" s="15"/>
      <c r="AG197" s="20"/>
      <c r="AH197" s="102"/>
      <c r="AJ197" s="9" t="s">
        <v>31</v>
      </c>
      <c r="AK197" s="153">
        <f>Eingabe!C30</f>
        <v>25</v>
      </c>
      <c r="AL197" s="154"/>
      <c r="AM197" s="189"/>
      <c r="AN197" s="190"/>
      <c r="AO197" s="262"/>
      <c r="AP197" s="4"/>
      <c r="AQ197" s="4">
        <f t="shared" si="35"/>
        <v>0</v>
      </c>
      <c r="AR197" s="5"/>
      <c r="AS197" s="4">
        <f t="shared" si="36"/>
        <v>0</v>
      </c>
      <c r="AT197" s="6">
        <f>Eingabe!K30</f>
        <v>0</v>
      </c>
      <c r="AU197" s="270">
        <f t="shared" si="37"/>
        <v>0</v>
      </c>
      <c r="AV197" s="271">
        <f t="shared" si="38"/>
        <v>0</v>
      </c>
    </row>
    <row r="198" spans="2:48" ht="35.25" customHeight="1">
      <c r="B198" s="20"/>
      <c r="E198" s="15"/>
      <c r="P198" s="20"/>
      <c r="S198" s="27"/>
      <c r="T198" s="61"/>
      <c r="U198" s="15"/>
      <c r="V198" s="61"/>
      <c r="W198" s="61"/>
      <c r="X198" s="15"/>
      <c r="Y198" s="15"/>
      <c r="Z198" s="15"/>
      <c r="AA198" s="15"/>
      <c r="AB198" s="15"/>
      <c r="AC198" s="15"/>
      <c r="AD198" s="15"/>
      <c r="AE198" s="15"/>
      <c r="AG198" s="20"/>
      <c r="AH198" s="102"/>
      <c r="AJ198" s="9" t="s">
        <v>32</v>
      </c>
      <c r="AK198" s="153">
        <f>Eingabe!C31</f>
        <v>26</v>
      </c>
      <c r="AL198" s="154"/>
      <c r="AM198" s="189"/>
      <c r="AN198" s="190"/>
      <c r="AO198" s="262"/>
      <c r="AP198" s="4"/>
      <c r="AQ198" s="4">
        <f t="shared" si="35"/>
        <v>0</v>
      </c>
      <c r="AR198" s="5"/>
      <c r="AS198" s="4">
        <f t="shared" si="36"/>
        <v>0</v>
      </c>
      <c r="AT198" s="6">
        <f>Eingabe!K31</f>
        <v>0</v>
      </c>
      <c r="AU198" s="270">
        <f t="shared" si="37"/>
        <v>0</v>
      </c>
      <c r="AV198" s="271">
        <f t="shared" si="38"/>
        <v>0</v>
      </c>
    </row>
    <row r="199" spans="2:48" ht="35.25" customHeight="1">
      <c r="B199" s="20"/>
      <c r="E199" s="15"/>
      <c r="P199" s="20"/>
      <c r="S199" s="27"/>
      <c r="T199" s="61"/>
      <c r="U199" s="15"/>
      <c r="V199" s="61"/>
      <c r="W199" s="61"/>
      <c r="X199" s="15"/>
      <c r="Y199" s="15"/>
      <c r="Z199" s="15"/>
      <c r="AA199" s="15"/>
      <c r="AB199" s="15"/>
      <c r="AC199" s="15"/>
      <c r="AD199" s="15"/>
      <c r="AE199" s="15"/>
      <c r="AG199" s="20"/>
      <c r="AH199" s="102"/>
      <c r="AJ199" s="9" t="s">
        <v>33</v>
      </c>
      <c r="AK199" s="153">
        <f>Eingabe!C32</f>
        <v>27</v>
      </c>
      <c r="AL199" s="154"/>
      <c r="AM199" s="189"/>
      <c r="AN199" s="190"/>
      <c r="AO199" s="262"/>
      <c r="AP199" s="4"/>
      <c r="AQ199" s="4">
        <f t="shared" si="35"/>
        <v>0</v>
      </c>
      <c r="AR199" s="5"/>
      <c r="AS199" s="4">
        <f t="shared" si="36"/>
        <v>0</v>
      </c>
      <c r="AT199" s="6">
        <f>Eingabe!K32</f>
        <v>0</v>
      </c>
      <c r="AU199" s="270">
        <f t="shared" si="37"/>
        <v>0</v>
      </c>
      <c r="AV199" s="271">
        <f t="shared" si="38"/>
        <v>0</v>
      </c>
    </row>
    <row r="200" spans="2:48" ht="35.25" customHeight="1">
      <c r="B200" s="20"/>
      <c r="E200" s="15"/>
      <c r="P200" s="20"/>
      <c r="S200" s="27"/>
      <c r="T200" s="61"/>
      <c r="U200" s="15"/>
      <c r="V200" s="61"/>
      <c r="W200" s="61"/>
      <c r="X200" s="15"/>
      <c r="Y200" s="15"/>
      <c r="Z200" s="15"/>
      <c r="AA200" s="15"/>
      <c r="AB200" s="15"/>
      <c r="AC200" s="15"/>
      <c r="AD200" s="15"/>
      <c r="AE200" s="15"/>
      <c r="AG200" s="20"/>
      <c r="AH200" s="102"/>
      <c r="AJ200" s="9" t="s">
        <v>34</v>
      </c>
      <c r="AK200" s="153">
        <f>Eingabe!C33</f>
        <v>28</v>
      </c>
      <c r="AL200" s="154"/>
      <c r="AM200" s="189"/>
      <c r="AN200" s="190"/>
      <c r="AO200" s="262"/>
      <c r="AP200" s="4"/>
      <c r="AQ200" s="4">
        <f t="shared" si="35"/>
        <v>0</v>
      </c>
      <c r="AR200" s="5"/>
      <c r="AS200" s="4">
        <f t="shared" si="36"/>
        <v>0</v>
      </c>
      <c r="AT200" s="6">
        <f>Eingabe!K33</f>
        <v>0</v>
      </c>
      <c r="AU200" s="270">
        <f t="shared" si="37"/>
        <v>0</v>
      </c>
      <c r="AV200" s="271">
        <f t="shared" si="38"/>
        <v>0</v>
      </c>
    </row>
    <row r="201" spans="2:48" ht="35.25" customHeight="1">
      <c r="B201" s="20"/>
      <c r="E201" s="15"/>
      <c r="P201" s="20"/>
      <c r="S201" s="27"/>
      <c r="T201" s="61"/>
      <c r="U201" s="15"/>
      <c r="V201" s="61"/>
      <c r="W201" s="61"/>
      <c r="X201" s="15"/>
      <c r="Y201" s="15"/>
      <c r="Z201" s="15"/>
      <c r="AA201" s="15"/>
      <c r="AB201" s="15"/>
      <c r="AC201" s="15"/>
      <c r="AD201" s="15"/>
      <c r="AE201" s="15"/>
      <c r="AG201" s="20"/>
      <c r="AH201" s="102"/>
      <c r="AJ201" s="9" t="s">
        <v>35</v>
      </c>
      <c r="AK201" s="153">
        <f>Eingabe!C34</f>
        <v>29</v>
      </c>
      <c r="AL201" s="154"/>
      <c r="AM201" s="189"/>
      <c r="AN201" s="190"/>
      <c r="AO201" s="262"/>
      <c r="AP201" s="4"/>
      <c r="AQ201" s="4">
        <f t="shared" si="35"/>
        <v>0</v>
      </c>
      <c r="AR201" s="5"/>
      <c r="AS201" s="4">
        <f t="shared" si="36"/>
        <v>0</v>
      </c>
      <c r="AT201" s="6">
        <f>Eingabe!K34</f>
        <v>0</v>
      </c>
      <c r="AU201" s="270">
        <f t="shared" si="37"/>
        <v>0</v>
      </c>
      <c r="AV201" s="271">
        <f t="shared" si="38"/>
        <v>0</v>
      </c>
    </row>
    <row r="202" spans="2:48" ht="35.25" customHeight="1">
      <c r="B202" s="20"/>
      <c r="E202" s="15"/>
      <c r="P202" s="20"/>
      <c r="S202" s="27"/>
      <c r="T202" s="61"/>
      <c r="U202" s="15"/>
      <c r="V202" s="61"/>
      <c r="W202" s="61"/>
      <c r="X202" s="15"/>
      <c r="Y202" s="15"/>
      <c r="Z202" s="15"/>
      <c r="AA202" s="15"/>
      <c r="AB202" s="15"/>
      <c r="AC202" s="15"/>
      <c r="AD202" s="15"/>
      <c r="AE202" s="15"/>
      <c r="AG202" s="20"/>
      <c r="AH202" s="102"/>
      <c r="AJ202" s="9" t="s">
        <v>36</v>
      </c>
      <c r="AK202" s="153">
        <f>Eingabe!C35</f>
        <v>30</v>
      </c>
      <c r="AL202" s="154"/>
      <c r="AM202" s="189"/>
      <c r="AN202" s="190"/>
      <c r="AO202" s="262"/>
      <c r="AP202" s="4"/>
      <c r="AQ202" s="4">
        <f t="shared" si="35"/>
        <v>0</v>
      </c>
      <c r="AR202" s="5"/>
      <c r="AS202" s="4">
        <f t="shared" si="36"/>
        <v>0</v>
      </c>
      <c r="AT202" s="6">
        <f>Eingabe!K35</f>
        <v>0</v>
      </c>
      <c r="AU202" s="270">
        <f t="shared" si="37"/>
        <v>0</v>
      </c>
      <c r="AV202" s="271">
        <f t="shared" si="38"/>
        <v>0</v>
      </c>
    </row>
    <row r="203" spans="2:48" ht="35.25" customHeight="1">
      <c r="B203" s="20"/>
      <c r="E203" s="15"/>
      <c r="P203" s="20"/>
      <c r="S203" s="27"/>
      <c r="T203" s="61"/>
      <c r="U203" s="15"/>
      <c r="V203" s="61"/>
      <c r="W203" s="61"/>
      <c r="X203" s="15"/>
      <c r="Y203" s="15"/>
      <c r="Z203" s="15"/>
      <c r="AA203" s="15"/>
      <c r="AB203" s="15"/>
      <c r="AC203" s="15"/>
      <c r="AD203" s="15"/>
      <c r="AE203" s="15"/>
      <c r="AG203" s="20"/>
      <c r="AH203" s="102"/>
      <c r="AJ203" s="9" t="s">
        <v>37</v>
      </c>
      <c r="AK203" s="153">
        <f>Eingabe!C36</f>
        <v>31</v>
      </c>
      <c r="AL203" s="154"/>
      <c r="AM203" s="189"/>
      <c r="AN203" s="190"/>
      <c r="AO203" s="262"/>
      <c r="AP203" s="4"/>
      <c r="AQ203" s="4">
        <f t="shared" si="35"/>
        <v>0</v>
      </c>
      <c r="AR203" s="5"/>
      <c r="AS203" s="4">
        <f t="shared" si="36"/>
        <v>0</v>
      </c>
      <c r="AT203" s="6">
        <f>Eingabe!K36</f>
        <v>0</v>
      </c>
      <c r="AU203" s="270">
        <f t="shared" si="37"/>
        <v>0</v>
      </c>
      <c r="AV203" s="271">
        <f t="shared" si="38"/>
        <v>0</v>
      </c>
    </row>
    <row r="204" spans="2:48" ht="35.25" customHeight="1">
      <c r="B204" s="20"/>
      <c r="E204" s="15"/>
      <c r="P204" s="20"/>
      <c r="S204" s="27"/>
      <c r="T204" s="61"/>
      <c r="U204" s="15"/>
      <c r="V204" s="61"/>
      <c r="W204" s="61"/>
      <c r="X204" s="15"/>
      <c r="Y204" s="15"/>
      <c r="Z204" s="15"/>
      <c r="AA204" s="15"/>
      <c r="AB204" s="15"/>
      <c r="AC204" s="15"/>
      <c r="AD204" s="15"/>
      <c r="AE204" s="15"/>
      <c r="AG204" s="20"/>
      <c r="AH204" s="102"/>
      <c r="AJ204" s="9" t="s">
        <v>38</v>
      </c>
      <c r="AK204" s="153">
        <f>Eingabe!C37</f>
        <v>32</v>
      </c>
      <c r="AL204" s="154"/>
      <c r="AM204" s="189"/>
      <c r="AN204" s="190"/>
      <c r="AO204" s="262"/>
      <c r="AP204" s="4"/>
      <c r="AQ204" s="4">
        <f t="shared" si="35"/>
        <v>0</v>
      </c>
      <c r="AR204" s="5"/>
      <c r="AS204" s="4">
        <f t="shared" si="36"/>
        <v>0</v>
      </c>
      <c r="AT204" s="6">
        <f>Eingabe!K37</f>
        <v>0</v>
      </c>
      <c r="AU204" s="270">
        <f t="shared" si="37"/>
        <v>0</v>
      </c>
      <c r="AV204" s="271">
        <f t="shared" si="38"/>
        <v>0</v>
      </c>
    </row>
    <row r="205" spans="2:48" ht="35.25" customHeight="1">
      <c r="B205" s="20"/>
      <c r="E205" s="15"/>
      <c r="P205" s="20"/>
      <c r="S205" s="27"/>
      <c r="T205" s="61"/>
      <c r="U205" s="15"/>
      <c r="V205" s="61"/>
      <c r="W205" s="61"/>
      <c r="X205" s="15"/>
      <c r="Y205" s="15"/>
      <c r="Z205" s="15"/>
      <c r="AA205" s="15"/>
      <c r="AB205" s="15"/>
      <c r="AC205" s="15"/>
      <c r="AD205" s="15"/>
      <c r="AE205" s="15"/>
      <c r="AG205" s="20"/>
      <c r="AH205" s="102"/>
      <c r="AJ205" s="9" t="s">
        <v>39</v>
      </c>
      <c r="AK205" s="153">
        <f>Eingabe!C38</f>
        <v>33</v>
      </c>
      <c r="AL205" s="154"/>
      <c r="AM205" s="189"/>
      <c r="AN205" s="190"/>
      <c r="AO205" s="262"/>
      <c r="AP205" s="4"/>
      <c r="AQ205" s="4">
        <f t="shared" si="35"/>
        <v>0</v>
      </c>
      <c r="AR205" s="5"/>
      <c r="AS205" s="4">
        <f t="shared" si="36"/>
        <v>0</v>
      </c>
      <c r="AT205" s="6">
        <f>Eingabe!K38</f>
        <v>0</v>
      </c>
      <c r="AU205" s="270">
        <f t="shared" si="37"/>
        <v>0</v>
      </c>
      <c r="AV205" s="271">
        <f t="shared" si="38"/>
        <v>0</v>
      </c>
    </row>
    <row r="206" spans="2:48" ht="35.25" customHeight="1">
      <c r="B206" s="20"/>
      <c r="E206" s="15"/>
      <c r="P206" s="20"/>
      <c r="S206" s="27"/>
      <c r="T206" s="61"/>
      <c r="U206" s="15"/>
      <c r="V206" s="61"/>
      <c r="W206" s="61"/>
      <c r="X206" s="15"/>
      <c r="Y206" s="15"/>
      <c r="Z206" s="15"/>
      <c r="AA206" s="15"/>
      <c r="AB206" s="15"/>
      <c r="AC206" s="15"/>
      <c r="AD206" s="15"/>
      <c r="AE206" s="15"/>
      <c r="AG206" s="20"/>
      <c r="AH206" s="102"/>
      <c r="AJ206" s="9" t="s">
        <v>40</v>
      </c>
      <c r="AK206" s="153">
        <f>Eingabe!C39</f>
        <v>34</v>
      </c>
      <c r="AL206" s="154"/>
      <c r="AM206" s="189"/>
      <c r="AN206" s="190"/>
      <c r="AO206" s="262"/>
      <c r="AP206" s="4"/>
      <c r="AQ206" s="4">
        <f t="shared" si="35"/>
        <v>0</v>
      </c>
      <c r="AR206" s="5"/>
      <c r="AS206" s="4">
        <f t="shared" si="36"/>
        <v>0</v>
      </c>
      <c r="AT206" s="6">
        <f>Eingabe!K39</f>
        <v>0</v>
      </c>
      <c r="AU206" s="270">
        <f aca="true" t="shared" si="39" ref="AU206:AU222">$AR$113-AR206</f>
        <v>0</v>
      </c>
      <c r="AV206" s="271">
        <f t="shared" si="38"/>
        <v>0</v>
      </c>
    </row>
    <row r="207" spans="2:48" ht="35.25" customHeight="1">
      <c r="B207" s="20"/>
      <c r="E207" s="15"/>
      <c r="P207" s="20"/>
      <c r="S207" s="27"/>
      <c r="T207" s="61"/>
      <c r="U207" s="15"/>
      <c r="V207" s="61"/>
      <c r="W207" s="61"/>
      <c r="X207" s="15"/>
      <c r="Y207" s="15"/>
      <c r="Z207" s="15"/>
      <c r="AA207" s="15"/>
      <c r="AB207" s="15"/>
      <c r="AC207" s="15"/>
      <c r="AD207" s="15"/>
      <c r="AE207" s="15"/>
      <c r="AG207" s="20"/>
      <c r="AH207" s="102"/>
      <c r="AJ207" s="9" t="s">
        <v>41</v>
      </c>
      <c r="AK207" s="153">
        <f>Eingabe!C40</f>
        <v>35</v>
      </c>
      <c r="AL207" s="154"/>
      <c r="AM207" s="189"/>
      <c r="AN207" s="190"/>
      <c r="AO207" s="262"/>
      <c r="AP207" s="4"/>
      <c r="AQ207" s="4">
        <f t="shared" si="35"/>
        <v>0</v>
      </c>
      <c r="AR207" s="5"/>
      <c r="AS207" s="4">
        <f t="shared" si="36"/>
        <v>0</v>
      </c>
      <c r="AT207" s="6">
        <f>Eingabe!K40</f>
        <v>0</v>
      </c>
      <c r="AU207" s="270">
        <f t="shared" si="39"/>
        <v>0</v>
      </c>
      <c r="AV207" s="271">
        <f t="shared" si="38"/>
        <v>0</v>
      </c>
    </row>
    <row r="208" spans="2:48" ht="35.25" customHeight="1">
      <c r="B208" s="20"/>
      <c r="E208" s="15"/>
      <c r="P208" s="20"/>
      <c r="S208" s="27"/>
      <c r="T208" s="61"/>
      <c r="U208" s="15"/>
      <c r="V208" s="61"/>
      <c r="W208" s="61"/>
      <c r="X208" s="15"/>
      <c r="Y208" s="15"/>
      <c r="Z208" s="15"/>
      <c r="AA208" s="15"/>
      <c r="AB208" s="15"/>
      <c r="AC208" s="15"/>
      <c r="AD208" s="15"/>
      <c r="AE208" s="15"/>
      <c r="AG208" s="20"/>
      <c r="AH208" s="102"/>
      <c r="AJ208" s="9" t="s">
        <v>42</v>
      </c>
      <c r="AK208" s="153">
        <f>Eingabe!C41</f>
        <v>36</v>
      </c>
      <c r="AL208" s="154"/>
      <c r="AM208" s="189"/>
      <c r="AN208" s="190"/>
      <c r="AO208" s="262"/>
      <c r="AP208" s="4"/>
      <c r="AQ208" s="4">
        <f t="shared" si="35"/>
        <v>0</v>
      </c>
      <c r="AR208" s="5"/>
      <c r="AS208" s="4">
        <f t="shared" si="36"/>
        <v>0</v>
      </c>
      <c r="AT208" s="6">
        <f>Eingabe!K41</f>
        <v>0</v>
      </c>
      <c r="AU208" s="270">
        <f t="shared" si="39"/>
        <v>0</v>
      </c>
      <c r="AV208" s="271">
        <f t="shared" si="38"/>
        <v>0</v>
      </c>
    </row>
    <row r="209" spans="2:48" ht="35.25" customHeight="1">
      <c r="B209" s="20"/>
      <c r="E209" s="15"/>
      <c r="P209" s="20"/>
      <c r="S209" s="27"/>
      <c r="T209" s="61"/>
      <c r="U209" s="15"/>
      <c r="V209" s="61"/>
      <c r="W209" s="61"/>
      <c r="X209" s="15"/>
      <c r="Y209" s="15"/>
      <c r="Z209" s="15"/>
      <c r="AA209" s="15"/>
      <c r="AB209" s="15"/>
      <c r="AC209" s="15"/>
      <c r="AD209" s="15"/>
      <c r="AE209" s="15"/>
      <c r="AG209" s="20"/>
      <c r="AH209" s="102"/>
      <c r="AJ209" s="9" t="s">
        <v>43</v>
      </c>
      <c r="AK209" s="153">
        <f>Eingabe!C42</f>
        <v>37</v>
      </c>
      <c r="AL209" s="154"/>
      <c r="AM209" s="189"/>
      <c r="AN209" s="190"/>
      <c r="AO209" s="262"/>
      <c r="AP209" s="4"/>
      <c r="AQ209" s="4">
        <f t="shared" si="35"/>
        <v>0</v>
      </c>
      <c r="AR209" s="5"/>
      <c r="AS209" s="4">
        <f t="shared" si="36"/>
        <v>0</v>
      </c>
      <c r="AT209" s="6">
        <f>Eingabe!K42</f>
        <v>0</v>
      </c>
      <c r="AU209" s="270">
        <f t="shared" si="39"/>
        <v>0</v>
      </c>
      <c r="AV209" s="271">
        <f t="shared" si="38"/>
        <v>0</v>
      </c>
    </row>
    <row r="210" spans="2:48" ht="35.25" customHeight="1">
      <c r="B210" s="20"/>
      <c r="E210" s="15"/>
      <c r="P210" s="20"/>
      <c r="S210" s="27"/>
      <c r="T210" s="61"/>
      <c r="U210" s="15"/>
      <c r="V210" s="61"/>
      <c r="W210" s="61"/>
      <c r="X210" s="15"/>
      <c r="Y210" s="15"/>
      <c r="Z210" s="15"/>
      <c r="AA210" s="15"/>
      <c r="AB210" s="15"/>
      <c r="AC210" s="15"/>
      <c r="AD210" s="15"/>
      <c r="AE210" s="15"/>
      <c r="AG210" s="20"/>
      <c r="AH210" s="102"/>
      <c r="AJ210" s="9" t="s">
        <v>44</v>
      </c>
      <c r="AK210" s="153">
        <f>Eingabe!C43</f>
        <v>38</v>
      </c>
      <c r="AL210" s="154"/>
      <c r="AM210" s="189"/>
      <c r="AN210" s="190"/>
      <c r="AO210" s="262"/>
      <c r="AP210" s="4"/>
      <c r="AQ210" s="4">
        <f t="shared" si="35"/>
        <v>0</v>
      </c>
      <c r="AR210" s="5"/>
      <c r="AS210" s="4">
        <f t="shared" si="36"/>
        <v>0</v>
      </c>
      <c r="AT210" s="6">
        <f>Eingabe!K43</f>
        <v>0</v>
      </c>
      <c r="AU210" s="270">
        <f t="shared" si="39"/>
        <v>0</v>
      </c>
      <c r="AV210" s="271">
        <f t="shared" si="38"/>
        <v>0</v>
      </c>
    </row>
    <row r="211" spans="2:48" ht="35.25" customHeight="1">
      <c r="B211" s="20"/>
      <c r="E211" s="15"/>
      <c r="P211" s="20"/>
      <c r="S211" s="27"/>
      <c r="T211" s="61"/>
      <c r="U211" s="15"/>
      <c r="V211" s="61"/>
      <c r="W211" s="61"/>
      <c r="X211" s="15"/>
      <c r="Y211" s="15"/>
      <c r="Z211" s="15"/>
      <c r="AA211" s="15"/>
      <c r="AB211" s="15"/>
      <c r="AC211" s="15"/>
      <c r="AD211" s="15"/>
      <c r="AE211" s="15"/>
      <c r="AG211" s="20"/>
      <c r="AH211" s="102"/>
      <c r="AJ211" s="9" t="s">
        <v>45</v>
      </c>
      <c r="AK211" s="153">
        <f>Eingabe!C44</f>
        <v>39</v>
      </c>
      <c r="AL211" s="154"/>
      <c r="AM211" s="189"/>
      <c r="AN211" s="190"/>
      <c r="AO211" s="262"/>
      <c r="AP211" s="4"/>
      <c r="AQ211" s="4">
        <f t="shared" si="35"/>
        <v>0</v>
      </c>
      <c r="AR211" s="5"/>
      <c r="AS211" s="4">
        <f t="shared" si="36"/>
        <v>0</v>
      </c>
      <c r="AT211" s="6">
        <f>Eingabe!K44</f>
        <v>0</v>
      </c>
      <c r="AU211" s="270">
        <f t="shared" si="39"/>
        <v>0</v>
      </c>
      <c r="AV211" s="271">
        <f t="shared" si="38"/>
        <v>0</v>
      </c>
    </row>
    <row r="212" spans="2:48" ht="35.25" customHeight="1">
      <c r="B212" s="20"/>
      <c r="E212" s="15"/>
      <c r="P212" s="20"/>
      <c r="S212" s="27"/>
      <c r="T212" s="61"/>
      <c r="U212" s="15"/>
      <c r="V212" s="61"/>
      <c r="W212" s="61"/>
      <c r="X212" s="15"/>
      <c r="Y212" s="15"/>
      <c r="Z212" s="15"/>
      <c r="AA212" s="15"/>
      <c r="AB212" s="15"/>
      <c r="AC212" s="15"/>
      <c r="AD212" s="15"/>
      <c r="AE212" s="15"/>
      <c r="AG212" s="20"/>
      <c r="AH212" s="102"/>
      <c r="AJ212" s="9" t="s">
        <v>46</v>
      </c>
      <c r="AK212" s="153">
        <f>Eingabe!C45</f>
        <v>40</v>
      </c>
      <c r="AL212" s="154"/>
      <c r="AM212" s="189"/>
      <c r="AN212" s="190"/>
      <c r="AO212" s="262"/>
      <c r="AP212" s="4"/>
      <c r="AQ212" s="4">
        <f t="shared" si="35"/>
        <v>0</v>
      </c>
      <c r="AR212" s="5"/>
      <c r="AS212" s="4">
        <f t="shared" si="36"/>
        <v>0</v>
      </c>
      <c r="AT212" s="6">
        <f>Eingabe!K45</f>
        <v>0</v>
      </c>
      <c r="AU212" s="270">
        <f t="shared" si="39"/>
        <v>0</v>
      </c>
      <c r="AV212" s="271">
        <f t="shared" si="38"/>
        <v>0</v>
      </c>
    </row>
    <row r="213" spans="2:48" ht="35.25" customHeight="1">
      <c r="B213" s="20"/>
      <c r="E213" s="15"/>
      <c r="P213" s="20"/>
      <c r="S213" s="27"/>
      <c r="T213" s="61"/>
      <c r="U213" s="15"/>
      <c r="V213" s="61"/>
      <c r="W213" s="61"/>
      <c r="X213" s="15"/>
      <c r="Y213" s="15"/>
      <c r="Z213" s="15"/>
      <c r="AA213" s="15"/>
      <c r="AB213" s="15"/>
      <c r="AC213" s="15"/>
      <c r="AD213" s="15"/>
      <c r="AE213" s="15"/>
      <c r="AG213" s="20"/>
      <c r="AH213" s="102"/>
      <c r="AJ213" s="9" t="s">
        <v>47</v>
      </c>
      <c r="AK213" s="153">
        <f>Eingabe!C46</f>
        <v>41</v>
      </c>
      <c r="AL213" s="154"/>
      <c r="AM213" s="189"/>
      <c r="AN213" s="190"/>
      <c r="AO213" s="262"/>
      <c r="AP213" s="4"/>
      <c r="AQ213" s="4">
        <f t="shared" si="35"/>
        <v>0</v>
      </c>
      <c r="AR213" s="5"/>
      <c r="AS213" s="4">
        <f t="shared" si="36"/>
        <v>0</v>
      </c>
      <c r="AT213" s="6">
        <f>Eingabe!K46</f>
        <v>0</v>
      </c>
      <c r="AU213" s="270">
        <f t="shared" si="39"/>
        <v>0</v>
      </c>
      <c r="AV213" s="271">
        <f t="shared" si="38"/>
        <v>0</v>
      </c>
    </row>
    <row r="214" spans="2:48" ht="35.25" customHeight="1">
      <c r="B214" s="20"/>
      <c r="E214" s="15"/>
      <c r="P214" s="20"/>
      <c r="S214" s="27"/>
      <c r="T214" s="61"/>
      <c r="U214" s="15"/>
      <c r="V214" s="61"/>
      <c r="W214" s="61"/>
      <c r="X214" s="15"/>
      <c r="Y214" s="15"/>
      <c r="Z214" s="15"/>
      <c r="AA214" s="15"/>
      <c r="AB214" s="15"/>
      <c r="AC214" s="15"/>
      <c r="AD214" s="15"/>
      <c r="AE214" s="15"/>
      <c r="AG214" s="20"/>
      <c r="AH214" s="102"/>
      <c r="AJ214" s="9" t="s">
        <v>48</v>
      </c>
      <c r="AK214" s="153">
        <f>Eingabe!C47</f>
        <v>42</v>
      </c>
      <c r="AL214" s="154"/>
      <c r="AM214" s="189"/>
      <c r="AN214" s="190"/>
      <c r="AO214" s="262"/>
      <c r="AP214" s="4"/>
      <c r="AQ214" s="4">
        <f t="shared" si="35"/>
        <v>0</v>
      </c>
      <c r="AR214" s="5"/>
      <c r="AS214" s="4">
        <f t="shared" si="36"/>
        <v>0</v>
      </c>
      <c r="AT214" s="6">
        <f>Eingabe!K47</f>
        <v>0</v>
      </c>
      <c r="AU214" s="270">
        <f t="shared" si="39"/>
        <v>0</v>
      </c>
      <c r="AV214" s="271">
        <f t="shared" si="38"/>
        <v>0</v>
      </c>
    </row>
    <row r="215" spans="2:48" ht="35.25" customHeight="1">
      <c r="B215" s="20"/>
      <c r="E215" s="15"/>
      <c r="P215" s="20"/>
      <c r="S215" s="27"/>
      <c r="T215" s="61"/>
      <c r="U215" s="15"/>
      <c r="V215" s="61"/>
      <c r="W215" s="61"/>
      <c r="X215" s="15"/>
      <c r="Y215" s="15"/>
      <c r="Z215" s="15"/>
      <c r="AA215" s="15"/>
      <c r="AB215" s="15"/>
      <c r="AC215" s="15"/>
      <c r="AD215" s="15"/>
      <c r="AE215" s="15"/>
      <c r="AG215" s="20"/>
      <c r="AH215" s="102"/>
      <c r="AJ215" s="9" t="s">
        <v>49</v>
      </c>
      <c r="AK215" s="153">
        <f>Eingabe!C48</f>
        <v>43</v>
      </c>
      <c r="AL215" s="154"/>
      <c r="AM215" s="189"/>
      <c r="AN215" s="190"/>
      <c r="AO215" s="262"/>
      <c r="AP215" s="4"/>
      <c r="AQ215" s="4">
        <f t="shared" si="35"/>
        <v>0</v>
      </c>
      <c r="AR215" s="5"/>
      <c r="AS215" s="4">
        <f t="shared" si="36"/>
        <v>0</v>
      </c>
      <c r="AT215" s="6">
        <f>Eingabe!K48</f>
        <v>0</v>
      </c>
      <c r="AU215" s="270">
        <f t="shared" si="39"/>
        <v>0</v>
      </c>
      <c r="AV215" s="271">
        <f t="shared" si="38"/>
        <v>0</v>
      </c>
    </row>
    <row r="216" spans="2:48" ht="35.25" customHeight="1">
      <c r="B216" s="20"/>
      <c r="E216" s="15"/>
      <c r="P216" s="20"/>
      <c r="S216" s="27"/>
      <c r="T216" s="61"/>
      <c r="U216" s="15"/>
      <c r="V216" s="61"/>
      <c r="W216" s="61"/>
      <c r="X216" s="15"/>
      <c r="Y216" s="15"/>
      <c r="Z216" s="15"/>
      <c r="AA216" s="15"/>
      <c r="AB216" s="15"/>
      <c r="AC216" s="15"/>
      <c r="AD216" s="15"/>
      <c r="AE216" s="15"/>
      <c r="AG216" s="20"/>
      <c r="AH216" s="102"/>
      <c r="AJ216" s="9" t="s">
        <v>50</v>
      </c>
      <c r="AK216" s="153">
        <f>Eingabe!C49</f>
        <v>44</v>
      </c>
      <c r="AL216" s="154"/>
      <c r="AM216" s="189"/>
      <c r="AN216" s="190"/>
      <c r="AO216" s="262"/>
      <c r="AP216" s="4"/>
      <c r="AQ216" s="4">
        <f t="shared" si="35"/>
        <v>0</v>
      </c>
      <c r="AR216" s="5"/>
      <c r="AS216" s="4">
        <f t="shared" si="36"/>
        <v>0</v>
      </c>
      <c r="AT216" s="6">
        <f>Eingabe!K49</f>
        <v>0</v>
      </c>
      <c r="AU216" s="270">
        <f t="shared" si="39"/>
        <v>0</v>
      </c>
      <c r="AV216" s="271">
        <f t="shared" si="38"/>
        <v>0</v>
      </c>
    </row>
    <row r="217" spans="2:48" ht="35.25" customHeight="1">
      <c r="B217" s="20"/>
      <c r="E217" s="15"/>
      <c r="P217" s="20"/>
      <c r="S217" s="27"/>
      <c r="T217" s="61"/>
      <c r="U217" s="15"/>
      <c r="V217" s="61"/>
      <c r="W217" s="61"/>
      <c r="X217" s="15"/>
      <c r="Y217" s="15"/>
      <c r="Z217" s="15"/>
      <c r="AA217" s="15"/>
      <c r="AB217" s="15"/>
      <c r="AC217" s="15"/>
      <c r="AD217" s="15"/>
      <c r="AE217" s="15"/>
      <c r="AG217" s="20"/>
      <c r="AH217" s="102"/>
      <c r="AJ217" s="9" t="s">
        <v>51</v>
      </c>
      <c r="AK217" s="153">
        <f>Eingabe!C50</f>
        <v>45</v>
      </c>
      <c r="AL217" s="154"/>
      <c r="AM217" s="189"/>
      <c r="AN217" s="190"/>
      <c r="AO217" s="262"/>
      <c r="AP217" s="4"/>
      <c r="AQ217" s="4">
        <f t="shared" si="35"/>
        <v>0</v>
      </c>
      <c r="AR217" s="5"/>
      <c r="AS217" s="4">
        <f t="shared" si="36"/>
        <v>0</v>
      </c>
      <c r="AT217" s="6">
        <f>Eingabe!K50</f>
        <v>0</v>
      </c>
      <c r="AU217" s="270">
        <f t="shared" si="39"/>
        <v>0</v>
      </c>
      <c r="AV217" s="271">
        <f t="shared" si="38"/>
        <v>0</v>
      </c>
    </row>
    <row r="218" spans="2:48" ht="35.25" customHeight="1">
      <c r="B218" s="20"/>
      <c r="E218" s="15"/>
      <c r="P218" s="20"/>
      <c r="S218" s="27"/>
      <c r="T218" s="61"/>
      <c r="U218" s="15"/>
      <c r="V218" s="61"/>
      <c r="W218" s="61"/>
      <c r="X218" s="15"/>
      <c r="Y218" s="15"/>
      <c r="Z218" s="15"/>
      <c r="AA218" s="15"/>
      <c r="AB218" s="15"/>
      <c r="AC218" s="15"/>
      <c r="AD218" s="15"/>
      <c r="AE218" s="15"/>
      <c r="AG218" s="20"/>
      <c r="AH218" s="102"/>
      <c r="AJ218" s="9" t="s">
        <v>52</v>
      </c>
      <c r="AK218" s="153">
        <f>Eingabe!C51</f>
        <v>46</v>
      </c>
      <c r="AL218" s="154"/>
      <c r="AM218" s="189"/>
      <c r="AN218" s="190"/>
      <c r="AO218" s="262"/>
      <c r="AP218" s="4"/>
      <c r="AQ218" s="4">
        <f t="shared" si="35"/>
        <v>0</v>
      </c>
      <c r="AR218" s="5"/>
      <c r="AS218" s="4">
        <f t="shared" si="36"/>
        <v>0</v>
      </c>
      <c r="AT218" s="6">
        <f>Eingabe!K51</f>
        <v>0</v>
      </c>
      <c r="AU218" s="270">
        <f t="shared" si="39"/>
        <v>0</v>
      </c>
      <c r="AV218" s="271">
        <f t="shared" si="38"/>
        <v>0</v>
      </c>
    </row>
    <row r="219" spans="2:48" ht="35.25" customHeight="1">
      <c r="B219" s="20"/>
      <c r="E219" s="15"/>
      <c r="P219" s="20"/>
      <c r="S219" s="27"/>
      <c r="T219" s="61"/>
      <c r="U219" s="15"/>
      <c r="V219" s="61"/>
      <c r="W219" s="61"/>
      <c r="X219" s="15"/>
      <c r="Y219" s="15"/>
      <c r="Z219" s="15"/>
      <c r="AA219" s="15"/>
      <c r="AB219" s="15"/>
      <c r="AC219" s="15"/>
      <c r="AD219" s="15"/>
      <c r="AE219" s="15"/>
      <c r="AG219" s="20"/>
      <c r="AH219" s="102"/>
      <c r="AJ219" s="9" t="s">
        <v>53</v>
      </c>
      <c r="AK219" s="153">
        <f>Eingabe!C52</f>
        <v>47</v>
      </c>
      <c r="AL219" s="154"/>
      <c r="AM219" s="189"/>
      <c r="AN219" s="190"/>
      <c r="AO219" s="262"/>
      <c r="AP219" s="4"/>
      <c r="AQ219" s="4">
        <f t="shared" si="35"/>
        <v>0</v>
      </c>
      <c r="AR219" s="5"/>
      <c r="AS219" s="4">
        <f t="shared" si="36"/>
        <v>0</v>
      </c>
      <c r="AT219" s="6">
        <f>Eingabe!K52</f>
        <v>0</v>
      </c>
      <c r="AU219" s="270">
        <f t="shared" si="39"/>
        <v>0</v>
      </c>
      <c r="AV219" s="271">
        <f t="shared" si="38"/>
        <v>0</v>
      </c>
    </row>
    <row r="220" spans="2:48" ht="35.25" customHeight="1">
      <c r="B220" s="20"/>
      <c r="E220" s="15"/>
      <c r="P220" s="20"/>
      <c r="S220" s="27"/>
      <c r="T220" s="61"/>
      <c r="U220" s="15"/>
      <c r="V220" s="61"/>
      <c r="W220" s="61"/>
      <c r="X220" s="15"/>
      <c r="Y220" s="15"/>
      <c r="Z220" s="15"/>
      <c r="AA220" s="15"/>
      <c r="AB220" s="15"/>
      <c r="AC220" s="15"/>
      <c r="AD220" s="15"/>
      <c r="AE220" s="15"/>
      <c r="AG220" s="20"/>
      <c r="AH220" s="102"/>
      <c r="AJ220" s="9" t="s">
        <v>54</v>
      </c>
      <c r="AK220" s="153">
        <f>Eingabe!C53</f>
        <v>48</v>
      </c>
      <c r="AL220" s="154"/>
      <c r="AM220" s="189"/>
      <c r="AN220" s="190"/>
      <c r="AO220" s="262"/>
      <c r="AP220" s="4"/>
      <c r="AQ220" s="4">
        <f t="shared" si="35"/>
        <v>0</v>
      </c>
      <c r="AR220" s="5"/>
      <c r="AS220" s="4">
        <f t="shared" si="36"/>
        <v>0</v>
      </c>
      <c r="AT220" s="6">
        <f>Eingabe!K53</f>
        <v>0</v>
      </c>
      <c r="AU220" s="270">
        <f t="shared" si="39"/>
        <v>0</v>
      </c>
      <c r="AV220" s="271">
        <f t="shared" si="38"/>
        <v>0</v>
      </c>
    </row>
    <row r="221" spans="2:48" ht="35.25" customHeight="1">
      <c r="B221" s="20"/>
      <c r="E221" s="15"/>
      <c r="P221" s="20"/>
      <c r="S221" s="27"/>
      <c r="T221" s="61"/>
      <c r="U221" s="15"/>
      <c r="V221" s="61"/>
      <c r="W221" s="61"/>
      <c r="X221" s="15"/>
      <c r="Y221" s="15"/>
      <c r="Z221" s="15"/>
      <c r="AA221" s="15"/>
      <c r="AB221" s="15"/>
      <c r="AC221" s="15"/>
      <c r="AD221" s="15"/>
      <c r="AE221" s="15"/>
      <c r="AG221" s="20"/>
      <c r="AH221" s="102"/>
      <c r="AJ221" s="9" t="s">
        <v>55</v>
      </c>
      <c r="AK221" s="153">
        <f>Eingabe!C54</f>
        <v>49</v>
      </c>
      <c r="AL221" s="154"/>
      <c r="AM221" s="189"/>
      <c r="AN221" s="190"/>
      <c r="AO221" s="262"/>
      <c r="AP221" s="4"/>
      <c r="AQ221" s="4">
        <f t="shared" si="35"/>
        <v>0</v>
      </c>
      <c r="AR221" s="5"/>
      <c r="AS221" s="4">
        <f t="shared" si="36"/>
        <v>0</v>
      </c>
      <c r="AT221" s="6">
        <f>Eingabe!K54</f>
        <v>0</v>
      </c>
      <c r="AU221" s="270">
        <f t="shared" si="39"/>
        <v>0</v>
      </c>
      <c r="AV221" s="271">
        <f t="shared" si="38"/>
        <v>0</v>
      </c>
    </row>
    <row r="222" spans="2:48" ht="35.25" customHeight="1" thickBot="1">
      <c r="B222" s="20"/>
      <c r="E222" s="15"/>
      <c r="P222" s="20"/>
      <c r="S222" s="27"/>
      <c r="T222" s="61"/>
      <c r="U222" s="15"/>
      <c r="V222" s="61"/>
      <c r="W222" s="61"/>
      <c r="X222" s="15"/>
      <c r="Y222" s="15"/>
      <c r="Z222" s="15"/>
      <c r="AA222" s="15"/>
      <c r="AB222" s="15"/>
      <c r="AC222" s="15"/>
      <c r="AD222" s="15"/>
      <c r="AE222" s="15"/>
      <c r="AG222" s="20"/>
      <c r="AH222" s="102"/>
      <c r="AJ222" s="34" t="s">
        <v>56</v>
      </c>
      <c r="AK222" s="155">
        <f>Eingabe!C55</f>
        <v>50</v>
      </c>
      <c r="AL222" s="156"/>
      <c r="AM222" s="191"/>
      <c r="AN222" s="192"/>
      <c r="AO222" s="212"/>
      <c r="AP222" s="35"/>
      <c r="AQ222" s="35">
        <f t="shared" si="35"/>
        <v>0</v>
      </c>
      <c r="AR222" s="36"/>
      <c r="AS222" s="35">
        <f t="shared" si="36"/>
        <v>0</v>
      </c>
      <c r="AT222" s="37">
        <f>Eingabe!K55</f>
        <v>0</v>
      </c>
      <c r="AU222" s="274">
        <f t="shared" si="39"/>
        <v>0</v>
      </c>
      <c r="AV222" s="275">
        <f t="shared" si="38"/>
        <v>0</v>
      </c>
    </row>
    <row r="223" spans="2:48" ht="35.25" customHeight="1" thickBot="1">
      <c r="B223" s="20"/>
      <c r="E223" s="15"/>
      <c r="P223" s="20"/>
      <c r="S223" s="27"/>
      <c r="T223" s="61"/>
      <c r="U223" s="15"/>
      <c r="V223" s="61"/>
      <c r="W223" s="61"/>
      <c r="X223" s="15"/>
      <c r="Y223" s="15"/>
      <c r="Z223" s="15"/>
      <c r="AA223" s="15"/>
      <c r="AB223" s="15"/>
      <c r="AC223" s="15"/>
      <c r="AD223" s="15"/>
      <c r="AE223" s="15"/>
      <c r="AG223" s="20"/>
      <c r="AH223" s="102"/>
      <c r="AJ223" s="347" t="str">
        <f>Eingabe!$B$56</f>
        <v>Punktevergabe: 30,27,25,24,23,22,21,20,19,18,17,16,15,14,13,12,11,10,9,8,7,6,5,4,3,2,1</v>
      </c>
      <c r="AK223" s="348"/>
      <c r="AL223" s="348"/>
      <c r="AM223" s="348"/>
      <c r="AN223" s="348"/>
      <c r="AO223" s="348"/>
      <c r="AP223" s="348"/>
      <c r="AQ223" s="348"/>
      <c r="AR223" s="348"/>
      <c r="AS223" s="348"/>
      <c r="AT223" s="348"/>
      <c r="AU223" s="348"/>
      <c r="AV223" s="349"/>
    </row>
    <row r="224" spans="2:47" ht="35.25" customHeight="1">
      <c r="B224" s="20"/>
      <c r="E224" s="15"/>
      <c r="P224" s="20"/>
      <c r="S224" s="27"/>
      <c r="T224" s="61"/>
      <c r="U224" s="15"/>
      <c r="V224" s="61"/>
      <c r="W224" s="61"/>
      <c r="X224" s="15"/>
      <c r="Y224" s="15"/>
      <c r="Z224" s="15"/>
      <c r="AA224" s="15"/>
      <c r="AB224" s="15"/>
      <c r="AC224" s="15"/>
      <c r="AD224" s="15"/>
      <c r="AE224" s="15"/>
      <c r="AG224" s="20"/>
      <c r="AH224" s="102"/>
      <c r="AJ224" s="20"/>
      <c r="AK224" s="43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</row>
    <row r="225" spans="2:44" ht="35.25" customHeight="1">
      <c r="B225" s="20"/>
      <c r="E225" s="15"/>
      <c r="P225" s="20"/>
      <c r="S225" s="27"/>
      <c r="T225" s="61"/>
      <c r="U225" s="15"/>
      <c r="V225" s="61"/>
      <c r="W225" s="61"/>
      <c r="X225" s="15"/>
      <c r="Y225" s="15"/>
      <c r="Z225" s="15"/>
      <c r="AA225" s="15"/>
      <c r="AB225" s="15"/>
      <c r="AC225" s="15"/>
      <c r="AD225" s="15"/>
      <c r="AE225" s="15"/>
      <c r="AG225" s="20"/>
      <c r="AH225" s="102"/>
      <c r="AJ225" s="20"/>
      <c r="AK225" s="20"/>
      <c r="AL225" s="27"/>
      <c r="AM225" s="383"/>
      <c r="AN225" s="383"/>
      <c r="AO225" s="383"/>
      <c r="AP225" s="29"/>
      <c r="AQ225" s="29" t="s">
        <v>68</v>
      </c>
      <c r="AR225" s="30"/>
    </row>
    <row r="226" spans="2:44" ht="35.25" customHeight="1">
      <c r="B226" s="20"/>
      <c r="E226" s="15"/>
      <c r="P226" s="20"/>
      <c r="S226" s="27"/>
      <c r="T226" s="61"/>
      <c r="U226" s="15"/>
      <c r="V226" s="61"/>
      <c r="W226" s="61"/>
      <c r="X226" s="15"/>
      <c r="Y226" s="15"/>
      <c r="Z226" s="15"/>
      <c r="AA226" s="15"/>
      <c r="AB226" s="15"/>
      <c r="AC226" s="15"/>
      <c r="AD226" s="15"/>
      <c r="AE226" s="15"/>
      <c r="AG226" s="20"/>
      <c r="AH226" s="102"/>
      <c r="AJ226" s="20"/>
      <c r="AK226" s="20"/>
      <c r="AL226" s="20"/>
      <c r="AM226" s="383"/>
      <c r="AN226" s="383"/>
      <c r="AO226" s="383"/>
      <c r="AP226" s="29"/>
      <c r="AQ226" s="29" t="s">
        <v>68</v>
      </c>
      <c r="AR226" s="30"/>
    </row>
    <row r="227" spans="2:44" ht="35.25" customHeight="1">
      <c r="B227" s="20"/>
      <c r="E227" s="15"/>
      <c r="P227" s="20"/>
      <c r="S227" s="27"/>
      <c r="T227" s="61"/>
      <c r="U227" s="15"/>
      <c r="V227" s="61"/>
      <c r="W227" s="61"/>
      <c r="X227" s="15"/>
      <c r="Y227" s="15"/>
      <c r="Z227" s="15"/>
      <c r="AA227" s="15"/>
      <c r="AB227" s="15"/>
      <c r="AC227" s="15"/>
      <c r="AD227" s="15"/>
      <c r="AE227" s="15"/>
      <c r="AG227" s="20"/>
      <c r="AH227" s="102"/>
      <c r="AJ227" s="20"/>
      <c r="AK227" s="20"/>
      <c r="AL227" s="20"/>
      <c r="AM227" s="383"/>
      <c r="AN227" s="383"/>
      <c r="AO227" s="383"/>
      <c r="AP227" s="29"/>
      <c r="AQ227" s="29" t="s">
        <v>68</v>
      </c>
      <c r="AR227" s="30"/>
    </row>
    <row r="228" spans="2:47" ht="35.25" customHeight="1">
      <c r="B228" s="20"/>
      <c r="E228" s="15"/>
      <c r="P228" s="20"/>
      <c r="S228" s="27"/>
      <c r="T228" s="61"/>
      <c r="U228" s="15"/>
      <c r="V228" s="61"/>
      <c r="W228" s="61"/>
      <c r="X228" s="15"/>
      <c r="Y228" s="15"/>
      <c r="Z228" s="15"/>
      <c r="AA228" s="15"/>
      <c r="AB228" s="15"/>
      <c r="AC228" s="15"/>
      <c r="AD228" s="15"/>
      <c r="AE228" s="15"/>
      <c r="AG228" s="20"/>
      <c r="AH228" s="102"/>
      <c r="AJ228" s="24"/>
      <c r="AK228" s="46"/>
      <c r="AL228" s="38"/>
      <c r="AM228" s="38"/>
      <c r="AN228" s="39"/>
      <c r="AO228" s="40"/>
      <c r="AP228" s="20"/>
      <c r="AQ228" s="20"/>
      <c r="AR228" s="20"/>
      <c r="AS228" s="20"/>
      <c r="AT228" s="20"/>
      <c r="AU228" s="20"/>
    </row>
    <row r="229" spans="2:46" ht="35.25" customHeight="1">
      <c r="B229" s="20"/>
      <c r="E229" s="15"/>
      <c r="P229" s="20"/>
      <c r="S229" s="27"/>
      <c r="T229" s="61"/>
      <c r="U229" s="15"/>
      <c r="V229" s="61"/>
      <c r="W229" s="61"/>
      <c r="X229" s="15"/>
      <c r="Y229" s="15"/>
      <c r="Z229" s="15"/>
      <c r="AA229" s="15"/>
      <c r="AB229" s="15"/>
      <c r="AC229" s="15"/>
      <c r="AD229" s="15"/>
      <c r="AE229" s="15"/>
      <c r="AG229" s="20"/>
      <c r="AH229" s="102"/>
      <c r="AJ229" s="20"/>
      <c r="AK229" s="43"/>
      <c r="AL229" s="20"/>
      <c r="AM229" s="20"/>
      <c r="AN229" s="20"/>
      <c r="AO229" s="20"/>
      <c r="AP229" s="20"/>
      <c r="AQ229" s="20"/>
      <c r="AR229" s="20"/>
      <c r="AS229" s="20"/>
      <c r="AT229" s="20"/>
    </row>
    <row r="230" spans="2:46" ht="35.25" customHeight="1">
      <c r="B230" s="20"/>
      <c r="E230" s="15"/>
      <c r="P230" s="20"/>
      <c r="S230" s="27"/>
      <c r="T230" s="61"/>
      <c r="U230" s="15"/>
      <c r="V230" s="61"/>
      <c r="W230" s="61"/>
      <c r="X230" s="15"/>
      <c r="Y230" s="15"/>
      <c r="Z230" s="15"/>
      <c r="AA230" s="15"/>
      <c r="AB230" s="15"/>
      <c r="AC230" s="15"/>
      <c r="AD230" s="15"/>
      <c r="AE230" s="15"/>
      <c r="AG230" s="20"/>
      <c r="AH230" s="102"/>
      <c r="AJ230" s="28"/>
      <c r="AK230" s="28"/>
      <c r="AL230" s="27"/>
      <c r="AM230" s="27"/>
      <c r="AN230" s="28"/>
      <c r="AO230" s="3"/>
      <c r="AP230" s="14"/>
      <c r="AQ230" s="14"/>
      <c r="AR230" s="25"/>
      <c r="AS230" s="20"/>
      <c r="AT230" s="2"/>
    </row>
    <row r="231" spans="2:46" ht="35.25" customHeight="1">
      <c r="B231" s="20"/>
      <c r="E231" s="15"/>
      <c r="P231" s="20"/>
      <c r="S231" s="27"/>
      <c r="T231" s="61"/>
      <c r="U231" s="15"/>
      <c r="V231" s="61"/>
      <c r="W231" s="61"/>
      <c r="X231" s="15"/>
      <c r="Y231" s="15"/>
      <c r="Z231" s="15"/>
      <c r="AA231" s="15"/>
      <c r="AB231" s="15"/>
      <c r="AC231" s="15"/>
      <c r="AD231" s="15"/>
      <c r="AE231" s="15"/>
      <c r="AG231" s="20"/>
      <c r="AH231" s="102"/>
      <c r="AJ231" s="28"/>
      <c r="AK231" s="28"/>
      <c r="AL231" s="27"/>
      <c r="AM231" s="27"/>
      <c r="AN231" s="28"/>
      <c r="AO231" s="3"/>
      <c r="AP231" s="14"/>
      <c r="AQ231" s="14"/>
      <c r="AR231" s="25"/>
      <c r="AS231" s="20"/>
      <c r="AT231" s="2"/>
    </row>
    <row r="232" spans="2:46" ht="35.25" customHeight="1">
      <c r="B232" s="20"/>
      <c r="E232" s="15"/>
      <c r="P232" s="20"/>
      <c r="S232" s="27"/>
      <c r="T232" s="61"/>
      <c r="U232" s="15"/>
      <c r="V232" s="61"/>
      <c r="W232" s="61"/>
      <c r="X232" s="38"/>
      <c r="Y232" s="38"/>
      <c r="Z232" s="39"/>
      <c r="AA232" s="40"/>
      <c r="AB232" s="20"/>
      <c r="AC232" s="20"/>
      <c r="AD232" s="15"/>
      <c r="AE232" s="15"/>
      <c r="AG232" s="20"/>
      <c r="AH232" s="102"/>
      <c r="AJ232" s="28"/>
      <c r="AK232" s="28"/>
      <c r="AL232" s="27"/>
      <c r="AM232" s="27"/>
      <c r="AN232" s="28"/>
      <c r="AO232" s="3"/>
      <c r="AP232" s="14"/>
      <c r="AQ232" s="14"/>
      <c r="AR232" s="25"/>
      <c r="AS232" s="20"/>
      <c r="AT232" s="2"/>
    </row>
    <row r="233" spans="2:46" ht="35.25" customHeight="1">
      <c r="B233" s="20"/>
      <c r="E233" s="15"/>
      <c r="P233" s="20"/>
      <c r="S233" s="27"/>
      <c r="T233" s="61"/>
      <c r="U233" s="15"/>
      <c r="V233" s="61"/>
      <c r="W233" s="61"/>
      <c r="X233" s="20"/>
      <c r="Y233" s="20"/>
      <c r="Z233" s="20"/>
      <c r="AA233" s="20"/>
      <c r="AB233" s="20"/>
      <c r="AC233" s="20"/>
      <c r="AD233" s="15"/>
      <c r="AE233" s="15"/>
      <c r="AG233" s="20"/>
      <c r="AH233" s="102"/>
      <c r="AJ233" s="28"/>
      <c r="AK233" s="28"/>
      <c r="AL233" s="27"/>
      <c r="AM233" s="27"/>
      <c r="AN233" s="28"/>
      <c r="AO233" s="3"/>
      <c r="AP233" s="14"/>
      <c r="AQ233" s="14"/>
      <c r="AR233" s="25"/>
      <c r="AS233" s="20"/>
      <c r="AT233" s="2"/>
    </row>
    <row r="234" spans="2:46" ht="35.25" customHeight="1">
      <c r="B234" s="20"/>
      <c r="E234" s="15"/>
      <c r="P234" s="20"/>
      <c r="S234" s="27"/>
      <c r="T234" s="61"/>
      <c r="U234" s="15"/>
      <c r="V234" s="61"/>
      <c r="W234" s="61"/>
      <c r="X234" s="15"/>
      <c r="Y234" s="15"/>
      <c r="Z234" s="15"/>
      <c r="AA234" s="15"/>
      <c r="AB234" s="15"/>
      <c r="AC234" s="15"/>
      <c r="AD234" s="15"/>
      <c r="AE234" s="15"/>
      <c r="AG234" s="20"/>
      <c r="AH234" s="102"/>
      <c r="AJ234" s="28"/>
      <c r="AK234" s="28"/>
      <c r="AL234" s="27"/>
      <c r="AM234" s="27"/>
      <c r="AN234" s="28"/>
      <c r="AO234" s="3"/>
      <c r="AP234" s="14"/>
      <c r="AQ234" s="14"/>
      <c r="AR234" s="25"/>
      <c r="AS234" s="20"/>
      <c r="AT234" s="2"/>
    </row>
    <row r="235" spans="2:46" ht="35.25" customHeight="1">
      <c r="B235" s="20"/>
      <c r="E235" s="15"/>
      <c r="P235" s="20"/>
      <c r="S235" s="27"/>
      <c r="T235" s="61"/>
      <c r="U235" s="20"/>
      <c r="V235" s="96"/>
      <c r="W235" s="96"/>
      <c r="X235" s="15"/>
      <c r="Y235" s="15"/>
      <c r="Z235" s="15"/>
      <c r="AA235" s="15"/>
      <c r="AB235" s="15"/>
      <c r="AC235" s="15"/>
      <c r="AE235" s="20"/>
      <c r="AF235" s="20"/>
      <c r="AG235" s="20"/>
      <c r="AH235" s="102"/>
      <c r="AJ235" s="28"/>
      <c r="AK235" s="28"/>
      <c r="AL235" s="27"/>
      <c r="AM235" s="27"/>
      <c r="AN235" s="28"/>
      <c r="AO235" s="3"/>
      <c r="AP235" s="14"/>
      <c r="AQ235" s="14"/>
      <c r="AR235" s="25"/>
      <c r="AS235" s="20"/>
      <c r="AT235" s="2"/>
    </row>
    <row r="236" spans="2:46" ht="35.25" customHeight="1">
      <c r="B236" s="20"/>
      <c r="E236" s="15"/>
      <c r="P236" s="20"/>
      <c r="S236" s="27"/>
      <c r="T236" s="61"/>
      <c r="U236" s="20"/>
      <c r="V236" s="107"/>
      <c r="W236" s="107"/>
      <c r="X236" s="15"/>
      <c r="Y236" s="15"/>
      <c r="Z236" s="15"/>
      <c r="AA236" s="15"/>
      <c r="AB236" s="15"/>
      <c r="AC236" s="15"/>
      <c r="AE236" s="20"/>
      <c r="AF236" s="20"/>
      <c r="AG236" s="20"/>
      <c r="AH236" s="102"/>
      <c r="AJ236" s="28"/>
      <c r="AK236" s="28"/>
      <c r="AL236" s="27"/>
      <c r="AM236" s="27"/>
      <c r="AN236" s="28"/>
      <c r="AO236" s="3"/>
      <c r="AP236" s="14"/>
      <c r="AQ236" s="14"/>
      <c r="AR236" s="25"/>
      <c r="AS236" s="20"/>
      <c r="AT236" s="2"/>
    </row>
    <row r="237" spans="2:46" ht="35.25" customHeight="1">
      <c r="B237" s="20"/>
      <c r="E237" s="15"/>
      <c r="P237" s="20"/>
      <c r="S237" s="27"/>
      <c r="T237" s="61"/>
      <c r="U237" s="15"/>
      <c r="V237" s="61"/>
      <c r="W237" s="61"/>
      <c r="X237" s="15"/>
      <c r="Y237" s="15"/>
      <c r="Z237" s="15"/>
      <c r="AA237" s="15"/>
      <c r="AB237" s="15"/>
      <c r="AC237" s="15"/>
      <c r="AD237" s="15"/>
      <c r="AE237" s="15"/>
      <c r="AG237" s="20"/>
      <c r="AH237" s="102"/>
      <c r="AJ237" s="28"/>
      <c r="AK237" s="28"/>
      <c r="AL237" s="27"/>
      <c r="AM237" s="27"/>
      <c r="AN237" s="28"/>
      <c r="AO237" s="3"/>
      <c r="AP237" s="14"/>
      <c r="AQ237" s="14"/>
      <c r="AR237" s="25"/>
      <c r="AS237" s="20"/>
      <c r="AT237" s="2"/>
    </row>
    <row r="238" spans="2:46" ht="35.25" customHeight="1">
      <c r="B238" s="20"/>
      <c r="E238" s="15"/>
      <c r="P238" s="20"/>
      <c r="S238" s="27"/>
      <c r="T238" s="61"/>
      <c r="U238" s="15"/>
      <c r="V238" s="61"/>
      <c r="W238" s="61"/>
      <c r="X238" s="15"/>
      <c r="Y238" s="15"/>
      <c r="Z238" s="15"/>
      <c r="AA238" s="15"/>
      <c r="AB238" s="15"/>
      <c r="AC238" s="15"/>
      <c r="AD238" s="15"/>
      <c r="AE238" s="15"/>
      <c r="AG238" s="20"/>
      <c r="AH238" s="102"/>
      <c r="AJ238" s="28"/>
      <c r="AK238" s="28"/>
      <c r="AL238" s="27"/>
      <c r="AM238" s="27"/>
      <c r="AN238" s="28"/>
      <c r="AO238" s="3"/>
      <c r="AP238" s="14"/>
      <c r="AQ238" s="14"/>
      <c r="AR238" s="25"/>
      <c r="AS238" s="20"/>
      <c r="AT238" s="2"/>
    </row>
    <row r="239" spans="2:46" ht="35.25" customHeight="1">
      <c r="B239" s="20"/>
      <c r="E239" s="15"/>
      <c r="P239" s="20"/>
      <c r="S239" s="27"/>
      <c r="T239" s="61"/>
      <c r="U239" s="15"/>
      <c r="V239" s="61"/>
      <c r="W239" s="61"/>
      <c r="X239" s="15"/>
      <c r="Y239" s="15"/>
      <c r="Z239" s="15"/>
      <c r="AA239" s="15"/>
      <c r="AB239" s="15"/>
      <c r="AC239" s="15"/>
      <c r="AD239" s="15"/>
      <c r="AE239" s="15"/>
      <c r="AG239" s="20"/>
      <c r="AH239" s="102"/>
      <c r="AJ239" s="28"/>
      <c r="AK239" s="28"/>
      <c r="AL239" s="27"/>
      <c r="AM239" s="27"/>
      <c r="AN239" s="28"/>
      <c r="AO239" s="3"/>
      <c r="AP239" s="14"/>
      <c r="AQ239" s="14"/>
      <c r="AR239" s="25"/>
      <c r="AS239" s="20"/>
      <c r="AT239" s="2"/>
    </row>
    <row r="240" spans="2:46" ht="35.25" customHeight="1">
      <c r="B240" s="20"/>
      <c r="E240" s="15"/>
      <c r="P240" s="20"/>
      <c r="S240" s="27"/>
      <c r="T240" s="61"/>
      <c r="U240" s="15"/>
      <c r="V240" s="61"/>
      <c r="W240" s="61"/>
      <c r="X240" s="15"/>
      <c r="Y240" s="15"/>
      <c r="Z240" s="15"/>
      <c r="AA240" s="15"/>
      <c r="AB240" s="15"/>
      <c r="AC240" s="15"/>
      <c r="AD240" s="15"/>
      <c r="AE240" s="15"/>
      <c r="AG240" s="20"/>
      <c r="AH240" s="102"/>
      <c r="AJ240" s="28"/>
      <c r="AK240" s="28"/>
      <c r="AL240" s="27"/>
      <c r="AM240" s="27"/>
      <c r="AN240" s="28"/>
      <c r="AO240" s="3"/>
      <c r="AP240" s="14"/>
      <c r="AQ240" s="14"/>
      <c r="AR240" s="25"/>
      <c r="AS240" s="20"/>
      <c r="AT240" s="2"/>
    </row>
    <row r="241" spans="2:46" ht="35.25" customHeight="1">
      <c r="B241" s="20"/>
      <c r="E241" s="15"/>
      <c r="P241" s="20"/>
      <c r="S241" s="27"/>
      <c r="T241" s="61"/>
      <c r="U241" s="15"/>
      <c r="V241" s="61"/>
      <c r="W241" s="61"/>
      <c r="X241" s="15"/>
      <c r="Y241" s="15"/>
      <c r="Z241" s="15"/>
      <c r="AA241" s="15"/>
      <c r="AB241" s="15"/>
      <c r="AC241" s="15"/>
      <c r="AD241" s="15"/>
      <c r="AE241" s="15"/>
      <c r="AG241" s="20"/>
      <c r="AH241" s="102"/>
      <c r="AJ241" s="28"/>
      <c r="AK241" s="28"/>
      <c r="AL241" s="27"/>
      <c r="AM241" s="27"/>
      <c r="AN241" s="28"/>
      <c r="AO241" s="3"/>
      <c r="AP241" s="14"/>
      <c r="AQ241" s="14"/>
      <c r="AR241" s="25"/>
      <c r="AS241" s="20"/>
      <c r="AT241" s="2"/>
    </row>
    <row r="242" spans="2:46" ht="35.25" customHeight="1">
      <c r="B242" s="20"/>
      <c r="E242" s="15"/>
      <c r="P242" s="20"/>
      <c r="S242" s="27"/>
      <c r="T242" s="61"/>
      <c r="U242" s="15"/>
      <c r="V242" s="61"/>
      <c r="W242" s="61"/>
      <c r="X242" s="15"/>
      <c r="Y242" s="15"/>
      <c r="Z242" s="15"/>
      <c r="AA242" s="15"/>
      <c r="AB242" s="15"/>
      <c r="AC242" s="15"/>
      <c r="AD242" s="15"/>
      <c r="AE242" s="15"/>
      <c r="AG242" s="20"/>
      <c r="AH242" s="102"/>
      <c r="AJ242" s="28"/>
      <c r="AK242" s="28"/>
      <c r="AL242" s="27"/>
      <c r="AM242" s="27"/>
      <c r="AN242" s="28"/>
      <c r="AO242" s="3"/>
      <c r="AP242" s="14"/>
      <c r="AQ242" s="14"/>
      <c r="AR242" s="25"/>
      <c r="AS242" s="20"/>
      <c r="AT242" s="2"/>
    </row>
    <row r="243" spans="2:46" ht="35.25" customHeight="1">
      <c r="B243" s="20"/>
      <c r="E243" s="15"/>
      <c r="P243" s="20"/>
      <c r="S243" s="27"/>
      <c r="T243" s="61"/>
      <c r="U243" s="15"/>
      <c r="V243" s="61"/>
      <c r="W243" s="61"/>
      <c r="X243" s="15"/>
      <c r="Y243" s="15"/>
      <c r="Z243" s="15"/>
      <c r="AA243" s="15"/>
      <c r="AB243" s="15"/>
      <c r="AC243" s="15"/>
      <c r="AD243" s="15"/>
      <c r="AE243" s="15"/>
      <c r="AG243" s="20"/>
      <c r="AH243" s="102"/>
      <c r="AJ243" s="28"/>
      <c r="AK243" s="28"/>
      <c r="AL243" s="27"/>
      <c r="AM243" s="27"/>
      <c r="AN243" s="28"/>
      <c r="AO243" s="3"/>
      <c r="AP243" s="14"/>
      <c r="AQ243" s="14"/>
      <c r="AR243" s="25"/>
      <c r="AS243" s="20"/>
      <c r="AT243" s="2"/>
    </row>
    <row r="244" spans="2:46" ht="35.25" customHeight="1">
      <c r="B244" s="20"/>
      <c r="E244" s="15"/>
      <c r="P244" s="20"/>
      <c r="S244" s="27"/>
      <c r="T244" s="61"/>
      <c r="U244" s="15"/>
      <c r="V244" s="61"/>
      <c r="W244" s="61"/>
      <c r="X244" s="15"/>
      <c r="Y244" s="15"/>
      <c r="Z244" s="15"/>
      <c r="AA244" s="15"/>
      <c r="AB244" s="15"/>
      <c r="AC244" s="15"/>
      <c r="AD244" s="15"/>
      <c r="AE244" s="15"/>
      <c r="AG244" s="20"/>
      <c r="AH244" s="40"/>
      <c r="AJ244" s="28"/>
      <c r="AK244" s="28"/>
      <c r="AL244" s="27"/>
      <c r="AR244" s="25"/>
      <c r="AS244" s="20"/>
      <c r="AT244" s="2"/>
    </row>
    <row r="245" spans="2:46" ht="35.25" customHeight="1">
      <c r="B245" s="20"/>
      <c r="E245" s="15"/>
      <c r="P245" s="20"/>
      <c r="S245" s="27"/>
      <c r="T245" s="61"/>
      <c r="U245" s="15"/>
      <c r="V245" s="61"/>
      <c r="W245" s="61"/>
      <c r="X245" s="15"/>
      <c r="Y245" s="15"/>
      <c r="Z245" s="15"/>
      <c r="AA245" s="15"/>
      <c r="AB245" s="15"/>
      <c r="AC245" s="15"/>
      <c r="AD245" s="15"/>
      <c r="AE245" s="15"/>
      <c r="AG245" s="20"/>
      <c r="AJ245" s="28"/>
      <c r="AK245" s="28"/>
      <c r="AL245" s="27"/>
      <c r="AR245" s="25"/>
      <c r="AS245" s="20"/>
      <c r="AT245" s="2"/>
    </row>
    <row r="246" spans="2:46" ht="35.25" customHeight="1">
      <c r="B246" s="20"/>
      <c r="E246" s="15"/>
      <c r="P246" s="20"/>
      <c r="S246" s="27"/>
      <c r="T246" s="61"/>
      <c r="U246" s="15"/>
      <c r="V246" s="61"/>
      <c r="W246" s="61"/>
      <c r="X246" s="15"/>
      <c r="Y246" s="15"/>
      <c r="Z246" s="15"/>
      <c r="AA246" s="15"/>
      <c r="AB246" s="15"/>
      <c r="AC246" s="15"/>
      <c r="AD246" s="15"/>
      <c r="AE246" s="15"/>
      <c r="AG246" s="20"/>
      <c r="AJ246" s="28"/>
      <c r="AK246" s="28"/>
      <c r="AL246" s="27"/>
      <c r="AR246" s="25"/>
      <c r="AS246" s="20"/>
      <c r="AT246" s="2"/>
    </row>
    <row r="247" spans="2:33" ht="35.25" customHeight="1">
      <c r="B247" s="20"/>
      <c r="E247" s="15"/>
      <c r="P247" s="20"/>
      <c r="S247" s="27"/>
      <c r="T247" s="61"/>
      <c r="U247" s="15"/>
      <c r="V247" s="61"/>
      <c r="W247" s="61"/>
      <c r="X247" s="15"/>
      <c r="Y247" s="15"/>
      <c r="Z247" s="15"/>
      <c r="AA247" s="15"/>
      <c r="AB247" s="15"/>
      <c r="AC247" s="15"/>
      <c r="AD247" s="15"/>
      <c r="AE247" s="15"/>
      <c r="AG247" s="20"/>
    </row>
    <row r="248" spans="2:33" ht="35.25" customHeight="1">
      <c r="B248" s="20"/>
      <c r="E248" s="15"/>
      <c r="P248" s="20"/>
      <c r="S248" s="27"/>
      <c r="T248" s="61"/>
      <c r="U248" s="15"/>
      <c r="V248" s="61"/>
      <c r="W248" s="61"/>
      <c r="X248" s="15"/>
      <c r="Y248" s="15"/>
      <c r="Z248" s="15"/>
      <c r="AA248" s="15"/>
      <c r="AB248" s="15"/>
      <c r="AC248" s="15"/>
      <c r="AD248" s="15"/>
      <c r="AE248" s="15"/>
      <c r="AG248" s="20"/>
    </row>
    <row r="249" spans="2:33" ht="35.25" customHeight="1">
      <c r="B249" s="20"/>
      <c r="E249" s="15"/>
      <c r="P249" s="20"/>
      <c r="S249" s="27"/>
      <c r="T249" s="61"/>
      <c r="U249" s="15"/>
      <c r="V249" s="61"/>
      <c r="W249" s="61"/>
      <c r="X249" s="15"/>
      <c r="Y249" s="15"/>
      <c r="Z249" s="15"/>
      <c r="AA249" s="15"/>
      <c r="AB249" s="15"/>
      <c r="AC249" s="15"/>
      <c r="AD249" s="15"/>
      <c r="AE249" s="15"/>
      <c r="AG249" s="20"/>
    </row>
    <row r="250" spans="2:33" ht="35.25" customHeight="1">
      <c r="B250" s="20"/>
      <c r="E250" s="15"/>
      <c r="P250" s="20"/>
      <c r="S250" s="27"/>
      <c r="T250" s="67"/>
      <c r="U250" s="15"/>
      <c r="V250" s="61"/>
      <c r="W250" s="61"/>
      <c r="X250" s="15"/>
      <c r="Y250" s="15"/>
      <c r="Z250" s="15"/>
      <c r="AA250" s="15"/>
      <c r="AB250" s="15"/>
      <c r="AC250" s="15"/>
      <c r="AD250" s="15"/>
      <c r="AE250" s="15"/>
      <c r="AG250" s="20"/>
    </row>
    <row r="251" spans="2:34" ht="35.25" customHeight="1">
      <c r="B251" s="20"/>
      <c r="E251" s="15"/>
      <c r="P251" s="20"/>
      <c r="S251" s="27"/>
      <c r="T251" s="61"/>
      <c r="U251" s="15"/>
      <c r="V251" s="61"/>
      <c r="W251" s="61"/>
      <c r="X251" s="15"/>
      <c r="Y251" s="15"/>
      <c r="Z251" s="15"/>
      <c r="AA251" s="15"/>
      <c r="AB251" s="15"/>
      <c r="AC251" s="15"/>
      <c r="AD251" s="15"/>
      <c r="AE251" s="15"/>
      <c r="AG251" s="20"/>
      <c r="AH251" s="99"/>
    </row>
    <row r="252" spans="2:35" ht="35.25" customHeight="1">
      <c r="B252" s="20"/>
      <c r="E252" s="15"/>
      <c r="P252" s="20"/>
      <c r="S252" s="27"/>
      <c r="T252" s="61"/>
      <c r="U252" s="15"/>
      <c r="V252" s="61"/>
      <c r="W252" s="61"/>
      <c r="X252" s="15"/>
      <c r="Y252" s="15"/>
      <c r="Z252" s="15"/>
      <c r="AA252" s="15"/>
      <c r="AB252" s="15"/>
      <c r="AC252" s="15"/>
      <c r="AD252" s="15"/>
      <c r="AE252" s="15"/>
      <c r="AG252" s="20"/>
      <c r="AH252" s="149"/>
      <c r="AI252" s="149"/>
    </row>
    <row r="253" spans="2:35" ht="35.25" customHeight="1">
      <c r="B253" s="20"/>
      <c r="E253" s="15"/>
      <c r="P253" s="20"/>
      <c r="S253" s="27"/>
      <c r="T253" s="61"/>
      <c r="U253" s="15"/>
      <c r="V253" s="61"/>
      <c r="W253" s="61"/>
      <c r="X253" s="15"/>
      <c r="Y253" s="15"/>
      <c r="Z253" s="15"/>
      <c r="AA253" s="15"/>
      <c r="AB253" s="15"/>
      <c r="AC253" s="15"/>
      <c r="AD253" s="15"/>
      <c r="AE253" s="15"/>
      <c r="AG253" s="20"/>
      <c r="AH253" s="149"/>
      <c r="AI253" s="149"/>
    </row>
    <row r="254" spans="2:34" ht="35.25" customHeight="1">
      <c r="B254" s="20"/>
      <c r="E254" s="15"/>
      <c r="P254" s="20"/>
      <c r="S254" s="27"/>
      <c r="T254" s="61"/>
      <c r="U254" s="15"/>
      <c r="V254" s="61"/>
      <c r="W254" s="61"/>
      <c r="X254" s="15"/>
      <c r="Y254" s="15"/>
      <c r="Z254" s="15"/>
      <c r="AA254" s="15"/>
      <c r="AB254" s="15"/>
      <c r="AC254" s="15"/>
      <c r="AD254" s="15"/>
      <c r="AE254" s="15"/>
      <c r="AG254" s="20"/>
      <c r="AH254" s="101"/>
    </row>
    <row r="255" spans="2:34" ht="35.25" customHeight="1">
      <c r="B255" s="20"/>
      <c r="E255" s="15"/>
      <c r="P255" s="20"/>
      <c r="S255" s="27"/>
      <c r="T255" s="61"/>
      <c r="U255" s="15"/>
      <c r="V255" s="61"/>
      <c r="W255" s="61"/>
      <c r="X255" s="15"/>
      <c r="Y255" s="15"/>
      <c r="Z255" s="15"/>
      <c r="AA255" s="15"/>
      <c r="AB255" s="15"/>
      <c r="AC255" s="15"/>
      <c r="AD255" s="15"/>
      <c r="AE255" s="15"/>
      <c r="AG255" s="20"/>
      <c r="AH255" s="102"/>
    </row>
    <row r="256" spans="2:34" ht="35.25" customHeight="1">
      <c r="B256" s="20"/>
      <c r="E256" s="15"/>
      <c r="P256" s="20"/>
      <c r="S256" s="27"/>
      <c r="T256" s="61"/>
      <c r="U256" s="15"/>
      <c r="V256" s="61"/>
      <c r="W256" s="61"/>
      <c r="X256" s="15"/>
      <c r="Y256" s="15"/>
      <c r="Z256" s="15"/>
      <c r="AA256" s="15"/>
      <c r="AB256" s="15"/>
      <c r="AC256" s="15"/>
      <c r="AD256" s="15"/>
      <c r="AE256" s="15"/>
      <c r="AG256" s="20"/>
      <c r="AH256" s="102"/>
    </row>
    <row r="257" spans="2:34" ht="35.25" customHeight="1">
      <c r="B257" s="20"/>
      <c r="E257" s="15"/>
      <c r="P257" s="20"/>
      <c r="S257" s="27"/>
      <c r="T257" s="61"/>
      <c r="U257" s="15"/>
      <c r="V257" s="61"/>
      <c r="W257" s="61"/>
      <c r="X257" s="15"/>
      <c r="Y257" s="15"/>
      <c r="Z257" s="15"/>
      <c r="AA257" s="15"/>
      <c r="AB257" s="15"/>
      <c r="AC257" s="15"/>
      <c r="AD257" s="15"/>
      <c r="AE257" s="15"/>
      <c r="AG257" s="20"/>
      <c r="AH257" s="102"/>
    </row>
    <row r="258" spans="2:34" ht="35.25" customHeight="1">
      <c r="B258" s="20"/>
      <c r="E258" s="15"/>
      <c r="P258" s="20"/>
      <c r="S258" s="27"/>
      <c r="T258" s="61"/>
      <c r="U258" s="15"/>
      <c r="V258" s="61"/>
      <c r="W258" s="61"/>
      <c r="X258" s="15"/>
      <c r="Y258" s="15"/>
      <c r="Z258" s="15"/>
      <c r="AA258" s="15"/>
      <c r="AB258" s="15"/>
      <c r="AC258" s="15"/>
      <c r="AD258" s="15"/>
      <c r="AE258" s="15"/>
      <c r="AG258" s="20"/>
      <c r="AH258" s="102"/>
    </row>
    <row r="259" spans="2:34" ht="35.25" customHeight="1">
      <c r="B259" s="20"/>
      <c r="E259" s="15"/>
      <c r="P259" s="20"/>
      <c r="S259" s="27"/>
      <c r="T259" s="61"/>
      <c r="U259" s="15"/>
      <c r="V259" s="61"/>
      <c r="W259" s="61"/>
      <c r="X259" s="15"/>
      <c r="Y259" s="15"/>
      <c r="Z259" s="15"/>
      <c r="AA259" s="15"/>
      <c r="AB259" s="15"/>
      <c r="AC259" s="15"/>
      <c r="AD259" s="15"/>
      <c r="AE259" s="15"/>
      <c r="AG259" s="20"/>
      <c r="AH259" s="102"/>
    </row>
    <row r="260" spans="2:34" ht="35.25" customHeight="1">
      <c r="B260" s="20"/>
      <c r="E260" s="15"/>
      <c r="P260" s="20"/>
      <c r="S260" s="27"/>
      <c r="T260" s="61"/>
      <c r="U260" s="15"/>
      <c r="V260" s="61"/>
      <c r="W260" s="61"/>
      <c r="X260" s="15"/>
      <c r="Y260" s="15"/>
      <c r="Z260" s="15"/>
      <c r="AA260" s="15"/>
      <c r="AB260" s="15"/>
      <c r="AC260" s="15"/>
      <c r="AD260" s="15"/>
      <c r="AE260" s="15"/>
      <c r="AG260" s="20"/>
      <c r="AH260" s="102"/>
    </row>
    <row r="261" spans="2:34" ht="35.25" customHeight="1">
      <c r="B261" s="20"/>
      <c r="E261" s="15"/>
      <c r="P261" s="20"/>
      <c r="S261" s="27"/>
      <c r="T261" s="61"/>
      <c r="U261" s="15"/>
      <c r="V261" s="61"/>
      <c r="W261" s="61"/>
      <c r="X261" s="15"/>
      <c r="Y261" s="15"/>
      <c r="Z261" s="15"/>
      <c r="AA261" s="15"/>
      <c r="AB261" s="15"/>
      <c r="AC261" s="15"/>
      <c r="AD261" s="15"/>
      <c r="AE261" s="15"/>
      <c r="AG261" s="20"/>
      <c r="AH261" s="102"/>
    </row>
    <row r="262" spans="2:34" ht="35.25" customHeight="1">
      <c r="B262" s="20"/>
      <c r="E262" s="15"/>
      <c r="P262" s="20"/>
      <c r="S262" s="27"/>
      <c r="T262" s="61"/>
      <c r="U262" s="15"/>
      <c r="V262" s="61"/>
      <c r="W262" s="61"/>
      <c r="X262" s="15"/>
      <c r="Y262" s="15"/>
      <c r="Z262" s="15"/>
      <c r="AA262" s="15"/>
      <c r="AB262" s="15"/>
      <c r="AC262" s="15"/>
      <c r="AD262" s="15"/>
      <c r="AE262" s="15"/>
      <c r="AG262" s="20"/>
      <c r="AH262" s="102"/>
    </row>
    <row r="263" spans="2:34" ht="35.25" customHeight="1">
      <c r="B263" s="20"/>
      <c r="E263" s="15"/>
      <c r="P263" s="20"/>
      <c r="S263" s="27"/>
      <c r="T263" s="61"/>
      <c r="U263" s="15"/>
      <c r="V263" s="61"/>
      <c r="W263" s="61"/>
      <c r="X263" s="15"/>
      <c r="Y263" s="15"/>
      <c r="Z263" s="15"/>
      <c r="AA263" s="15"/>
      <c r="AB263" s="15"/>
      <c r="AC263" s="15"/>
      <c r="AD263" s="15"/>
      <c r="AE263" s="15"/>
      <c r="AG263" s="20"/>
      <c r="AH263" s="102"/>
    </row>
    <row r="264" spans="2:34" ht="35.25" customHeight="1">
      <c r="B264" s="20"/>
      <c r="E264" s="15"/>
      <c r="P264" s="20"/>
      <c r="S264" s="27"/>
      <c r="T264" s="61"/>
      <c r="U264" s="15"/>
      <c r="V264" s="61"/>
      <c r="W264" s="61"/>
      <c r="X264" s="15"/>
      <c r="Y264" s="15"/>
      <c r="Z264" s="15"/>
      <c r="AA264" s="15"/>
      <c r="AB264" s="15"/>
      <c r="AC264" s="15"/>
      <c r="AD264" s="15"/>
      <c r="AE264" s="15"/>
      <c r="AG264" s="20"/>
      <c r="AH264" s="102"/>
    </row>
    <row r="265" spans="2:34" ht="35.25" customHeight="1">
      <c r="B265" s="20"/>
      <c r="E265" s="15"/>
      <c r="P265" s="20"/>
      <c r="S265" s="27"/>
      <c r="T265" s="61"/>
      <c r="U265" s="15"/>
      <c r="V265" s="61"/>
      <c r="W265" s="61"/>
      <c r="X265" s="15"/>
      <c r="Y265" s="15"/>
      <c r="Z265" s="15"/>
      <c r="AA265" s="15"/>
      <c r="AB265" s="15"/>
      <c r="AC265" s="15"/>
      <c r="AD265" s="15"/>
      <c r="AE265" s="15"/>
      <c r="AG265" s="20"/>
      <c r="AH265" s="102"/>
    </row>
    <row r="266" spans="2:34" ht="35.25" customHeight="1">
      <c r="B266" s="20"/>
      <c r="E266" s="15"/>
      <c r="P266" s="20"/>
      <c r="S266" s="27"/>
      <c r="T266" s="61"/>
      <c r="U266" s="15"/>
      <c r="V266" s="61"/>
      <c r="W266" s="61"/>
      <c r="X266" s="15"/>
      <c r="Y266" s="15"/>
      <c r="Z266" s="15"/>
      <c r="AA266" s="15"/>
      <c r="AB266" s="15"/>
      <c r="AC266" s="15"/>
      <c r="AD266" s="15"/>
      <c r="AE266" s="15"/>
      <c r="AG266" s="20"/>
      <c r="AH266" s="102"/>
    </row>
    <row r="267" spans="2:34" ht="35.25" customHeight="1">
      <c r="B267" s="20"/>
      <c r="E267" s="15"/>
      <c r="P267" s="20"/>
      <c r="S267" s="27"/>
      <c r="T267" s="61"/>
      <c r="U267" s="15"/>
      <c r="V267" s="61"/>
      <c r="W267" s="61"/>
      <c r="X267" s="15"/>
      <c r="Y267" s="15"/>
      <c r="Z267" s="15"/>
      <c r="AA267" s="15"/>
      <c r="AB267" s="15"/>
      <c r="AC267" s="15"/>
      <c r="AD267" s="15"/>
      <c r="AE267" s="15"/>
      <c r="AG267" s="20"/>
      <c r="AH267" s="102"/>
    </row>
    <row r="268" spans="2:34" ht="35.25" customHeight="1">
      <c r="B268" s="20"/>
      <c r="E268" s="15"/>
      <c r="P268" s="20"/>
      <c r="S268" s="27"/>
      <c r="T268" s="61"/>
      <c r="U268" s="15"/>
      <c r="V268" s="61"/>
      <c r="W268" s="61"/>
      <c r="X268" s="15"/>
      <c r="Y268" s="15"/>
      <c r="Z268" s="15"/>
      <c r="AA268" s="15"/>
      <c r="AB268" s="15"/>
      <c r="AC268" s="15"/>
      <c r="AD268" s="15"/>
      <c r="AE268" s="15"/>
      <c r="AG268" s="20"/>
      <c r="AH268" s="102"/>
    </row>
    <row r="269" spans="2:34" ht="35.25" customHeight="1">
      <c r="B269" s="20"/>
      <c r="E269" s="15"/>
      <c r="P269" s="20"/>
      <c r="S269" s="27"/>
      <c r="T269" s="61"/>
      <c r="U269" s="15"/>
      <c r="V269" s="61"/>
      <c r="W269" s="61"/>
      <c r="X269" s="15"/>
      <c r="Y269" s="15"/>
      <c r="Z269" s="15"/>
      <c r="AA269" s="15"/>
      <c r="AB269" s="15"/>
      <c r="AC269" s="15"/>
      <c r="AD269" s="15"/>
      <c r="AE269" s="15"/>
      <c r="AG269" s="20"/>
      <c r="AH269" s="102"/>
    </row>
    <row r="270" spans="2:34" ht="35.25" customHeight="1">
      <c r="B270" s="20"/>
      <c r="E270" s="15"/>
      <c r="P270" s="20"/>
      <c r="S270" s="27"/>
      <c r="T270" s="61"/>
      <c r="U270" s="15"/>
      <c r="V270" s="61"/>
      <c r="W270" s="61"/>
      <c r="X270" s="15"/>
      <c r="Y270" s="15"/>
      <c r="Z270" s="15"/>
      <c r="AA270" s="15"/>
      <c r="AB270" s="15"/>
      <c r="AC270" s="15"/>
      <c r="AD270" s="15"/>
      <c r="AE270" s="15"/>
      <c r="AG270" s="20"/>
      <c r="AH270" s="102"/>
    </row>
    <row r="271" spans="2:34" ht="35.25" customHeight="1">
      <c r="B271" s="20"/>
      <c r="E271" s="15"/>
      <c r="P271" s="20"/>
      <c r="S271" s="27"/>
      <c r="T271" s="61"/>
      <c r="U271" s="15"/>
      <c r="V271" s="61"/>
      <c r="W271" s="61"/>
      <c r="X271" s="15"/>
      <c r="Y271" s="15"/>
      <c r="Z271" s="15"/>
      <c r="AA271" s="15"/>
      <c r="AB271" s="15"/>
      <c r="AC271" s="15"/>
      <c r="AD271" s="15"/>
      <c r="AE271" s="15"/>
      <c r="AG271" s="20"/>
      <c r="AH271" s="102"/>
    </row>
    <row r="272" spans="2:34" ht="35.25" customHeight="1">
      <c r="B272" s="20"/>
      <c r="E272" s="15"/>
      <c r="P272" s="20"/>
      <c r="S272" s="27"/>
      <c r="T272" s="61"/>
      <c r="U272" s="15"/>
      <c r="V272" s="61"/>
      <c r="W272" s="61"/>
      <c r="X272" s="15"/>
      <c r="Y272" s="15"/>
      <c r="Z272" s="15"/>
      <c r="AA272" s="15"/>
      <c r="AB272" s="15"/>
      <c r="AC272" s="15"/>
      <c r="AD272" s="15"/>
      <c r="AE272" s="15"/>
      <c r="AG272" s="20"/>
      <c r="AH272" s="102"/>
    </row>
    <row r="273" spans="2:34" ht="35.25" customHeight="1">
      <c r="B273" s="20"/>
      <c r="E273" s="15"/>
      <c r="P273" s="20"/>
      <c r="S273" s="27"/>
      <c r="T273" s="61"/>
      <c r="U273" s="15"/>
      <c r="V273" s="61"/>
      <c r="W273" s="61"/>
      <c r="X273" s="15"/>
      <c r="Y273" s="15"/>
      <c r="Z273" s="15"/>
      <c r="AA273" s="15"/>
      <c r="AB273" s="15"/>
      <c r="AC273" s="15"/>
      <c r="AD273" s="15"/>
      <c r="AE273" s="15"/>
      <c r="AG273" s="20"/>
      <c r="AH273" s="102"/>
    </row>
    <row r="274" spans="2:34" ht="35.25" customHeight="1">
      <c r="B274" s="20"/>
      <c r="E274" s="15"/>
      <c r="P274" s="20"/>
      <c r="S274" s="27"/>
      <c r="T274" s="61"/>
      <c r="U274" s="15"/>
      <c r="V274" s="61"/>
      <c r="W274" s="61"/>
      <c r="X274" s="15"/>
      <c r="Y274" s="15"/>
      <c r="Z274" s="15"/>
      <c r="AA274" s="15"/>
      <c r="AB274" s="15"/>
      <c r="AC274" s="15"/>
      <c r="AD274" s="15"/>
      <c r="AE274" s="15"/>
      <c r="AG274" s="20"/>
      <c r="AH274" s="102"/>
    </row>
    <row r="275" spans="2:34" ht="35.25" customHeight="1">
      <c r="B275" s="20"/>
      <c r="E275" s="15"/>
      <c r="P275" s="20"/>
      <c r="S275" s="27"/>
      <c r="T275" s="61"/>
      <c r="U275" s="15"/>
      <c r="V275" s="61"/>
      <c r="W275" s="61"/>
      <c r="X275" s="15"/>
      <c r="Y275" s="15"/>
      <c r="Z275" s="15"/>
      <c r="AA275" s="15"/>
      <c r="AB275" s="15"/>
      <c r="AC275" s="15"/>
      <c r="AD275" s="15"/>
      <c r="AE275" s="15"/>
      <c r="AG275" s="20"/>
      <c r="AH275" s="102"/>
    </row>
    <row r="276" spans="2:34" ht="35.25" customHeight="1">
      <c r="B276" s="20"/>
      <c r="E276" s="15"/>
      <c r="P276" s="20"/>
      <c r="S276" s="27"/>
      <c r="T276" s="61"/>
      <c r="U276" s="15"/>
      <c r="V276" s="61"/>
      <c r="W276" s="61"/>
      <c r="X276" s="15"/>
      <c r="Y276" s="15"/>
      <c r="Z276" s="15"/>
      <c r="AA276" s="15"/>
      <c r="AB276" s="15"/>
      <c r="AC276" s="15"/>
      <c r="AD276" s="15"/>
      <c r="AE276" s="15"/>
      <c r="AG276" s="20"/>
      <c r="AH276" s="102"/>
    </row>
    <row r="277" spans="2:34" ht="35.25" customHeight="1">
      <c r="B277" s="20"/>
      <c r="E277" s="15"/>
      <c r="P277" s="20"/>
      <c r="S277" s="27"/>
      <c r="T277" s="61"/>
      <c r="U277" s="15"/>
      <c r="V277" s="61"/>
      <c r="W277" s="61"/>
      <c r="X277" s="15"/>
      <c r="Y277" s="15"/>
      <c r="Z277" s="15"/>
      <c r="AA277" s="15"/>
      <c r="AB277" s="15"/>
      <c r="AC277" s="15"/>
      <c r="AD277" s="15"/>
      <c r="AE277" s="15"/>
      <c r="AG277" s="20"/>
      <c r="AH277" s="102"/>
    </row>
    <row r="278" spans="2:34" ht="35.25" customHeight="1">
      <c r="B278" s="20"/>
      <c r="E278" s="15"/>
      <c r="P278" s="20"/>
      <c r="S278" s="27"/>
      <c r="T278" s="61"/>
      <c r="U278" s="15"/>
      <c r="V278" s="61"/>
      <c r="W278" s="61"/>
      <c r="X278" s="15"/>
      <c r="Y278" s="15"/>
      <c r="Z278" s="15"/>
      <c r="AA278" s="15"/>
      <c r="AB278" s="15"/>
      <c r="AC278" s="15"/>
      <c r="AD278" s="15"/>
      <c r="AE278" s="15"/>
      <c r="AG278" s="20"/>
      <c r="AH278" s="102"/>
    </row>
    <row r="279" spans="2:34" ht="35.25" customHeight="1">
      <c r="B279" s="20"/>
      <c r="E279" s="15"/>
      <c r="P279" s="20"/>
      <c r="Q279" s="20"/>
      <c r="S279" s="27"/>
      <c r="T279" s="61"/>
      <c r="U279" s="15"/>
      <c r="V279" s="61"/>
      <c r="W279" s="61"/>
      <c r="X279" s="15"/>
      <c r="Y279" s="15"/>
      <c r="Z279" s="15"/>
      <c r="AA279" s="15"/>
      <c r="AB279" s="15"/>
      <c r="AC279" s="15"/>
      <c r="AD279" s="15"/>
      <c r="AE279" s="15"/>
      <c r="AG279" s="20"/>
      <c r="AH279" s="102"/>
    </row>
    <row r="280" spans="2:34" ht="35.25" customHeight="1">
      <c r="B280" s="20"/>
      <c r="E280" s="15"/>
      <c r="P280" s="20"/>
      <c r="Q280" s="20"/>
      <c r="S280" s="27"/>
      <c r="T280" s="61"/>
      <c r="U280" s="15"/>
      <c r="V280" s="61"/>
      <c r="W280" s="61"/>
      <c r="X280" s="15"/>
      <c r="Y280" s="15"/>
      <c r="Z280" s="15"/>
      <c r="AA280" s="15"/>
      <c r="AB280" s="15"/>
      <c r="AC280" s="15"/>
      <c r="AD280" s="15"/>
      <c r="AE280" s="15"/>
      <c r="AG280" s="20"/>
      <c r="AH280" s="102"/>
    </row>
    <row r="281" spans="2:34" ht="35.25" customHeight="1">
      <c r="B281" s="20"/>
      <c r="E281" s="15"/>
      <c r="P281" s="20"/>
      <c r="Q281" s="20"/>
      <c r="S281" s="27"/>
      <c r="T281" s="61"/>
      <c r="U281" s="15"/>
      <c r="V281" s="61"/>
      <c r="W281" s="61"/>
      <c r="X281" s="15"/>
      <c r="Y281" s="15"/>
      <c r="Z281" s="15"/>
      <c r="AA281" s="15"/>
      <c r="AB281" s="15"/>
      <c r="AC281" s="15"/>
      <c r="AD281" s="15"/>
      <c r="AE281" s="15"/>
      <c r="AG281" s="20"/>
      <c r="AH281" s="102"/>
    </row>
    <row r="282" spans="2:34" ht="35.25" customHeight="1">
      <c r="B282" s="20"/>
      <c r="E282" s="15"/>
      <c r="P282" s="20"/>
      <c r="Q282" s="20"/>
      <c r="S282" s="27"/>
      <c r="T282" s="61"/>
      <c r="U282" s="15"/>
      <c r="V282" s="61"/>
      <c r="W282" s="61"/>
      <c r="X282" s="15"/>
      <c r="Y282" s="15"/>
      <c r="Z282" s="15"/>
      <c r="AA282" s="15"/>
      <c r="AB282" s="15"/>
      <c r="AC282" s="15"/>
      <c r="AD282" s="15"/>
      <c r="AE282" s="15"/>
      <c r="AG282" s="20"/>
      <c r="AH282" s="102"/>
    </row>
    <row r="283" spans="2:34" ht="35.25" customHeight="1">
      <c r="B283" s="20"/>
      <c r="E283" s="15"/>
      <c r="P283" s="20"/>
      <c r="Q283" s="20"/>
      <c r="S283" s="27"/>
      <c r="T283" s="61"/>
      <c r="U283" s="15"/>
      <c r="V283" s="61"/>
      <c r="W283" s="61"/>
      <c r="X283" s="15"/>
      <c r="Y283" s="15"/>
      <c r="Z283" s="15"/>
      <c r="AA283" s="15"/>
      <c r="AB283" s="15"/>
      <c r="AC283" s="15"/>
      <c r="AD283" s="15"/>
      <c r="AE283" s="15"/>
      <c r="AG283" s="20"/>
      <c r="AH283" s="102"/>
    </row>
    <row r="284" spans="2:34" ht="35.25" customHeight="1">
      <c r="B284" s="20"/>
      <c r="E284" s="15"/>
      <c r="P284" s="20"/>
      <c r="Q284" s="20"/>
      <c r="S284" s="27"/>
      <c r="T284" s="61"/>
      <c r="U284" s="15"/>
      <c r="V284" s="61"/>
      <c r="W284" s="61"/>
      <c r="X284" s="15"/>
      <c r="Y284" s="15"/>
      <c r="Z284" s="15"/>
      <c r="AA284" s="15"/>
      <c r="AB284" s="15"/>
      <c r="AC284" s="15"/>
      <c r="AD284" s="15"/>
      <c r="AE284" s="15"/>
      <c r="AG284" s="20"/>
      <c r="AH284" s="102"/>
    </row>
    <row r="285" spans="2:34" ht="35.25" customHeight="1">
      <c r="B285" s="20"/>
      <c r="E285" s="15"/>
      <c r="P285" s="20"/>
      <c r="Q285" s="20"/>
      <c r="S285" s="27"/>
      <c r="T285" s="61"/>
      <c r="U285" s="15"/>
      <c r="V285" s="61"/>
      <c r="W285" s="61"/>
      <c r="X285" s="15"/>
      <c r="Y285" s="15"/>
      <c r="Z285" s="15"/>
      <c r="AA285" s="15"/>
      <c r="AB285" s="15"/>
      <c r="AC285" s="15"/>
      <c r="AD285" s="15"/>
      <c r="AE285" s="15"/>
      <c r="AG285" s="20"/>
      <c r="AH285" s="102"/>
    </row>
    <row r="286" spans="2:34" ht="35.25" customHeight="1">
      <c r="B286" s="20"/>
      <c r="E286" s="15"/>
      <c r="P286" s="20"/>
      <c r="Q286" s="20"/>
      <c r="S286" s="27"/>
      <c r="T286" s="61"/>
      <c r="U286" s="15"/>
      <c r="V286" s="61"/>
      <c r="W286" s="61"/>
      <c r="X286" s="15"/>
      <c r="Y286" s="15"/>
      <c r="Z286" s="15"/>
      <c r="AA286" s="15"/>
      <c r="AB286" s="15"/>
      <c r="AC286" s="15"/>
      <c r="AD286" s="15"/>
      <c r="AE286" s="15"/>
      <c r="AG286" s="20"/>
      <c r="AH286" s="102"/>
    </row>
    <row r="287" spans="2:34" ht="35.25" customHeight="1">
      <c r="B287" s="20"/>
      <c r="E287" s="15"/>
      <c r="P287" s="20"/>
      <c r="Q287" s="20"/>
      <c r="S287" s="27"/>
      <c r="T287" s="61"/>
      <c r="U287" s="15"/>
      <c r="V287" s="61"/>
      <c r="W287" s="61"/>
      <c r="X287" s="15"/>
      <c r="Y287" s="15"/>
      <c r="Z287" s="15"/>
      <c r="AA287" s="15"/>
      <c r="AB287" s="15"/>
      <c r="AC287" s="15"/>
      <c r="AD287" s="15"/>
      <c r="AE287" s="15"/>
      <c r="AG287" s="20"/>
      <c r="AH287" s="102"/>
    </row>
    <row r="288" spans="2:34" ht="35.25" customHeight="1">
      <c r="B288" s="20"/>
      <c r="E288" s="15"/>
      <c r="P288" s="20"/>
      <c r="Q288" s="20"/>
      <c r="S288" s="27"/>
      <c r="T288" s="61"/>
      <c r="U288" s="15"/>
      <c r="V288" s="61"/>
      <c r="W288" s="61"/>
      <c r="X288" s="15"/>
      <c r="Y288" s="15"/>
      <c r="Z288" s="15"/>
      <c r="AA288" s="15"/>
      <c r="AB288" s="15"/>
      <c r="AC288" s="15"/>
      <c r="AD288" s="15"/>
      <c r="AE288" s="15"/>
      <c r="AG288" s="20"/>
      <c r="AH288" s="102"/>
    </row>
    <row r="289" spans="2:34" ht="35.25" customHeight="1">
      <c r="B289" s="20"/>
      <c r="E289" s="15"/>
      <c r="P289" s="20"/>
      <c r="Q289" s="20"/>
      <c r="S289" s="27"/>
      <c r="T289" s="61"/>
      <c r="U289" s="15"/>
      <c r="V289" s="61"/>
      <c r="W289" s="61"/>
      <c r="X289" s="15"/>
      <c r="Y289" s="15"/>
      <c r="Z289" s="15"/>
      <c r="AA289" s="15"/>
      <c r="AB289" s="15"/>
      <c r="AC289" s="15"/>
      <c r="AD289" s="15"/>
      <c r="AE289" s="15"/>
      <c r="AG289" s="20"/>
      <c r="AH289" s="102"/>
    </row>
    <row r="290" spans="2:34" ht="35.25" customHeight="1">
      <c r="B290" s="20"/>
      <c r="E290" s="15"/>
      <c r="P290" s="20"/>
      <c r="Q290" s="20"/>
      <c r="S290" s="27"/>
      <c r="T290" s="61"/>
      <c r="U290" s="15"/>
      <c r="V290" s="61"/>
      <c r="W290" s="61"/>
      <c r="X290" s="15"/>
      <c r="Y290" s="15"/>
      <c r="Z290" s="15"/>
      <c r="AA290" s="15"/>
      <c r="AB290" s="15"/>
      <c r="AC290" s="15"/>
      <c r="AD290" s="15"/>
      <c r="AE290" s="15"/>
      <c r="AG290" s="20"/>
      <c r="AH290" s="102"/>
    </row>
    <row r="291" spans="2:34" ht="35.25" customHeight="1">
      <c r="B291" s="20"/>
      <c r="E291" s="15"/>
      <c r="P291" s="20"/>
      <c r="Q291" s="20"/>
      <c r="S291" s="27"/>
      <c r="T291" s="61"/>
      <c r="U291" s="15"/>
      <c r="V291" s="61"/>
      <c r="W291" s="61"/>
      <c r="X291" s="15"/>
      <c r="Y291" s="15"/>
      <c r="Z291" s="15"/>
      <c r="AA291" s="15"/>
      <c r="AB291" s="15"/>
      <c r="AC291" s="15"/>
      <c r="AD291" s="15"/>
      <c r="AE291" s="15"/>
      <c r="AG291" s="20"/>
      <c r="AH291" s="102"/>
    </row>
    <row r="292" spans="2:34" ht="35.25" customHeight="1">
      <c r="B292" s="20"/>
      <c r="E292" s="15"/>
      <c r="P292" s="20"/>
      <c r="Q292" s="20"/>
      <c r="S292" s="27"/>
      <c r="T292" s="61"/>
      <c r="U292" s="15"/>
      <c r="V292" s="61"/>
      <c r="W292" s="61"/>
      <c r="X292" s="15"/>
      <c r="Y292" s="15"/>
      <c r="Z292" s="15"/>
      <c r="AA292" s="15"/>
      <c r="AB292" s="15"/>
      <c r="AC292" s="15"/>
      <c r="AD292" s="15"/>
      <c r="AE292" s="15"/>
      <c r="AG292" s="20"/>
      <c r="AH292" s="102"/>
    </row>
    <row r="293" spans="2:34" ht="35.25" customHeight="1">
      <c r="B293" s="20"/>
      <c r="E293" s="15"/>
      <c r="P293" s="20"/>
      <c r="Q293" s="20"/>
      <c r="S293" s="27"/>
      <c r="T293" s="61"/>
      <c r="U293" s="15"/>
      <c r="V293" s="61"/>
      <c r="W293" s="61"/>
      <c r="X293" s="15"/>
      <c r="Y293" s="15"/>
      <c r="Z293" s="15"/>
      <c r="AA293" s="15"/>
      <c r="AB293" s="15"/>
      <c r="AC293" s="15"/>
      <c r="AD293" s="15"/>
      <c r="AE293" s="15"/>
      <c r="AG293" s="20"/>
      <c r="AH293" s="102"/>
    </row>
    <row r="294" spans="2:34" ht="35.25" customHeight="1">
      <c r="B294" s="20"/>
      <c r="E294" s="15"/>
      <c r="P294" s="20"/>
      <c r="Q294" s="20"/>
      <c r="S294" s="27"/>
      <c r="T294" s="61"/>
      <c r="U294" s="15"/>
      <c r="V294" s="61"/>
      <c r="W294" s="61"/>
      <c r="X294" s="15"/>
      <c r="Y294" s="15"/>
      <c r="Z294" s="15"/>
      <c r="AA294" s="15"/>
      <c r="AB294" s="15"/>
      <c r="AC294" s="15"/>
      <c r="AD294" s="15"/>
      <c r="AE294" s="15"/>
      <c r="AG294" s="20"/>
      <c r="AH294" s="102"/>
    </row>
    <row r="295" spans="2:34" ht="35.25" customHeight="1">
      <c r="B295" s="20"/>
      <c r="E295" s="15"/>
      <c r="P295" s="20"/>
      <c r="Q295" s="20"/>
      <c r="S295" s="27"/>
      <c r="T295" s="61"/>
      <c r="U295" s="15"/>
      <c r="V295" s="61"/>
      <c r="W295" s="61"/>
      <c r="X295" s="15"/>
      <c r="Y295" s="15"/>
      <c r="Z295" s="15"/>
      <c r="AA295" s="15"/>
      <c r="AB295" s="15"/>
      <c r="AC295" s="15"/>
      <c r="AD295" s="15"/>
      <c r="AE295" s="15"/>
      <c r="AH295" s="102"/>
    </row>
    <row r="296" spans="2:34" ht="35.25" customHeight="1">
      <c r="B296" s="20"/>
      <c r="E296" s="15"/>
      <c r="P296" s="20"/>
      <c r="Q296" s="20"/>
      <c r="S296" s="27"/>
      <c r="T296" s="61"/>
      <c r="U296" s="15"/>
      <c r="V296" s="61"/>
      <c r="W296" s="61"/>
      <c r="X296" s="15"/>
      <c r="Y296" s="15"/>
      <c r="Z296" s="15"/>
      <c r="AA296" s="15"/>
      <c r="AB296" s="15"/>
      <c r="AC296" s="15"/>
      <c r="AD296" s="15"/>
      <c r="AE296" s="15"/>
      <c r="AH296" s="102"/>
    </row>
    <row r="297" spans="2:34" ht="35.25" customHeight="1">
      <c r="B297" s="20"/>
      <c r="E297" s="15"/>
      <c r="P297" s="20"/>
      <c r="Q297" s="20"/>
      <c r="S297" s="27"/>
      <c r="T297" s="61"/>
      <c r="U297" s="15"/>
      <c r="V297" s="61"/>
      <c r="W297" s="61"/>
      <c r="X297" s="15"/>
      <c r="Y297" s="15"/>
      <c r="Z297" s="15"/>
      <c r="AA297" s="15"/>
      <c r="AB297" s="15"/>
      <c r="AC297" s="15"/>
      <c r="AD297" s="15"/>
      <c r="AE297" s="15"/>
      <c r="AH297" s="102"/>
    </row>
    <row r="298" spans="2:34" ht="35.25" customHeight="1">
      <c r="B298" s="20"/>
      <c r="E298" s="15"/>
      <c r="P298" s="20"/>
      <c r="Q298" s="20"/>
      <c r="S298" s="27"/>
      <c r="T298" s="61"/>
      <c r="U298" s="15"/>
      <c r="V298" s="61"/>
      <c r="W298" s="61"/>
      <c r="X298" s="15"/>
      <c r="Y298" s="15"/>
      <c r="Z298" s="15"/>
      <c r="AA298" s="15"/>
      <c r="AB298" s="15"/>
      <c r="AC298" s="15"/>
      <c r="AD298" s="15"/>
      <c r="AE298" s="15"/>
      <c r="AH298" s="102"/>
    </row>
    <row r="299" spans="2:34" ht="35.25" customHeight="1">
      <c r="B299" s="20"/>
      <c r="E299" s="15"/>
      <c r="P299" s="20"/>
      <c r="Q299" s="20"/>
      <c r="S299" s="27"/>
      <c r="T299" s="61"/>
      <c r="U299" s="15"/>
      <c r="V299" s="61"/>
      <c r="W299" s="61"/>
      <c r="X299" s="15"/>
      <c r="Y299" s="15"/>
      <c r="Z299" s="15"/>
      <c r="AA299" s="15"/>
      <c r="AB299" s="15"/>
      <c r="AC299" s="15"/>
      <c r="AD299" s="15"/>
      <c r="AE299" s="15"/>
      <c r="AH299" s="102"/>
    </row>
    <row r="300" spans="2:34" ht="35.25" customHeight="1">
      <c r="B300" s="20"/>
      <c r="E300" s="15"/>
      <c r="P300" s="20"/>
      <c r="Q300" s="20"/>
      <c r="S300" s="27"/>
      <c r="T300" s="61"/>
      <c r="U300" s="15"/>
      <c r="V300" s="61"/>
      <c r="W300" s="61"/>
      <c r="X300" s="15"/>
      <c r="Y300" s="15"/>
      <c r="Z300" s="15"/>
      <c r="AA300" s="15"/>
      <c r="AB300" s="15"/>
      <c r="AC300" s="15"/>
      <c r="AD300" s="15"/>
      <c r="AE300" s="15"/>
      <c r="AH300" s="102"/>
    </row>
    <row r="301" spans="2:34" ht="35.25" customHeight="1">
      <c r="B301" s="20"/>
      <c r="E301" s="15"/>
      <c r="P301" s="20"/>
      <c r="Q301" s="20"/>
      <c r="S301" s="27"/>
      <c r="T301" s="61"/>
      <c r="U301" s="15"/>
      <c r="V301" s="61"/>
      <c r="W301" s="61"/>
      <c r="X301" s="15"/>
      <c r="Y301" s="15"/>
      <c r="Z301" s="15"/>
      <c r="AA301" s="15"/>
      <c r="AB301" s="15"/>
      <c r="AC301" s="15"/>
      <c r="AD301" s="15"/>
      <c r="AE301" s="15"/>
      <c r="AH301" s="102"/>
    </row>
    <row r="302" spans="2:34" ht="35.25" customHeight="1">
      <c r="B302" s="20"/>
      <c r="E302" s="15"/>
      <c r="P302" s="20"/>
      <c r="Q302" s="20"/>
      <c r="S302" s="27"/>
      <c r="T302" s="61"/>
      <c r="U302" s="15"/>
      <c r="V302" s="61"/>
      <c r="W302" s="61"/>
      <c r="X302" s="15"/>
      <c r="Y302" s="15"/>
      <c r="Z302" s="15"/>
      <c r="AA302" s="15"/>
      <c r="AB302" s="15"/>
      <c r="AC302" s="15"/>
      <c r="AD302" s="15"/>
      <c r="AE302" s="15"/>
      <c r="AH302" s="102"/>
    </row>
    <row r="303" spans="2:34" ht="35.25" customHeight="1">
      <c r="B303" s="20"/>
      <c r="E303" s="15"/>
      <c r="P303" s="20"/>
      <c r="Q303" s="20"/>
      <c r="S303" s="27"/>
      <c r="T303" s="61"/>
      <c r="U303" s="15"/>
      <c r="V303" s="61"/>
      <c r="W303" s="61"/>
      <c r="X303" s="15"/>
      <c r="Y303" s="15"/>
      <c r="Z303" s="15"/>
      <c r="AA303" s="15"/>
      <c r="AB303" s="15"/>
      <c r="AC303" s="15"/>
      <c r="AD303" s="15"/>
      <c r="AE303" s="15"/>
      <c r="AH303" s="102"/>
    </row>
    <row r="304" spans="2:34" ht="35.25" customHeight="1">
      <c r="B304" s="20"/>
      <c r="E304" s="15"/>
      <c r="P304" s="20"/>
      <c r="Q304" s="20"/>
      <c r="S304" s="27"/>
      <c r="T304" s="61"/>
      <c r="U304" s="15"/>
      <c r="V304" s="61"/>
      <c r="W304" s="61"/>
      <c r="X304" s="15"/>
      <c r="Y304" s="15"/>
      <c r="Z304" s="15"/>
      <c r="AA304" s="15"/>
      <c r="AB304" s="15"/>
      <c r="AC304" s="15"/>
      <c r="AD304" s="15"/>
      <c r="AE304" s="15"/>
      <c r="AH304" s="40"/>
    </row>
    <row r="305" spans="2:31" ht="35.25" customHeight="1">
      <c r="B305" s="20"/>
      <c r="E305" s="15"/>
      <c r="P305" s="20"/>
      <c r="Q305" s="20"/>
      <c r="S305" s="27"/>
      <c r="T305" s="61"/>
      <c r="U305" s="15"/>
      <c r="V305" s="61"/>
      <c r="W305" s="61"/>
      <c r="X305" s="15"/>
      <c r="Y305" s="15"/>
      <c r="Z305" s="15"/>
      <c r="AA305" s="15"/>
      <c r="AB305" s="15"/>
      <c r="AC305" s="15"/>
      <c r="AD305" s="15"/>
      <c r="AE305" s="15"/>
    </row>
    <row r="306" spans="2:31" ht="35.25" customHeight="1">
      <c r="B306" s="20"/>
      <c r="E306" s="15"/>
      <c r="P306" s="20"/>
      <c r="Q306" s="20"/>
      <c r="S306" s="27"/>
      <c r="T306" s="61"/>
      <c r="U306" s="15"/>
      <c r="V306" s="61"/>
      <c r="W306" s="61"/>
      <c r="X306" s="15"/>
      <c r="Y306" s="15"/>
      <c r="Z306" s="15"/>
      <c r="AA306" s="15"/>
      <c r="AB306" s="15"/>
      <c r="AC306" s="15"/>
      <c r="AD306" s="15"/>
      <c r="AE306" s="15"/>
    </row>
    <row r="307" spans="2:31" ht="35.25" customHeight="1">
      <c r="B307" s="20"/>
      <c r="E307" s="15"/>
      <c r="P307" s="20"/>
      <c r="Q307" s="20"/>
      <c r="S307" s="27"/>
      <c r="T307" s="61"/>
      <c r="U307" s="15"/>
      <c r="V307" s="61"/>
      <c r="W307" s="61"/>
      <c r="X307" s="15"/>
      <c r="Y307" s="15"/>
      <c r="Z307" s="15"/>
      <c r="AA307" s="15"/>
      <c r="AB307" s="15"/>
      <c r="AC307" s="15"/>
      <c r="AD307" s="15"/>
      <c r="AE307" s="15"/>
    </row>
    <row r="308" spans="2:31" ht="35.25" customHeight="1">
      <c r="B308" s="20"/>
      <c r="E308" s="15"/>
      <c r="P308" s="20"/>
      <c r="Q308" s="20"/>
      <c r="S308" s="27"/>
      <c r="T308" s="61"/>
      <c r="U308" s="15"/>
      <c r="V308" s="61"/>
      <c r="W308" s="61"/>
      <c r="X308" s="15"/>
      <c r="Y308" s="15"/>
      <c r="Z308" s="15"/>
      <c r="AA308" s="15"/>
      <c r="AB308" s="15"/>
      <c r="AC308" s="15"/>
      <c r="AD308" s="15"/>
      <c r="AE308" s="15"/>
    </row>
    <row r="309" spans="2:31" ht="35.25" customHeight="1">
      <c r="B309" s="20"/>
      <c r="E309" s="15"/>
      <c r="P309" s="20"/>
      <c r="Q309" s="20"/>
      <c r="S309" s="27"/>
      <c r="T309" s="67"/>
      <c r="U309" s="15"/>
      <c r="V309" s="61"/>
      <c r="W309" s="61"/>
      <c r="X309" s="15"/>
      <c r="Y309" s="15"/>
      <c r="Z309" s="15"/>
      <c r="AA309" s="15"/>
      <c r="AB309" s="15"/>
      <c r="AC309" s="15"/>
      <c r="AD309" s="15"/>
      <c r="AE309" s="15"/>
    </row>
    <row r="310" spans="2:31" ht="35.25" customHeight="1">
      <c r="B310" s="20"/>
      <c r="E310" s="15"/>
      <c r="P310" s="20"/>
      <c r="Q310" s="20"/>
      <c r="S310" s="27"/>
      <c r="T310" s="67"/>
      <c r="U310" s="15"/>
      <c r="V310" s="61"/>
      <c r="W310" s="61"/>
      <c r="X310" s="15"/>
      <c r="Y310" s="15"/>
      <c r="Z310" s="15"/>
      <c r="AA310" s="15"/>
      <c r="AB310" s="15"/>
      <c r="AC310" s="15"/>
      <c r="AD310" s="15"/>
      <c r="AE310" s="15"/>
    </row>
    <row r="311" spans="2:31" ht="35.25" customHeight="1">
      <c r="B311" s="20"/>
      <c r="E311" s="15"/>
      <c r="P311" s="20"/>
      <c r="Q311" s="20"/>
      <c r="S311" s="27"/>
      <c r="T311" s="61"/>
      <c r="U311" s="15"/>
      <c r="V311" s="61"/>
      <c r="W311" s="61"/>
      <c r="X311" s="27"/>
      <c r="Y311" s="28"/>
      <c r="AD311" s="15"/>
      <c r="AE311" s="15"/>
    </row>
    <row r="312" spans="2:31" ht="35.25" customHeight="1">
      <c r="B312" s="20"/>
      <c r="E312" s="15"/>
      <c r="P312" s="20"/>
      <c r="Q312" s="20"/>
      <c r="R312" s="133"/>
      <c r="S312" s="233"/>
      <c r="T312" s="61"/>
      <c r="U312" s="15"/>
      <c r="V312" s="61"/>
      <c r="W312" s="61"/>
      <c r="X312" s="27"/>
      <c r="Y312" s="28"/>
      <c r="AD312" s="15"/>
      <c r="AE312" s="15"/>
    </row>
    <row r="313" spans="2:31" ht="35.25" customHeight="1">
      <c r="B313" s="20"/>
      <c r="E313" s="15"/>
      <c r="P313" s="20"/>
      <c r="Q313" s="20"/>
      <c r="R313" s="133"/>
      <c r="S313" s="233"/>
      <c r="T313" s="61"/>
      <c r="U313" s="15"/>
      <c r="V313" s="61"/>
      <c r="W313" s="61"/>
      <c r="X313" s="27"/>
      <c r="Y313" s="28"/>
      <c r="AD313" s="15"/>
      <c r="AE313" s="15"/>
    </row>
    <row r="314" spans="2:25" ht="35.25" customHeight="1">
      <c r="B314" s="20"/>
      <c r="E314" s="15"/>
      <c r="P314" s="20"/>
      <c r="Q314" s="20"/>
      <c r="R314" s="133"/>
      <c r="S314" s="233"/>
      <c r="T314" s="61"/>
      <c r="U314" s="28"/>
      <c r="V314" s="28"/>
      <c r="W314" s="28"/>
      <c r="X314" s="27"/>
      <c r="Y314" s="28"/>
    </row>
    <row r="315" spans="2:25" ht="35.25" customHeight="1">
      <c r="B315" s="20"/>
      <c r="E315" s="15"/>
      <c r="P315" s="20"/>
      <c r="Q315" s="20"/>
      <c r="R315" s="133"/>
      <c r="S315" s="233"/>
      <c r="T315" s="61"/>
      <c r="U315" s="28"/>
      <c r="V315" s="28"/>
      <c r="W315" s="28"/>
      <c r="X315" s="27"/>
      <c r="Y315" s="28"/>
    </row>
    <row r="316" spans="2:25" ht="35.25" customHeight="1">
      <c r="B316" s="20"/>
      <c r="E316" s="15"/>
      <c r="P316" s="20"/>
      <c r="Q316" s="20"/>
      <c r="R316" s="133"/>
      <c r="S316" s="233"/>
      <c r="T316" s="61"/>
      <c r="U316" s="28"/>
      <c r="V316" s="28"/>
      <c r="W316" s="28"/>
      <c r="X316" s="27"/>
      <c r="Y316" s="28"/>
    </row>
    <row r="317" spans="2:25" ht="35.25" customHeight="1">
      <c r="B317" s="20"/>
      <c r="E317" s="15"/>
      <c r="P317" s="20"/>
      <c r="Q317" s="20"/>
      <c r="R317" s="133"/>
      <c r="S317" s="233"/>
      <c r="T317" s="61"/>
      <c r="U317" s="28"/>
      <c r="V317" s="28"/>
      <c r="W317" s="28"/>
      <c r="X317" s="27"/>
      <c r="Y317" s="28"/>
    </row>
    <row r="318" spans="2:25" ht="35.25" customHeight="1">
      <c r="B318" s="20"/>
      <c r="E318" s="15"/>
      <c r="P318" s="20"/>
      <c r="Q318" s="20"/>
      <c r="R318" s="133"/>
      <c r="S318" s="233"/>
      <c r="T318" s="61"/>
      <c r="U318" s="28"/>
      <c r="V318" s="28"/>
      <c r="W318" s="28"/>
      <c r="X318" s="27"/>
      <c r="Y318" s="28"/>
    </row>
    <row r="319" spans="2:25" ht="35.25" customHeight="1">
      <c r="B319" s="20"/>
      <c r="E319" s="15"/>
      <c r="P319" s="20"/>
      <c r="Q319" s="20"/>
      <c r="R319" s="133"/>
      <c r="S319" s="233"/>
      <c r="T319" s="61"/>
      <c r="U319" s="28"/>
      <c r="V319" s="28"/>
      <c r="W319" s="28"/>
      <c r="X319" s="27"/>
      <c r="Y319" s="28"/>
    </row>
    <row r="320" spans="2:25" ht="35.25" customHeight="1">
      <c r="B320" s="20"/>
      <c r="E320" s="15"/>
      <c r="P320" s="20"/>
      <c r="Q320" s="20"/>
      <c r="R320" s="133"/>
      <c r="S320" s="233"/>
      <c r="T320" s="61"/>
      <c r="U320" s="28"/>
      <c r="V320" s="28"/>
      <c r="W320" s="28"/>
      <c r="X320" s="27"/>
      <c r="Y320" s="28"/>
    </row>
    <row r="321" spans="2:25" ht="35.25" customHeight="1">
      <c r="B321" s="20"/>
      <c r="E321" s="15"/>
      <c r="P321" s="20"/>
      <c r="Q321" s="20"/>
      <c r="R321" s="133"/>
      <c r="S321" s="233"/>
      <c r="T321" s="61"/>
      <c r="U321" s="28"/>
      <c r="V321" s="28"/>
      <c r="W321" s="28"/>
      <c r="X321" s="27"/>
      <c r="Y321" s="28"/>
    </row>
    <row r="322" spans="2:25" ht="35.25" customHeight="1">
      <c r="B322" s="20"/>
      <c r="E322" s="15"/>
      <c r="P322" s="20"/>
      <c r="Q322" s="20"/>
      <c r="R322" s="133"/>
      <c r="S322" s="233"/>
      <c r="T322" s="61"/>
      <c r="U322" s="28"/>
      <c r="V322" s="28"/>
      <c r="W322" s="28"/>
      <c r="X322" s="27"/>
      <c r="Y322" s="28"/>
    </row>
    <row r="323" spans="2:25" ht="35.25" customHeight="1">
      <c r="B323" s="20"/>
      <c r="E323" s="15"/>
      <c r="P323" s="20"/>
      <c r="Q323" s="20"/>
      <c r="R323" s="133"/>
      <c r="S323" s="233"/>
      <c r="T323" s="61"/>
      <c r="U323" s="28"/>
      <c r="V323" s="28"/>
      <c r="W323" s="28"/>
      <c r="X323" s="27"/>
      <c r="Y323" s="28"/>
    </row>
    <row r="324" spans="2:25" ht="35.25" customHeight="1">
      <c r="B324" s="20"/>
      <c r="E324" s="15"/>
      <c r="P324" s="20"/>
      <c r="Q324" s="20"/>
      <c r="R324" s="133"/>
      <c r="S324" s="233"/>
      <c r="T324" s="61"/>
      <c r="U324" s="28"/>
      <c r="V324" s="28"/>
      <c r="W324" s="28"/>
      <c r="X324" s="27"/>
      <c r="Y324" s="28"/>
    </row>
    <row r="325" spans="2:25" ht="35.25" customHeight="1">
      <c r="B325" s="20"/>
      <c r="E325" s="15"/>
      <c r="P325" s="20"/>
      <c r="Q325" s="20"/>
      <c r="R325" s="133"/>
      <c r="S325" s="233"/>
      <c r="T325" s="61"/>
      <c r="U325" s="28"/>
      <c r="V325" s="28"/>
      <c r="W325" s="28"/>
      <c r="X325" s="27"/>
      <c r="Y325" s="28"/>
    </row>
    <row r="326" spans="2:25" ht="35.25" customHeight="1">
      <c r="B326" s="20"/>
      <c r="E326" s="15"/>
      <c r="P326" s="20"/>
      <c r="Q326" s="20"/>
      <c r="R326" s="133"/>
      <c r="S326" s="233"/>
      <c r="T326" s="61"/>
      <c r="U326" s="28"/>
      <c r="V326" s="28"/>
      <c r="W326" s="28"/>
      <c r="X326" s="27"/>
      <c r="Y326" s="28"/>
    </row>
    <row r="327" spans="2:25" ht="35.25" customHeight="1">
      <c r="B327" s="20"/>
      <c r="E327" s="15"/>
      <c r="P327" s="20"/>
      <c r="Q327" s="20"/>
      <c r="R327" s="133"/>
      <c r="S327" s="233"/>
      <c r="T327" s="61"/>
      <c r="U327" s="28"/>
      <c r="V327" s="28"/>
      <c r="W327" s="28"/>
      <c r="X327" s="27"/>
      <c r="Y327" s="28"/>
    </row>
    <row r="328" spans="2:25" ht="35.25" customHeight="1">
      <c r="B328" s="20"/>
      <c r="E328" s="15"/>
      <c r="P328" s="20"/>
      <c r="Q328" s="20"/>
      <c r="R328" s="133"/>
      <c r="S328" s="233"/>
      <c r="T328" s="61"/>
      <c r="U328" s="28"/>
      <c r="V328" s="28"/>
      <c r="W328" s="28"/>
      <c r="X328" s="27"/>
      <c r="Y328" s="28"/>
    </row>
    <row r="329" spans="2:25" ht="35.25" customHeight="1">
      <c r="B329" s="20"/>
      <c r="E329" s="15"/>
      <c r="P329" s="20"/>
      <c r="Q329" s="20"/>
      <c r="R329" s="133"/>
      <c r="S329" s="233"/>
      <c r="T329" s="61"/>
      <c r="U329" s="28"/>
      <c r="V329" s="28"/>
      <c r="W329" s="28"/>
      <c r="X329" s="27"/>
      <c r="Y329" s="28"/>
    </row>
    <row r="330" spans="2:25" ht="35.25" customHeight="1">
      <c r="B330" s="20"/>
      <c r="E330" s="15"/>
      <c r="P330" s="20"/>
      <c r="Q330" s="20"/>
      <c r="R330" s="133"/>
      <c r="S330" s="233"/>
      <c r="T330" s="61"/>
      <c r="U330" s="28"/>
      <c r="V330" s="28"/>
      <c r="W330" s="28"/>
      <c r="X330" s="27"/>
      <c r="Y330" s="28"/>
    </row>
    <row r="331" spans="2:25" ht="35.25" customHeight="1">
      <c r="B331" s="20"/>
      <c r="E331" s="15"/>
      <c r="P331" s="20"/>
      <c r="R331" s="133"/>
      <c r="S331" s="233"/>
      <c r="T331" s="61"/>
      <c r="U331" s="28"/>
      <c r="V331" s="28"/>
      <c r="W331" s="28"/>
      <c r="X331" s="27"/>
      <c r="Y331" s="28"/>
    </row>
    <row r="332" spans="2:25" ht="35.25" customHeight="1">
      <c r="B332" s="20"/>
      <c r="E332" s="15"/>
      <c r="P332" s="20"/>
      <c r="R332" s="133"/>
      <c r="S332" s="233"/>
      <c r="T332" s="61"/>
      <c r="U332" s="28"/>
      <c r="V332" s="28"/>
      <c r="W332" s="28"/>
      <c r="X332" s="27"/>
      <c r="Y332" s="28"/>
    </row>
    <row r="333" spans="2:25" ht="35.25" customHeight="1">
      <c r="B333" s="20"/>
      <c r="E333" s="15"/>
      <c r="P333" s="20"/>
      <c r="R333" s="133"/>
      <c r="S333" s="233"/>
      <c r="T333" s="61"/>
      <c r="U333" s="28"/>
      <c r="V333" s="28"/>
      <c r="W333" s="28"/>
      <c r="X333" s="27"/>
      <c r="Y333" s="28"/>
    </row>
    <row r="334" spans="2:25" ht="35.25" customHeight="1">
      <c r="B334" s="20"/>
      <c r="E334" s="15"/>
      <c r="P334" s="20"/>
      <c r="R334" s="133"/>
      <c r="S334" s="233"/>
      <c r="T334" s="61"/>
      <c r="U334" s="28"/>
      <c r="V334" s="28"/>
      <c r="W334" s="28"/>
      <c r="X334" s="27"/>
      <c r="Y334" s="28"/>
    </row>
    <row r="335" spans="2:25" ht="35.25" customHeight="1">
      <c r="B335" s="20"/>
      <c r="E335" s="15"/>
      <c r="P335" s="20"/>
      <c r="R335" s="133"/>
      <c r="S335" s="233"/>
      <c r="T335" s="61"/>
      <c r="U335" s="28"/>
      <c r="V335" s="28"/>
      <c r="W335" s="28"/>
      <c r="X335" s="27"/>
      <c r="Y335" s="28"/>
    </row>
    <row r="336" spans="2:25" ht="35.25" customHeight="1">
      <c r="B336" s="20"/>
      <c r="E336" s="15"/>
      <c r="P336" s="20"/>
      <c r="R336" s="133"/>
      <c r="S336" s="233"/>
      <c r="T336" s="61"/>
      <c r="U336" s="28"/>
      <c r="V336" s="28"/>
      <c r="W336" s="28"/>
      <c r="X336" s="27"/>
      <c r="Y336" s="28"/>
    </row>
    <row r="337" spans="2:25" ht="35.25" customHeight="1">
      <c r="B337" s="20"/>
      <c r="E337" s="15"/>
      <c r="P337" s="20"/>
      <c r="R337" s="133"/>
      <c r="S337" s="233"/>
      <c r="T337" s="61"/>
      <c r="U337" s="28"/>
      <c r="V337" s="28"/>
      <c r="W337" s="28"/>
      <c r="X337" s="27"/>
      <c r="Y337" s="28"/>
    </row>
    <row r="338" spans="2:25" ht="35.25" customHeight="1">
      <c r="B338" s="20"/>
      <c r="E338" s="15"/>
      <c r="P338" s="20"/>
      <c r="R338" s="133"/>
      <c r="S338" s="233"/>
      <c r="T338" s="61"/>
      <c r="U338" s="28"/>
      <c r="V338" s="28"/>
      <c r="W338" s="28"/>
      <c r="X338" s="27"/>
      <c r="Y338" s="28"/>
    </row>
    <row r="339" spans="2:25" ht="35.25" customHeight="1">
      <c r="B339" s="20"/>
      <c r="E339" s="15"/>
      <c r="P339" s="20"/>
      <c r="Q339" s="20"/>
      <c r="R339" s="133"/>
      <c r="S339" s="233"/>
      <c r="T339" s="61"/>
      <c r="U339" s="28"/>
      <c r="V339" s="28"/>
      <c r="W339" s="28"/>
      <c r="X339" s="27"/>
      <c r="Y339" s="28"/>
    </row>
    <row r="340" spans="2:25" ht="35.25" customHeight="1">
      <c r="B340" s="20"/>
      <c r="E340" s="15"/>
      <c r="P340" s="20"/>
      <c r="Q340" s="20"/>
      <c r="R340" s="133"/>
      <c r="S340" s="233"/>
      <c r="T340" s="61"/>
      <c r="U340" s="28"/>
      <c r="V340" s="28"/>
      <c r="W340" s="28"/>
      <c r="X340" s="27"/>
      <c r="Y340" s="28"/>
    </row>
    <row r="341" spans="2:25" ht="35.25" customHeight="1">
      <c r="B341" s="20"/>
      <c r="E341" s="15"/>
      <c r="P341" s="20"/>
      <c r="Q341" s="20"/>
      <c r="R341" s="133"/>
      <c r="S341" s="233"/>
      <c r="T341" s="61"/>
      <c r="U341" s="28"/>
      <c r="V341" s="28"/>
      <c r="W341" s="28"/>
      <c r="X341" s="27"/>
      <c r="Y341" s="28"/>
    </row>
    <row r="342" spans="2:36" ht="35.25" customHeight="1">
      <c r="B342" s="20"/>
      <c r="E342" s="15"/>
      <c r="P342" s="20"/>
      <c r="Q342" s="20"/>
      <c r="R342" s="133"/>
      <c r="S342" s="233"/>
      <c r="T342" s="61"/>
      <c r="U342" s="28"/>
      <c r="V342" s="28"/>
      <c r="W342" s="28"/>
      <c r="X342" s="27"/>
      <c r="Y342" s="28"/>
      <c r="AJ342" s="20"/>
    </row>
    <row r="343" spans="2:36" ht="35.25" customHeight="1">
      <c r="B343" s="20"/>
      <c r="E343" s="15"/>
      <c r="P343" s="20"/>
      <c r="Q343" s="20"/>
      <c r="R343" s="133"/>
      <c r="S343" s="233"/>
      <c r="T343" s="61"/>
      <c r="U343" s="28"/>
      <c r="V343" s="28"/>
      <c r="W343" s="28"/>
      <c r="X343" s="27"/>
      <c r="Y343" s="28"/>
      <c r="AJ343" s="20"/>
    </row>
    <row r="344" spans="2:36" ht="35.25" customHeight="1">
      <c r="B344" s="20"/>
      <c r="E344" s="15"/>
      <c r="P344" s="20"/>
      <c r="Q344" s="20"/>
      <c r="R344" s="133"/>
      <c r="S344" s="233"/>
      <c r="T344" s="61"/>
      <c r="U344" s="28"/>
      <c r="V344" s="28"/>
      <c r="W344" s="28"/>
      <c r="X344" s="27"/>
      <c r="Y344" s="28"/>
      <c r="AJ344" s="20"/>
    </row>
    <row r="345" spans="2:36" ht="35.25" customHeight="1">
      <c r="B345" s="20"/>
      <c r="E345" s="15"/>
      <c r="P345" s="20"/>
      <c r="Q345" s="20"/>
      <c r="R345" s="133"/>
      <c r="S345" s="233"/>
      <c r="T345" s="61"/>
      <c r="U345" s="28"/>
      <c r="V345" s="28"/>
      <c r="W345" s="28"/>
      <c r="X345" s="27"/>
      <c r="Y345" s="28"/>
      <c r="AJ345" s="20"/>
    </row>
    <row r="346" spans="2:36" ht="35.25" customHeight="1">
      <c r="B346" s="20"/>
      <c r="E346" s="15"/>
      <c r="P346" s="20"/>
      <c r="Q346" s="20"/>
      <c r="R346" s="133"/>
      <c r="S346" s="233"/>
      <c r="T346" s="61"/>
      <c r="U346" s="28"/>
      <c r="V346" s="28"/>
      <c r="W346" s="28"/>
      <c r="X346" s="27"/>
      <c r="Y346" s="28"/>
      <c r="AJ346" s="20"/>
    </row>
    <row r="347" spans="2:36" ht="35.25" customHeight="1">
      <c r="B347" s="20"/>
      <c r="E347" s="15"/>
      <c r="P347" s="20"/>
      <c r="Q347" s="20"/>
      <c r="R347" s="133"/>
      <c r="S347" s="233"/>
      <c r="T347" s="61"/>
      <c r="U347" s="28"/>
      <c r="V347" s="28"/>
      <c r="W347" s="28"/>
      <c r="X347" s="27"/>
      <c r="Y347" s="28"/>
      <c r="AJ347" s="20"/>
    </row>
    <row r="348" spans="2:36" ht="35.25" customHeight="1">
      <c r="B348" s="20"/>
      <c r="E348" s="15"/>
      <c r="P348" s="20"/>
      <c r="Q348" s="20"/>
      <c r="R348" s="133"/>
      <c r="S348" s="233"/>
      <c r="T348" s="61"/>
      <c r="U348" s="28"/>
      <c r="V348" s="28"/>
      <c r="W348" s="28"/>
      <c r="X348" s="27"/>
      <c r="Y348" s="28"/>
      <c r="AJ348" s="20"/>
    </row>
    <row r="349" spans="2:36" ht="35.25" customHeight="1">
      <c r="B349" s="20"/>
      <c r="E349" s="15"/>
      <c r="P349" s="20"/>
      <c r="Q349" s="20"/>
      <c r="R349" s="133"/>
      <c r="S349" s="233"/>
      <c r="T349" s="61"/>
      <c r="U349" s="28"/>
      <c r="V349" s="28"/>
      <c r="W349" s="28"/>
      <c r="X349" s="27"/>
      <c r="Y349" s="28"/>
      <c r="AJ349" s="20"/>
    </row>
    <row r="350" spans="2:36" ht="35.25" customHeight="1">
      <c r="B350" s="20"/>
      <c r="E350" s="15"/>
      <c r="P350" s="20"/>
      <c r="Q350" s="20"/>
      <c r="R350" s="133"/>
      <c r="S350" s="233"/>
      <c r="T350" s="61"/>
      <c r="U350" s="28"/>
      <c r="V350" s="28"/>
      <c r="W350" s="28"/>
      <c r="X350" s="27"/>
      <c r="Y350" s="28"/>
      <c r="AJ350" s="20"/>
    </row>
    <row r="351" spans="2:25" ht="35.25" customHeight="1">
      <c r="B351" s="20"/>
      <c r="E351" s="15"/>
      <c r="P351" s="20"/>
      <c r="Q351" s="20"/>
      <c r="R351" s="133"/>
      <c r="S351" s="233"/>
      <c r="T351" s="61"/>
      <c r="U351" s="28"/>
      <c r="V351" s="28"/>
      <c r="W351" s="28"/>
      <c r="X351" s="27"/>
      <c r="Y351" s="28"/>
    </row>
    <row r="352" spans="2:25" ht="35.25" customHeight="1">
      <c r="B352" s="20"/>
      <c r="E352" s="15"/>
      <c r="P352" s="20"/>
      <c r="Q352" s="20"/>
      <c r="R352" s="133"/>
      <c r="S352" s="233"/>
      <c r="T352" s="61"/>
      <c r="U352" s="28"/>
      <c r="V352" s="28"/>
      <c r="W352" s="28"/>
      <c r="X352" s="27"/>
      <c r="Y352" s="28"/>
    </row>
    <row r="353" spans="2:25" ht="35.25" customHeight="1">
      <c r="B353" s="20"/>
      <c r="E353" s="15"/>
      <c r="P353" s="20"/>
      <c r="Q353" s="20"/>
      <c r="R353" s="133"/>
      <c r="S353" s="233"/>
      <c r="T353" s="61"/>
      <c r="U353" s="28"/>
      <c r="V353" s="28"/>
      <c r="W353" s="28"/>
      <c r="X353" s="27"/>
      <c r="Y353" s="28"/>
    </row>
    <row r="354" spans="2:25" ht="35.25" customHeight="1">
      <c r="B354" s="20"/>
      <c r="E354" s="15"/>
      <c r="P354" s="20"/>
      <c r="Q354" s="20"/>
      <c r="R354" s="133"/>
      <c r="S354" s="233"/>
      <c r="T354" s="61"/>
      <c r="U354" s="28"/>
      <c r="V354" s="28"/>
      <c r="W354" s="28"/>
      <c r="X354" s="27"/>
      <c r="Y354" s="28"/>
    </row>
    <row r="355" spans="2:25" ht="35.25" customHeight="1">
      <c r="B355" s="20"/>
      <c r="E355" s="15"/>
      <c r="P355" s="20"/>
      <c r="Q355" s="20"/>
      <c r="R355" s="133"/>
      <c r="S355" s="233"/>
      <c r="T355" s="61"/>
      <c r="U355" s="28"/>
      <c r="V355" s="28"/>
      <c r="W355" s="28"/>
      <c r="X355" s="27"/>
      <c r="Y355" s="28"/>
    </row>
    <row r="356" spans="2:25" ht="35.25" customHeight="1">
      <c r="B356" s="20"/>
      <c r="E356" s="15"/>
      <c r="P356" s="20"/>
      <c r="Q356" s="20"/>
      <c r="R356" s="133"/>
      <c r="S356" s="233"/>
      <c r="T356" s="61"/>
      <c r="U356" s="28"/>
      <c r="V356" s="28"/>
      <c r="W356" s="28"/>
      <c r="X356" s="27"/>
      <c r="Y356" s="28"/>
    </row>
    <row r="357" spans="2:25" ht="35.25" customHeight="1">
      <c r="B357" s="20"/>
      <c r="E357" s="15"/>
      <c r="P357" s="20"/>
      <c r="Q357" s="20"/>
      <c r="R357" s="133"/>
      <c r="S357" s="233"/>
      <c r="T357" s="61"/>
      <c r="U357" s="28"/>
      <c r="V357" s="28"/>
      <c r="W357" s="28"/>
      <c r="X357" s="27"/>
      <c r="Y357" s="28"/>
    </row>
    <row r="358" spans="2:25" ht="35.25" customHeight="1">
      <c r="B358" s="20"/>
      <c r="E358" s="15"/>
      <c r="P358" s="20"/>
      <c r="Q358" s="20"/>
      <c r="R358" s="133"/>
      <c r="S358" s="233"/>
      <c r="T358" s="61"/>
      <c r="U358" s="28"/>
      <c r="V358" s="28"/>
      <c r="W358" s="28"/>
      <c r="X358" s="27"/>
      <c r="Y358" s="28"/>
    </row>
    <row r="359" spans="2:25" ht="35.25" customHeight="1">
      <c r="B359" s="20"/>
      <c r="E359" s="15"/>
      <c r="P359" s="20"/>
      <c r="Q359" s="20"/>
      <c r="R359" s="133"/>
      <c r="S359" s="233"/>
      <c r="T359" s="61"/>
      <c r="U359" s="28"/>
      <c r="V359" s="28"/>
      <c r="W359" s="28"/>
      <c r="X359" s="27"/>
      <c r="Y359" s="28"/>
    </row>
    <row r="360" spans="2:25" ht="35.25" customHeight="1">
      <c r="B360" s="20"/>
      <c r="E360" s="15"/>
      <c r="P360" s="20"/>
      <c r="Q360" s="20"/>
      <c r="R360" s="133"/>
      <c r="S360" s="233"/>
      <c r="T360" s="61"/>
      <c r="U360" s="28"/>
      <c r="V360" s="28"/>
      <c r="W360" s="28"/>
      <c r="X360" s="27"/>
      <c r="Y360" s="28"/>
    </row>
    <row r="361" spans="2:25" ht="35.25" customHeight="1">
      <c r="B361" s="20"/>
      <c r="E361" s="15"/>
      <c r="P361" s="20"/>
      <c r="Q361" s="20"/>
      <c r="R361" s="133"/>
      <c r="S361" s="233"/>
      <c r="T361" s="61"/>
      <c r="U361" s="28"/>
      <c r="V361" s="28"/>
      <c r="W361" s="28"/>
      <c r="X361" s="27"/>
      <c r="Y361" s="28"/>
    </row>
    <row r="362" spans="2:25" ht="35.25" customHeight="1">
      <c r="B362" s="20"/>
      <c r="E362" s="15"/>
      <c r="P362" s="20"/>
      <c r="Q362" s="20"/>
      <c r="R362" s="133"/>
      <c r="S362" s="233"/>
      <c r="T362" s="61"/>
      <c r="U362" s="28"/>
      <c r="V362" s="28"/>
      <c r="W362" s="28"/>
      <c r="X362" s="27"/>
      <c r="Y362" s="28"/>
    </row>
    <row r="363" spans="2:25" ht="35.25" customHeight="1">
      <c r="B363" s="20"/>
      <c r="E363" s="15"/>
      <c r="P363" s="20"/>
      <c r="Q363" s="20"/>
      <c r="R363" s="133"/>
      <c r="S363" s="233"/>
      <c r="T363" s="61"/>
      <c r="U363" s="28"/>
      <c r="V363" s="28"/>
      <c r="W363" s="28"/>
      <c r="X363" s="27"/>
      <c r="Y363" s="28"/>
    </row>
    <row r="364" spans="2:25" ht="35.25" customHeight="1">
      <c r="B364" s="20"/>
      <c r="E364" s="15"/>
      <c r="P364" s="20"/>
      <c r="Q364" s="20"/>
      <c r="S364" s="27"/>
      <c r="T364" s="61"/>
      <c r="U364" s="28"/>
      <c r="V364" s="28"/>
      <c r="W364" s="28"/>
      <c r="X364" s="27"/>
      <c r="Y364" s="28"/>
    </row>
    <row r="365" spans="2:25" ht="35.25" customHeight="1">
      <c r="B365" s="20"/>
      <c r="E365" s="15"/>
      <c r="P365" s="20"/>
      <c r="Q365" s="20"/>
      <c r="S365" s="27"/>
      <c r="T365" s="61"/>
      <c r="U365" s="28"/>
      <c r="V365" s="28"/>
      <c r="W365" s="28"/>
      <c r="X365" s="27"/>
      <c r="Y365" s="28"/>
    </row>
    <row r="366" spans="2:25" ht="35.25" customHeight="1">
      <c r="B366" s="20"/>
      <c r="E366" s="15"/>
      <c r="P366" s="20"/>
      <c r="Q366" s="20"/>
      <c r="S366" s="27"/>
      <c r="T366" s="61"/>
      <c r="U366" s="28"/>
      <c r="V366" s="28"/>
      <c r="W366" s="28"/>
      <c r="X366" s="27"/>
      <c r="Y366" s="28"/>
    </row>
    <row r="367" spans="2:25" ht="35.25" customHeight="1">
      <c r="B367" s="20"/>
      <c r="E367" s="15"/>
      <c r="P367" s="20"/>
      <c r="Q367" s="20"/>
      <c r="S367" s="27"/>
      <c r="T367" s="61"/>
      <c r="U367" s="28"/>
      <c r="V367" s="28"/>
      <c r="W367" s="28"/>
      <c r="X367" s="27"/>
      <c r="Y367" s="28"/>
    </row>
    <row r="368" spans="2:25" ht="35.25" customHeight="1">
      <c r="B368" s="20"/>
      <c r="E368" s="15"/>
      <c r="P368" s="20"/>
      <c r="Q368" s="20"/>
      <c r="S368" s="27"/>
      <c r="T368" s="61"/>
      <c r="U368" s="28"/>
      <c r="V368" s="28"/>
      <c r="W368" s="28"/>
      <c r="X368" s="27"/>
      <c r="Y368" s="28"/>
    </row>
    <row r="369" spans="2:25" ht="35.25" customHeight="1">
      <c r="B369" s="20"/>
      <c r="E369" s="15"/>
      <c r="P369" s="20"/>
      <c r="Q369" s="20"/>
      <c r="S369" s="27"/>
      <c r="T369" s="67"/>
      <c r="U369" s="28"/>
      <c r="V369" s="28"/>
      <c r="W369" s="28"/>
      <c r="X369" s="27"/>
      <c r="Y369" s="28"/>
    </row>
    <row r="370" spans="2:25" ht="35.25" customHeight="1">
      <c r="B370" s="20"/>
      <c r="E370" s="15"/>
      <c r="P370" s="20"/>
      <c r="Q370" s="20"/>
      <c r="S370" s="27"/>
      <c r="T370" s="67"/>
      <c r="U370" s="28"/>
      <c r="V370" s="28"/>
      <c r="W370" s="28"/>
      <c r="X370" s="27"/>
      <c r="Y370" s="28"/>
    </row>
    <row r="371" spans="2:25" ht="35.25" customHeight="1">
      <c r="B371" s="20"/>
      <c r="E371" s="15"/>
      <c r="P371" s="20"/>
      <c r="Q371" s="20"/>
      <c r="S371" s="27"/>
      <c r="T371" s="61"/>
      <c r="U371" s="28"/>
      <c r="V371" s="28"/>
      <c r="W371" s="28"/>
      <c r="X371" s="27"/>
      <c r="Y371" s="28"/>
    </row>
    <row r="372" spans="2:25" ht="35.25" customHeight="1">
      <c r="B372" s="20"/>
      <c r="E372" s="15"/>
      <c r="P372" s="20"/>
      <c r="Q372" s="20"/>
      <c r="R372" s="133"/>
      <c r="S372" s="233"/>
      <c r="T372" s="61"/>
      <c r="U372" s="28"/>
      <c r="V372" s="28"/>
      <c r="W372" s="28"/>
      <c r="X372" s="27"/>
      <c r="Y372" s="28"/>
    </row>
    <row r="373" spans="2:25" ht="35.25" customHeight="1">
      <c r="B373" s="20"/>
      <c r="E373" s="15"/>
      <c r="P373" s="20"/>
      <c r="Q373" s="20"/>
      <c r="R373" s="133"/>
      <c r="S373" s="233"/>
      <c r="T373" s="61"/>
      <c r="U373" s="28"/>
      <c r="V373" s="28"/>
      <c r="W373" s="28"/>
      <c r="X373" s="27"/>
      <c r="Y373" s="28"/>
    </row>
    <row r="374" spans="2:25" ht="35.25" customHeight="1">
      <c r="B374" s="20"/>
      <c r="E374" s="15"/>
      <c r="P374" s="20"/>
      <c r="Q374" s="20"/>
      <c r="R374" s="133"/>
      <c r="S374" s="233"/>
      <c r="T374" s="61"/>
      <c r="U374" s="28"/>
      <c r="V374" s="28"/>
      <c r="W374" s="28"/>
      <c r="X374" s="27"/>
      <c r="Y374" s="28"/>
    </row>
    <row r="375" spans="2:25" ht="35.25" customHeight="1">
      <c r="B375" s="20"/>
      <c r="E375" s="15"/>
      <c r="P375" s="20"/>
      <c r="Q375" s="20"/>
      <c r="R375" s="133"/>
      <c r="S375" s="233"/>
      <c r="T375" s="61"/>
      <c r="U375" s="28"/>
      <c r="V375" s="28"/>
      <c r="W375" s="28"/>
      <c r="X375" s="27"/>
      <c r="Y375" s="28"/>
    </row>
    <row r="376" spans="2:25" ht="35.25" customHeight="1">
      <c r="B376" s="20"/>
      <c r="E376" s="15"/>
      <c r="P376" s="20"/>
      <c r="Q376" s="20"/>
      <c r="R376" s="133"/>
      <c r="S376" s="233"/>
      <c r="T376" s="61"/>
      <c r="U376" s="28"/>
      <c r="V376" s="28"/>
      <c r="W376" s="28"/>
      <c r="X376" s="27"/>
      <c r="Y376" s="28"/>
    </row>
    <row r="377" spans="2:25" ht="35.25" customHeight="1">
      <c r="B377" s="20"/>
      <c r="E377" s="15"/>
      <c r="P377" s="20"/>
      <c r="Q377" s="20"/>
      <c r="R377" s="133"/>
      <c r="S377" s="233"/>
      <c r="T377" s="61"/>
      <c r="U377" s="28"/>
      <c r="V377" s="28"/>
      <c r="W377" s="28"/>
      <c r="X377" s="27"/>
      <c r="Y377" s="28"/>
    </row>
    <row r="378" spans="2:25" ht="35.25" customHeight="1">
      <c r="B378" s="20"/>
      <c r="E378" s="15"/>
      <c r="P378" s="20"/>
      <c r="Q378" s="20"/>
      <c r="R378" s="133"/>
      <c r="S378" s="233"/>
      <c r="T378" s="61"/>
      <c r="U378" s="28"/>
      <c r="V378" s="28"/>
      <c r="W378" s="28"/>
      <c r="X378" s="27"/>
      <c r="Y378" s="28"/>
    </row>
    <row r="379" spans="2:25" ht="35.25" customHeight="1">
      <c r="B379" s="20"/>
      <c r="E379" s="15"/>
      <c r="P379" s="20"/>
      <c r="Q379" s="20"/>
      <c r="R379" s="133"/>
      <c r="S379" s="233"/>
      <c r="T379" s="61"/>
      <c r="U379" s="28"/>
      <c r="V379" s="28"/>
      <c r="W379" s="28"/>
      <c r="X379" s="27"/>
      <c r="Y379" s="28"/>
    </row>
    <row r="380" spans="2:25" ht="35.25" customHeight="1">
      <c r="B380" s="20"/>
      <c r="E380" s="15"/>
      <c r="P380" s="20"/>
      <c r="Q380" s="20"/>
      <c r="R380" s="133"/>
      <c r="S380" s="233"/>
      <c r="T380" s="61"/>
      <c r="U380" s="28"/>
      <c r="V380" s="28"/>
      <c r="W380" s="28"/>
      <c r="X380" s="27"/>
      <c r="Y380" s="28"/>
    </row>
    <row r="381" spans="2:25" ht="35.25" customHeight="1">
      <c r="B381" s="20"/>
      <c r="E381" s="15"/>
      <c r="P381" s="20"/>
      <c r="Q381" s="20"/>
      <c r="R381" s="133"/>
      <c r="S381" s="233"/>
      <c r="T381" s="61"/>
      <c r="U381" s="28"/>
      <c r="V381" s="28"/>
      <c r="W381" s="28"/>
      <c r="X381" s="27"/>
      <c r="Y381" s="28"/>
    </row>
    <row r="382" spans="2:25" ht="35.25" customHeight="1">
      <c r="B382" s="20"/>
      <c r="E382" s="15"/>
      <c r="P382" s="20"/>
      <c r="Q382" s="20"/>
      <c r="R382" s="133"/>
      <c r="S382" s="233"/>
      <c r="T382" s="61"/>
      <c r="U382" s="28"/>
      <c r="V382" s="28"/>
      <c r="W382" s="28"/>
      <c r="X382" s="27"/>
      <c r="Y382" s="28"/>
    </row>
    <row r="383" spans="2:25" ht="35.25" customHeight="1">
      <c r="B383" s="20"/>
      <c r="E383" s="15"/>
      <c r="P383" s="20"/>
      <c r="Q383" s="20"/>
      <c r="R383" s="133"/>
      <c r="S383" s="233"/>
      <c r="T383" s="61"/>
      <c r="U383" s="28"/>
      <c r="V383" s="28"/>
      <c r="W383" s="28"/>
      <c r="X383" s="27"/>
      <c r="Y383" s="28"/>
    </row>
    <row r="384" spans="2:25" ht="35.25" customHeight="1">
      <c r="B384" s="20"/>
      <c r="E384" s="15"/>
      <c r="P384" s="20"/>
      <c r="Q384" s="20"/>
      <c r="R384" s="133"/>
      <c r="S384" s="233"/>
      <c r="T384" s="61"/>
      <c r="U384" s="28"/>
      <c r="V384" s="28"/>
      <c r="W384" s="28"/>
      <c r="X384" s="27"/>
      <c r="Y384" s="28"/>
    </row>
    <row r="385" spans="2:25" ht="35.25" customHeight="1">
      <c r="B385" s="20"/>
      <c r="E385" s="15"/>
      <c r="P385" s="20"/>
      <c r="Q385" s="20"/>
      <c r="R385" s="133"/>
      <c r="S385" s="233"/>
      <c r="T385" s="61"/>
      <c r="U385" s="28"/>
      <c r="V385" s="28"/>
      <c r="W385" s="28"/>
      <c r="X385" s="27"/>
      <c r="Y385" s="28"/>
    </row>
    <row r="386" spans="2:25" ht="35.25" customHeight="1">
      <c r="B386" s="20"/>
      <c r="E386" s="15"/>
      <c r="P386" s="20"/>
      <c r="Q386" s="20"/>
      <c r="R386" s="133"/>
      <c r="S386" s="233"/>
      <c r="T386" s="61"/>
      <c r="U386" s="28"/>
      <c r="V386" s="28"/>
      <c r="W386" s="28"/>
      <c r="X386" s="27"/>
      <c r="Y386" s="28"/>
    </row>
    <row r="387" spans="2:25" ht="35.25" customHeight="1">
      <c r="B387" s="20"/>
      <c r="E387" s="15"/>
      <c r="P387" s="20"/>
      <c r="Q387" s="20"/>
      <c r="R387" s="133"/>
      <c r="S387" s="233"/>
      <c r="T387" s="61"/>
      <c r="U387" s="28"/>
      <c r="V387" s="28"/>
      <c r="W387" s="28"/>
      <c r="X387" s="27"/>
      <c r="Y387" s="28"/>
    </row>
    <row r="388" spans="2:25" ht="35.25" customHeight="1">
      <c r="B388" s="20"/>
      <c r="E388" s="15"/>
      <c r="P388" s="20"/>
      <c r="Q388" s="20"/>
      <c r="R388" s="133"/>
      <c r="S388" s="233"/>
      <c r="T388" s="61"/>
      <c r="U388" s="28"/>
      <c r="V388" s="28"/>
      <c r="W388" s="28"/>
      <c r="X388" s="27"/>
      <c r="Y388" s="28"/>
    </row>
    <row r="389" spans="2:25" ht="35.25" customHeight="1">
      <c r="B389" s="20"/>
      <c r="E389" s="15"/>
      <c r="P389" s="20"/>
      <c r="Q389" s="20"/>
      <c r="R389" s="133"/>
      <c r="S389" s="233"/>
      <c r="T389" s="61"/>
      <c r="U389" s="28"/>
      <c r="V389" s="28"/>
      <c r="W389" s="28"/>
      <c r="X389" s="27"/>
      <c r="Y389" s="28"/>
    </row>
    <row r="390" spans="2:25" ht="35.25" customHeight="1">
      <c r="B390" s="20"/>
      <c r="E390" s="15"/>
      <c r="P390" s="20"/>
      <c r="Q390" s="20"/>
      <c r="R390" s="133"/>
      <c r="S390" s="233"/>
      <c r="T390" s="61"/>
      <c r="U390" s="28"/>
      <c r="V390" s="28"/>
      <c r="W390" s="28"/>
      <c r="X390" s="27"/>
      <c r="Y390" s="28"/>
    </row>
    <row r="391" spans="2:25" ht="35.25" customHeight="1">
      <c r="B391" s="20"/>
      <c r="E391" s="15"/>
      <c r="P391" s="20"/>
      <c r="R391" s="133"/>
      <c r="S391" s="233"/>
      <c r="T391" s="61"/>
      <c r="U391" s="28"/>
      <c r="V391" s="28"/>
      <c r="W391" s="28"/>
      <c r="X391" s="27"/>
      <c r="Y391" s="28"/>
    </row>
    <row r="392" spans="2:25" ht="35.25" customHeight="1">
      <c r="B392" s="20"/>
      <c r="E392" s="15"/>
      <c r="P392" s="20"/>
      <c r="R392" s="133"/>
      <c r="S392" s="233"/>
      <c r="T392" s="61"/>
      <c r="U392" s="28"/>
      <c r="V392" s="28"/>
      <c r="W392" s="28"/>
      <c r="X392" s="27"/>
      <c r="Y392" s="28"/>
    </row>
    <row r="393" spans="2:25" ht="35.25" customHeight="1">
      <c r="B393" s="20"/>
      <c r="E393" s="15"/>
      <c r="P393" s="20"/>
      <c r="R393" s="133"/>
      <c r="S393" s="233"/>
      <c r="T393" s="61"/>
      <c r="U393" s="28"/>
      <c r="V393" s="28"/>
      <c r="W393" s="28"/>
      <c r="X393" s="27"/>
      <c r="Y393" s="28"/>
    </row>
    <row r="394" spans="2:25" ht="35.25" customHeight="1">
      <c r="B394" s="20"/>
      <c r="E394" s="15"/>
      <c r="P394" s="20"/>
      <c r="R394" s="133"/>
      <c r="S394" s="233"/>
      <c r="T394" s="61"/>
      <c r="U394" s="28"/>
      <c r="V394" s="28"/>
      <c r="W394" s="28"/>
      <c r="X394" s="27"/>
      <c r="Y394" s="28"/>
    </row>
    <row r="395" spans="2:25" ht="35.25" customHeight="1">
      <c r="B395" s="20"/>
      <c r="E395" s="15"/>
      <c r="P395" s="20"/>
      <c r="R395" s="133"/>
      <c r="S395" s="233"/>
      <c r="T395" s="61"/>
      <c r="U395" s="28"/>
      <c r="V395" s="28"/>
      <c r="W395" s="28"/>
      <c r="X395" s="27"/>
      <c r="Y395" s="28"/>
    </row>
    <row r="396" spans="2:25" ht="35.25" customHeight="1">
      <c r="B396" s="20"/>
      <c r="E396" s="15"/>
      <c r="P396" s="20"/>
      <c r="R396" s="133"/>
      <c r="S396" s="233"/>
      <c r="T396" s="61"/>
      <c r="U396" s="28"/>
      <c r="V396" s="28"/>
      <c r="W396" s="28"/>
      <c r="X396" s="27"/>
      <c r="Y396" s="28"/>
    </row>
    <row r="397" spans="2:25" ht="35.25" customHeight="1">
      <c r="B397" s="20"/>
      <c r="E397" s="15"/>
      <c r="P397" s="20"/>
      <c r="R397" s="133"/>
      <c r="S397" s="233"/>
      <c r="T397" s="61"/>
      <c r="U397" s="28"/>
      <c r="V397" s="28"/>
      <c r="W397" s="28"/>
      <c r="X397" s="27"/>
      <c r="Y397" s="28"/>
    </row>
    <row r="398" spans="2:25" ht="35.25" customHeight="1">
      <c r="B398" s="20"/>
      <c r="E398" s="15"/>
      <c r="P398" s="20"/>
      <c r="R398" s="133"/>
      <c r="S398" s="233"/>
      <c r="T398" s="61"/>
      <c r="U398" s="28"/>
      <c r="V398" s="28"/>
      <c r="W398" s="28"/>
      <c r="X398" s="27"/>
      <c r="Y398" s="28"/>
    </row>
    <row r="399" spans="2:25" ht="35.25" customHeight="1">
      <c r="B399" s="20"/>
      <c r="E399" s="15"/>
      <c r="P399" s="20"/>
      <c r="Q399" s="20"/>
      <c r="R399" s="133"/>
      <c r="S399" s="233"/>
      <c r="T399" s="61"/>
      <c r="U399" s="28"/>
      <c r="V399" s="28"/>
      <c r="W399" s="28"/>
      <c r="X399" s="27"/>
      <c r="Y399" s="28"/>
    </row>
    <row r="400" spans="2:25" ht="35.25" customHeight="1">
      <c r="B400" s="20"/>
      <c r="E400" s="15"/>
      <c r="P400" s="20"/>
      <c r="Q400" s="20"/>
      <c r="R400" s="133"/>
      <c r="S400" s="233"/>
      <c r="T400" s="61"/>
      <c r="U400" s="28"/>
      <c r="V400" s="28"/>
      <c r="W400" s="28"/>
      <c r="X400" s="27"/>
      <c r="Y400" s="28"/>
    </row>
    <row r="401" spans="2:25" ht="35.25" customHeight="1">
      <c r="B401" s="20"/>
      <c r="E401" s="15"/>
      <c r="P401" s="20"/>
      <c r="Q401" s="20"/>
      <c r="R401" s="133"/>
      <c r="S401" s="233"/>
      <c r="T401" s="61"/>
      <c r="U401" s="28"/>
      <c r="V401" s="28"/>
      <c r="W401" s="28"/>
      <c r="X401" s="27"/>
      <c r="Y401" s="28"/>
    </row>
    <row r="402" spans="2:23" ht="35.25" customHeight="1">
      <c r="B402" s="20"/>
      <c r="E402" s="15"/>
      <c r="P402" s="20"/>
      <c r="Q402" s="20"/>
      <c r="R402" s="133"/>
      <c r="S402" s="233"/>
      <c r="T402" s="61"/>
      <c r="U402" s="28"/>
      <c r="V402" s="28"/>
      <c r="W402" s="28"/>
    </row>
    <row r="403" spans="2:36" ht="35.25" customHeight="1">
      <c r="B403" s="20"/>
      <c r="E403" s="15"/>
      <c r="P403" s="20"/>
      <c r="Q403" s="20"/>
      <c r="R403" s="133"/>
      <c r="S403" s="233"/>
      <c r="T403" s="61"/>
      <c r="U403" s="28"/>
      <c r="V403" s="28"/>
      <c r="W403" s="28"/>
      <c r="AJ403" s="20"/>
    </row>
    <row r="404" spans="2:36" ht="35.25" customHeight="1">
      <c r="B404" s="20"/>
      <c r="E404" s="15"/>
      <c r="P404" s="20"/>
      <c r="Q404" s="20"/>
      <c r="R404" s="133"/>
      <c r="S404" s="233"/>
      <c r="T404" s="61"/>
      <c r="U404" s="28"/>
      <c r="V404" s="28"/>
      <c r="W404" s="28"/>
      <c r="AJ404" s="20"/>
    </row>
    <row r="405" spans="2:36" ht="35.25" customHeight="1">
      <c r="B405" s="20"/>
      <c r="E405" s="15"/>
      <c r="P405" s="20"/>
      <c r="Q405" s="20"/>
      <c r="R405" s="133"/>
      <c r="S405" s="233"/>
      <c r="T405" s="61"/>
      <c r="AJ405" s="20"/>
    </row>
    <row r="406" spans="2:36" ht="35.25" customHeight="1">
      <c r="B406" s="20"/>
      <c r="E406" s="15"/>
      <c r="P406" s="20"/>
      <c r="Q406" s="20"/>
      <c r="R406" s="133"/>
      <c r="S406" s="233"/>
      <c r="T406" s="61"/>
      <c r="AJ406" s="20"/>
    </row>
    <row r="407" spans="2:36" ht="35.25" customHeight="1">
      <c r="B407" s="20"/>
      <c r="E407" s="15"/>
      <c r="P407" s="20"/>
      <c r="Q407" s="20"/>
      <c r="R407" s="133"/>
      <c r="S407" s="233"/>
      <c r="T407" s="61"/>
      <c r="AJ407" s="20"/>
    </row>
    <row r="408" spans="2:20" ht="35.25" customHeight="1">
      <c r="B408" s="20"/>
      <c r="E408" s="15"/>
      <c r="P408" s="20"/>
      <c r="Q408" s="20"/>
      <c r="R408" s="133"/>
      <c r="S408" s="233"/>
      <c r="T408" s="61"/>
    </row>
    <row r="409" spans="2:20" ht="35.25" customHeight="1">
      <c r="B409" s="20"/>
      <c r="E409" s="15"/>
      <c r="P409" s="20"/>
      <c r="Q409" s="20"/>
      <c r="R409" s="133"/>
      <c r="S409" s="233"/>
      <c r="T409" s="61"/>
    </row>
    <row r="410" spans="2:20" ht="35.25" customHeight="1">
      <c r="B410" s="20"/>
      <c r="E410" s="15"/>
      <c r="P410" s="20"/>
      <c r="Q410" s="20"/>
      <c r="R410" s="133"/>
      <c r="S410" s="233"/>
      <c r="T410" s="61"/>
    </row>
    <row r="411" spans="2:20" ht="35.25" customHeight="1">
      <c r="B411" s="20"/>
      <c r="E411" s="15"/>
      <c r="P411" s="20"/>
      <c r="Q411" s="20"/>
      <c r="R411" s="133"/>
      <c r="S411" s="233"/>
      <c r="T411" s="61"/>
    </row>
    <row r="412" spans="2:20" ht="35.25" customHeight="1">
      <c r="B412" s="20"/>
      <c r="E412" s="15"/>
      <c r="P412" s="20"/>
      <c r="Q412" s="20"/>
      <c r="R412" s="133"/>
      <c r="S412" s="233"/>
      <c r="T412" s="61"/>
    </row>
    <row r="413" spans="2:20" ht="35.25" customHeight="1">
      <c r="B413" s="20"/>
      <c r="E413" s="15"/>
      <c r="P413" s="20"/>
      <c r="Q413" s="20"/>
      <c r="R413" s="133"/>
      <c r="S413" s="233"/>
      <c r="T413" s="61"/>
    </row>
    <row r="414" spans="2:20" ht="35.25" customHeight="1">
      <c r="B414" s="20"/>
      <c r="E414" s="15"/>
      <c r="P414" s="20"/>
      <c r="Q414" s="20"/>
      <c r="R414" s="133"/>
      <c r="S414" s="233"/>
      <c r="T414" s="61"/>
    </row>
    <row r="415" spans="2:20" ht="35.25" customHeight="1">
      <c r="B415" s="20"/>
      <c r="E415" s="15"/>
      <c r="P415" s="20"/>
      <c r="Q415" s="20"/>
      <c r="R415" s="133"/>
      <c r="S415" s="233"/>
      <c r="T415" s="61"/>
    </row>
    <row r="416" spans="2:20" ht="35.25" customHeight="1">
      <c r="B416" s="20"/>
      <c r="E416" s="15"/>
      <c r="P416" s="20"/>
      <c r="Q416" s="20"/>
      <c r="R416" s="133"/>
      <c r="S416" s="233"/>
      <c r="T416" s="61"/>
    </row>
    <row r="417" spans="2:20" ht="35.25" customHeight="1">
      <c r="B417" s="20"/>
      <c r="E417" s="15"/>
      <c r="P417" s="20"/>
      <c r="Q417" s="20"/>
      <c r="R417" s="133"/>
      <c r="S417" s="233"/>
      <c r="T417" s="61"/>
    </row>
    <row r="418" spans="2:20" ht="35.25" customHeight="1">
      <c r="B418" s="20"/>
      <c r="E418" s="15"/>
      <c r="P418" s="20"/>
      <c r="Q418" s="20"/>
      <c r="R418" s="133"/>
      <c r="S418" s="233"/>
      <c r="T418" s="61"/>
    </row>
    <row r="419" spans="2:20" ht="35.25" customHeight="1">
      <c r="B419" s="20"/>
      <c r="E419" s="15"/>
      <c r="P419" s="20"/>
      <c r="Q419" s="20"/>
      <c r="R419" s="133"/>
      <c r="S419" s="233"/>
      <c r="T419" s="61"/>
    </row>
    <row r="420" spans="2:20" ht="35.25" customHeight="1">
      <c r="B420" s="20"/>
      <c r="E420" s="15"/>
      <c r="P420" s="20"/>
      <c r="Q420" s="20"/>
      <c r="R420" s="133"/>
      <c r="S420" s="233"/>
      <c r="T420" s="61"/>
    </row>
    <row r="421" spans="2:20" ht="35.25" customHeight="1">
      <c r="B421" s="20"/>
      <c r="E421" s="15"/>
      <c r="P421" s="20"/>
      <c r="Q421" s="20"/>
      <c r="R421" s="133"/>
      <c r="S421" s="233"/>
      <c r="T421" s="61"/>
    </row>
    <row r="422" spans="2:20" ht="35.25" customHeight="1">
      <c r="B422" s="20"/>
      <c r="E422" s="15"/>
      <c r="P422" s="20"/>
      <c r="Q422" s="20"/>
      <c r="R422" s="133"/>
      <c r="S422" s="233"/>
      <c r="T422" s="61"/>
    </row>
    <row r="423" spans="2:20" ht="35.25" customHeight="1">
      <c r="B423" s="20"/>
      <c r="E423" s="15"/>
      <c r="P423" s="20"/>
      <c r="Q423" s="20"/>
      <c r="R423" s="133"/>
      <c r="S423" s="233"/>
      <c r="T423" s="61"/>
    </row>
    <row r="424" spans="2:20" ht="35.25" customHeight="1">
      <c r="B424" s="20"/>
      <c r="E424" s="15"/>
      <c r="P424" s="20"/>
      <c r="Q424" s="20"/>
      <c r="S424" s="27"/>
      <c r="T424" s="61"/>
    </row>
    <row r="425" spans="2:20" ht="35.25" customHeight="1">
      <c r="B425" s="20"/>
      <c r="E425" s="15"/>
      <c r="P425" s="20"/>
      <c r="Q425" s="20"/>
      <c r="S425" s="27"/>
      <c r="T425" s="61"/>
    </row>
    <row r="426" spans="2:20" ht="35.25" customHeight="1">
      <c r="B426" s="20"/>
      <c r="E426" s="15"/>
      <c r="P426" s="20"/>
      <c r="Q426" s="20"/>
      <c r="S426" s="27"/>
      <c r="T426" s="61"/>
    </row>
    <row r="427" spans="2:20" ht="35.25" customHeight="1">
      <c r="B427" s="20"/>
      <c r="E427" s="15"/>
      <c r="P427" s="20"/>
      <c r="Q427" s="20"/>
      <c r="S427" s="27"/>
      <c r="T427" s="61"/>
    </row>
    <row r="428" spans="2:20" ht="35.25" customHeight="1">
      <c r="B428" s="20"/>
      <c r="E428" s="15"/>
      <c r="P428" s="20"/>
      <c r="Q428" s="20"/>
      <c r="S428" s="27"/>
      <c r="T428" s="61"/>
    </row>
    <row r="429" spans="2:20" ht="35.25" customHeight="1">
      <c r="B429" s="20"/>
      <c r="E429" s="15"/>
      <c r="P429" s="20"/>
      <c r="Q429" s="20"/>
      <c r="S429" s="27"/>
      <c r="T429" s="67"/>
    </row>
    <row r="430" spans="2:20" ht="35.25" customHeight="1">
      <c r="B430" s="20"/>
      <c r="E430" s="15"/>
      <c r="P430" s="20"/>
      <c r="Q430" s="20"/>
      <c r="S430" s="27"/>
      <c r="T430" s="67"/>
    </row>
    <row r="431" spans="2:20" ht="35.25" customHeight="1">
      <c r="B431" s="20"/>
      <c r="E431" s="15"/>
      <c r="P431" s="20"/>
      <c r="Q431" s="20"/>
      <c r="S431" s="27"/>
      <c r="T431" s="61"/>
    </row>
    <row r="432" spans="2:20" ht="35.25" customHeight="1">
      <c r="B432" s="20"/>
      <c r="E432" s="15"/>
      <c r="P432" s="20"/>
      <c r="Q432" s="20"/>
      <c r="R432" s="133"/>
      <c r="S432" s="233"/>
      <c r="T432" s="61"/>
    </row>
    <row r="433" spans="2:20" ht="35.25" customHeight="1">
      <c r="B433" s="20"/>
      <c r="E433" s="15"/>
      <c r="P433" s="20"/>
      <c r="Q433" s="20"/>
      <c r="R433" s="133"/>
      <c r="S433" s="233"/>
      <c r="T433" s="61"/>
    </row>
    <row r="434" spans="2:20" ht="35.25" customHeight="1">
      <c r="B434" s="20"/>
      <c r="E434" s="15"/>
      <c r="P434" s="20"/>
      <c r="Q434" s="20"/>
      <c r="R434" s="133"/>
      <c r="S434" s="233"/>
      <c r="T434" s="61"/>
    </row>
    <row r="435" spans="2:20" ht="35.25" customHeight="1">
      <c r="B435" s="20"/>
      <c r="E435" s="15"/>
      <c r="P435" s="20"/>
      <c r="Q435" s="20"/>
      <c r="R435" s="133"/>
      <c r="S435" s="233"/>
      <c r="T435" s="61"/>
    </row>
    <row r="436" spans="2:20" ht="35.25" customHeight="1">
      <c r="B436" s="20"/>
      <c r="E436" s="15"/>
      <c r="P436" s="20"/>
      <c r="Q436" s="20"/>
      <c r="R436" s="133"/>
      <c r="S436" s="233"/>
      <c r="T436" s="61"/>
    </row>
    <row r="437" spans="2:20" ht="35.25" customHeight="1">
      <c r="B437" s="20"/>
      <c r="E437" s="15"/>
      <c r="P437" s="20"/>
      <c r="Q437" s="20"/>
      <c r="R437" s="133"/>
      <c r="S437" s="233"/>
      <c r="T437" s="61"/>
    </row>
    <row r="438" spans="2:20" ht="35.25" customHeight="1">
      <c r="B438" s="20"/>
      <c r="E438" s="15"/>
      <c r="P438" s="20"/>
      <c r="Q438" s="20"/>
      <c r="R438" s="133"/>
      <c r="S438" s="233"/>
      <c r="T438" s="61"/>
    </row>
    <row r="439" spans="2:20" ht="35.25" customHeight="1">
      <c r="B439" s="20"/>
      <c r="E439" s="15"/>
      <c r="P439" s="20"/>
      <c r="Q439" s="20"/>
      <c r="R439" s="133"/>
      <c r="S439" s="233"/>
      <c r="T439" s="61"/>
    </row>
    <row r="440" spans="2:20" ht="35.25" customHeight="1">
      <c r="B440" s="20"/>
      <c r="E440" s="15"/>
      <c r="P440" s="20"/>
      <c r="Q440" s="20"/>
      <c r="R440" s="133"/>
      <c r="S440" s="233"/>
      <c r="T440" s="61"/>
    </row>
    <row r="441" spans="2:20" ht="35.25" customHeight="1">
      <c r="B441" s="20"/>
      <c r="E441" s="15"/>
      <c r="P441" s="20"/>
      <c r="Q441" s="20"/>
      <c r="R441" s="133"/>
      <c r="S441" s="233"/>
      <c r="T441" s="61"/>
    </row>
    <row r="442" spans="2:20" ht="35.25" customHeight="1">
      <c r="B442" s="20"/>
      <c r="E442" s="15"/>
      <c r="P442" s="20"/>
      <c r="Q442" s="20"/>
      <c r="R442" s="133"/>
      <c r="S442" s="233"/>
      <c r="T442" s="61"/>
    </row>
    <row r="443" spans="2:20" ht="35.25" customHeight="1">
      <c r="B443" s="20"/>
      <c r="E443" s="15"/>
      <c r="P443" s="20"/>
      <c r="Q443" s="20"/>
      <c r="R443" s="133"/>
      <c r="S443" s="233"/>
      <c r="T443" s="61"/>
    </row>
    <row r="444" spans="2:20" ht="35.25" customHeight="1">
      <c r="B444" s="20"/>
      <c r="E444" s="15"/>
      <c r="P444" s="20"/>
      <c r="Q444" s="20"/>
      <c r="R444" s="133"/>
      <c r="S444" s="233"/>
      <c r="T444" s="61"/>
    </row>
    <row r="445" spans="2:20" ht="35.25" customHeight="1">
      <c r="B445" s="20"/>
      <c r="E445" s="15"/>
      <c r="P445" s="20"/>
      <c r="Q445" s="20"/>
      <c r="R445" s="133"/>
      <c r="S445" s="233"/>
      <c r="T445" s="61"/>
    </row>
    <row r="446" spans="2:20" ht="35.25" customHeight="1">
      <c r="B446" s="20"/>
      <c r="E446" s="15"/>
      <c r="P446" s="20"/>
      <c r="Q446" s="20"/>
      <c r="R446" s="133"/>
      <c r="S446" s="233"/>
      <c r="T446" s="61"/>
    </row>
    <row r="447" spans="2:20" ht="35.25" customHeight="1">
      <c r="B447" s="20"/>
      <c r="E447" s="15"/>
      <c r="P447" s="20"/>
      <c r="Q447" s="20"/>
      <c r="R447" s="133"/>
      <c r="S447" s="233"/>
      <c r="T447" s="61"/>
    </row>
    <row r="448" spans="2:20" ht="35.25" customHeight="1">
      <c r="B448" s="20"/>
      <c r="E448" s="15"/>
      <c r="P448" s="20"/>
      <c r="Q448" s="20"/>
      <c r="R448" s="133"/>
      <c r="S448" s="233"/>
      <c r="T448" s="61"/>
    </row>
    <row r="449" spans="2:20" ht="35.25" customHeight="1">
      <c r="B449" s="20"/>
      <c r="E449" s="15"/>
      <c r="P449" s="20"/>
      <c r="Q449" s="20"/>
      <c r="R449" s="133"/>
      <c r="S449" s="233"/>
      <c r="T449" s="61"/>
    </row>
    <row r="450" spans="2:20" ht="35.25" customHeight="1">
      <c r="B450" s="20"/>
      <c r="E450" s="15"/>
      <c r="P450" s="20"/>
      <c r="Q450" s="20"/>
      <c r="R450" s="133"/>
      <c r="S450" s="233"/>
      <c r="T450" s="61"/>
    </row>
    <row r="451" spans="2:20" ht="35.25" customHeight="1">
      <c r="B451" s="20"/>
      <c r="E451" s="15"/>
      <c r="P451" s="20"/>
      <c r="R451" s="133"/>
      <c r="S451" s="233"/>
      <c r="T451" s="61"/>
    </row>
    <row r="452" spans="2:20" ht="35.25" customHeight="1">
      <c r="B452" s="20"/>
      <c r="E452" s="15"/>
      <c r="P452" s="20"/>
      <c r="R452" s="133"/>
      <c r="S452" s="233"/>
      <c r="T452" s="61"/>
    </row>
    <row r="453" spans="2:20" ht="35.25" customHeight="1">
      <c r="B453" s="20"/>
      <c r="E453" s="43"/>
      <c r="F453" s="20"/>
      <c r="G453" s="20"/>
      <c r="H453" s="20"/>
      <c r="I453" s="20"/>
      <c r="P453" s="20"/>
      <c r="R453" s="133"/>
      <c r="S453" s="233"/>
      <c r="T453" s="61"/>
    </row>
    <row r="454" spans="2:20" ht="35.25" customHeight="1">
      <c r="B454" s="20"/>
      <c r="E454" s="43"/>
      <c r="F454" s="20"/>
      <c r="G454" s="20"/>
      <c r="H454" s="20"/>
      <c r="I454" s="20"/>
      <c r="P454" s="20"/>
      <c r="R454" s="133"/>
      <c r="S454" s="233"/>
      <c r="T454" s="61"/>
    </row>
    <row r="455" spans="2:20" ht="35.25" customHeight="1">
      <c r="B455" s="20"/>
      <c r="E455" s="43"/>
      <c r="F455" s="20"/>
      <c r="G455" s="20"/>
      <c r="H455" s="20"/>
      <c r="I455" s="20"/>
      <c r="J455" s="20"/>
      <c r="K455" s="20"/>
      <c r="P455" s="20"/>
      <c r="R455" s="133"/>
      <c r="S455" s="233"/>
      <c r="T455" s="61"/>
    </row>
    <row r="456" spans="2:20" ht="35.25" customHeight="1">
      <c r="B456" s="20"/>
      <c r="C456" s="20"/>
      <c r="D456" s="20"/>
      <c r="E456" s="43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R456" s="133"/>
      <c r="S456" s="233"/>
      <c r="T456" s="61"/>
    </row>
    <row r="457" spans="2:20" ht="35.25" customHeight="1">
      <c r="B457" s="20"/>
      <c r="C457" s="20"/>
      <c r="D457" s="20"/>
      <c r="E457" s="43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R457" s="133"/>
      <c r="S457" s="233"/>
      <c r="T457" s="61"/>
    </row>
    <row r="458" spans="2:20" ht="35.25" customHeight="1">
      <c r="B458" s="20"/>
      <c r="C458" s="20"/>
      <c r="D458" s="20"/>
      <c r="E458" s="43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R458" s="133"/>
      <c r="S458" s="233"/>
      <c r="T458" s="61"/>
    </row>
    <row r="459" spans="2:20" ht="35.25" customHeight="1">
      <c r="B459" s="20"/>
      <c r="C459" s="20"/>
      <c r="D459" s="20"/>
      <c r="E459" s="43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R459" s="133"/>
      <c r="S459" s="233"/>
      <c r="T459" s="61"/>
    </row>
    <row r="460" spans="2:20" ht="35.25" customHeight="1">
      <c r="B460" s="20"/>
      <c r="C460" s="20"/>
      <c r="D460" s="20"/>
      <c r="E460" s="43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R460" s="133"/>
      <c r="S460" s="233"/>
      <c r="T460" s="61"/>
    </row>
    <row r="461" spans="2:20" ht="35.25" customHeight="1">
      <c r="B461" s="20"/>
      <c r="C461" s="20"/>
      <c r="D461" s="20"/>
      <c r="E461" s="43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R461" s="133"/>
      <c r="S461" s="233"/>
      <c r="T461" s="61"/>
    </row>
    <row r="462" spans="2:20" ht="35.25" customHeight="1">
      <c r="B462" s="20"/>
      <c r="C462" s="20"/>
      <c r="D462" s="20"/>
      <c r="E462" s="43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R462" s="133"/>
      <c r="S462" s="233"/>
      <c r="T462" s="61"/>
    </row>
    <row r="463" spans="2:20" ht="35.25" customHeight="1">
      <c r="B463" s="20"/>
      <c r="C463" s="20"/>
      <c r="D463" s="20"/>
      <c r="E463" s="43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R463" s="133"/>
      <c r="S463" s="233"/>
      <c r="T463" s="61"/>
    </row>
    <row r="464" spans="2:20" ht="35.25" customHeight="1">
      <c r="B464" s="20"/>
      <c r="C464" s="20"/>
      <c r="D464" s="20"/>
      <c r="E464" s="43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R464" s="133"/>
      <c r="S464" s="233"/>
      <c r="T464" s="61"/>
    </row>
    <row r="465" spans="2:20" ht="35.25" customHeight="1">
      <c r="B465" s="20"/>
      <c r="C465" s="20"/>
      <c r="D465" s="20"/>
      <c r="E465" s="43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R465" s="133"/>
      <c r="S465" s="233"/>
      <c r="T465" s="61"/>
    </row>
    <row r="466" spans="2:20" ht="35.25" customHeight="1">
      <c r="B466" s="20"/>
      <c r="C466" s="20"/>
      <c r="D466" s="20"/>
      <c r="E466" s="43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R466" s="133"/>
      <c r="S466" s="233"/>
      <c r="T466" s="61"/>
    </row>
    <row r="467" spans="2:20" ht="27" customHeight="1">
      <c r="B467" s="20"/>
      <c r="C467" s="20"/>
      <c r="D467" s="20"/>
      <c r="E467" s="43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R467" s="133"/>
      <c r="S467" s="233"/>
      <c r="T467" s="61"/>
    </row>
    <row r="468" spans="2:20" ht="27" customHeight="1">
      <c r="B468" s="20"/>
      <c r="C468" s="20"/>
      <c r="D468" s="20"/>
      <c r="E468" s="43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R468" s="133"/>
      <c r="S468" s="233"/>
      <c r="T468" s="61"/>
    </row>
    <row r="469" spans="2:20" ht="27" customHeight="1">
      <c r="B469" s="20"/>
      <c r="C469" s="20"/>
      <c r="D469" s="20"/>
      <c r="E469" s="43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R469" s="133"/>
      <c r="S469" s="233"/>
      <c r="T469" s="61"/>
    </row>
    <row r="470" spans="2:20" ht="27" customHeight="1">
      <c r="B470" s="20"/>
      <c r="C470" s="20"/>
      <c r="D470" s="20"/>
      <c r="E470" s="43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R470" s="133"/>
      <c r="S470" s="233"/>
      <c r="T470" s="61"/>
    </row>
    <row r="471" spans="2:20" ht="27" customHeight="1">
      <c r="B471" s="20"/>
      <c r="C471" s="20"/>
      <c r="D471" s="20"/>
      <c r="E471" s="43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R471" s="133"/>
      <c r="S471" s="233"/>
      <c r="T471" s="61"/>
    </row>
    <row r="472" spans="2:20" ht="27" customHeight="1">
      <c r="B472" s="20"/>
      <c r="C472" s="20"/>
      <c r="D472" s="20"/>
      <c r="E472" s="43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R472" s="133"/>
      <c r="S472" s="233"/>
      <c r="T472" s="61"/>
    </row>
    <row r="473" spans="2:20" ht="27" customHeight="1">
      <c r="B473" s="20"/>
      <c r="C473" s="20"/>
      <c r="D473" s="20"/>
      <c r="E473" s="43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R473" s="133"/>
      <c r="S473" s="233"/>
      <c r="T473" s="61"/>
    </row>
    <row r="474" spans="2:20" ht="27" customHeight="1">
      <c r="B474" s="20"/>
      <c r="C474" s="20"/>
      <c r="D474" s="20"/>
      <c r="E474" s="43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R474" s="133"/>
      <c r="S474" s="233"/>
      <c r="T474" s="61"/>
    </row>
    <row r="475" spans="2:20" ht="27" customHeight="1">
      <c r="B475" s="20"/>
      <c r="C475" s="20"/>
      <c r="D475" s="20"/>
      <c r="E475" s="43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R475" s="133"/>
      <c r="S475" s="233"/>
      <c r="T475" s="61"/>
    </row>
    <row r="476" spans="2:20" ht="27" customHeight="1">
      <c r="B476" s="20"/>
      <c r="C476" s="20"/>
      <c r="D476" s="20"/>
      <c r="E476" s="43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R476" s="133"/>
      <c r="S476" s="233"/>
      <c r="T476" s="61"/>
    </row>
    <row r="477" spans="2:20" ht="27" customHeight="1">
      <c r="B477" s="20"/>
      <c r="C477" s="20"/>
      <c r="D477" s="20"/>
      <c r="E477" s="43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R477" s="133"/>
      <c r="S477" s="233"/>
      <c r="T477" s="61"/>
    </row>
    <row r="478" spans="2:20" ht="27" customHeight="1">
      <c r="B478" s="20"/>
      <c r="C478" s="20"/>
      <c r="D478" s="20"/>
      <c r="E478" s="43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R478" s="133"/>
      <c r="S478" s="233"/>
      <c r="T478" s="61"/>
    </row>
    <row r="479" spans="2:20" ht="27" customHeight="1">
      <c r="B479" s="20"/>
      <c r="C479" s="20"/>
      <c r="D479" s="20"/>
      <c r="E479" s="43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R479" s="133"/>
      <c r="S479" s="233"/>
      <c r="T479" s="61"/>
    </row>
    <row r="480" spans="2:20" ht="27" customHeight="1">
      <c r="B480" s="20"/>
      <c r="C480" s="20"/>
      <c r="D480" s="20"/>
      <c r="E480" s="43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R480" s="133"/>
      <c r="S480" s="233"/>
      <c r="T480" s="61"/>
    </row>
    <row r="481" spans="2:20" ht="27" customHeight="1">
      <c r="B481" s="20"/>
      <c r="C481" s="20"/>
      <c r="D481" s="20"/>
      <c r="E481" s="43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R481" s="133"/>
      <c r="S481" s="233"/>
      <c r="T481" s="61"/>
    </row>
    <row r="482" spans="2:20" ht="27" customHeight="1">
      <c r="B482" s="20"/>
      <c r="C482" s="20"/>
      <c r="D482" s="20"/>
      <c r="E482" s="43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R482" s="133"/>
      <c r="S482" s="233"/>
      <c r="T482" s="61"/>
    </row>
    <row r="483" spans="2:20" ht="27" customHeight="1">
      <c r="B483" s="20"/>
      <c r="C483" s="20"/>
      <c r="D483" s="20"/>
      <c r="E483" s="43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R483" s="133"/>
      <c r="S483" s="233"/>
      <c r="T483" s="61"/>
    </row>
    <row r="484" spans="2:20" ht="27" customHeight="1">
      <c r="B484" s="20"/>
      <c r="C484" s="20"/>
      <c r="D484" s="20"/>
      <c r="E484" s="43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S484" s="27"/>
      <c r="T484" s="61"/>
    </row>
    <row r="485" spans="2:20" ht="27" customHeight="1">
      <c r="B485" s="20"/>
      <c r="C485" s="20"/>
      <c r="D485" s="20"/>
      <c r="E485" s="43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S485" s="27"/>
      <c r="T485" s="61"/>
    </row>
    <row r="486" spans="2:20" ht="27" customHeight="1">
      <c r="B486" s="20"/>
      <c r="C486" s="20"/>
      <c r="D486" s="20"/>
      <c r="E486" s="43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S486" s="27"/>
      <c r="T486" s="61"/>
    </row>
    <row r="487" spans="2:20" ht="27" customHeight="1">
      <c r="B487" s="20"/>
      <c r="C487" s="20"/>
      <c r="D487" s="20"/>
      <c r="E487" s="43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S487" s="27"/>
      <c r="T487" s="61"/>
    </row>
    <row r="488" spans="2:20" ht="27" customHeight="1">
      <c r="B488" s="20"/>
      <c r="C488" s="20"/>
      <c r="D488" s="20"/>
      <c r="E488" s="43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S488" s="27"/>
      <c r="T488" s="61"/>
    </row>
    <row r="489" spans="2:20" ht="27" customHeight="1">
      <c r="B489" s="20"/>
      <c r="C489" s="20"/>
      <c r="D489" s="20"/>
      <c r="E489" s="43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S489" s="27"/>
      <c r="T489" s="61"/>
    </row>
    <row r="490" spans="2:20" ht="27" customHeight="1">
      <c r="B490" s="20"/>
      <c r="C490" s="20"/>
      <c r="D490" s="20"/>
      <c r="E490" s="43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S490" s="27"/>
      <c r="T490" s="61"/>
    </row>
    <row r="491" spans="2:20" ht="27" customHeight="1">
      <c r="B491" s="20"/>
      <c r="C491" s="20"/>
      <c r="D491" s="20"/>
      <c r="E491" s="43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S491" s="27"/>
      <c r="T491" s="61"/>
    </row>
    <row r="492" spans="2:20" ht="27" customHeight="1">
      <c r="B492" s="20"/>
      <c r="C492" s="20"/>
      <c r="D492" s="20"/>
      <c r="E492" s="43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S492" s="27"/>
      <c r="T492" s="61"/>
    </row>
    <row r="493" spans="2:20" ht="27" customHeight="1">
      <c r="B493" s="20"/>
      <c r="C493" s="20"/>
      <c r="D493" s="20"/>
      <c r="E493" s="43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S493" s="27"/>
      <c r="T493" s="61"/>
    </row>
    <row r="494" spans="2:20" ht="27" customHeight="1">
      <c r="B494" s="20"/>
      <c r="C494" s="20"/>
      <c r="D494" s="20"/>
      <c r="E494" s="43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S494" s="27"/>
      <c r="T494" s="61"/>
    </row>
    <row r="495" spans="2:20" ht="27" customHeight="1">
      <c r="B495" s="20"/>
      <c r="C495" s="20"/>
      <c r="D495" s="20"/>
      <c r="E495" s="43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S495" s="27"/>
      <c r="T495" s="61"/>
    </row>
    <row r="496" spans="2:20" ht="27" customHeight="1">
      <c r="B496" s="20"/>
      <c r="C496" s="20"/>
      <c r="D496" s="20"/>
      <c r="E496" s="43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S496" s="27"/>
      <c r="T496" s="61"/>
    </row>
    <row r="497" spans="2:20" ht="27" customHeight="1">
      <c r="B497" s="20"/>
      <c r="C497" s="20"/>
      <c r="D497" s="20"/>
      <c r="E497" s="43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S497" s="27"/>
      <c r="T497" s="61"/>
    </row>
    <row r="498" spans="2:20" ht="27" customHeight="1">
      <c r="B498" s="20"/>
      <c r="C498" s="20"/>
      <c r="D498" s="20"/>
      <c r="E498" s="43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S498" s="27"/>
      <c r="T498" s="61"/>
    </row>
    <row r="499" spans="2:20" ht="27" customHeight="1">
      <c r="B499" s="20"/>
      <c r="C499" s="20"/>
      <c r="D499" s="20"/>
      <c r="E499" s="43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S499" s="27"/>
      <c r="T499" s="61"/>
    </row>
    <row r="500" spans="2:20" ht="27" customHeight="1">
      <c r="B500" s="20"/>
      <c r="C500" s="20"/>
      <c r="D500" s="20"/>
      <c r="E500" s="43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S500" s="27"/>
      <c r="T500" s="61"/>
    </row>
    <row r="501" spans="2:20" ht="27" customHeight="1">
      <c r="B501" s="20"/>
      <c r="C501" s="20"/>
      <c r="D501" s="20"/>
      <c r="E501" s="43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S501" s="27"/>
      <c r="T501" s="61"/>
    </row>
    <row r="502" spans="2:20" ht="27" customHeight="1">
      <c r="B502" s="20"/>
      <c r="C502" s="20"/>
      <c r="D502" s="20"/>
      <c r="E502" s="43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S502" s="27"/>
      <c r="T502" s="61"/>
    </row>
    <row r="503" spans="2:20" ht="27" customHeight="1">
      <c r="B503" s="20"/>
      <c r="C503" s="20"/>
      <c r="D503" s="20"/>
      <c r="E503" s="43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S503" s="27"/>
      <c r="T503" s="61"/>
    </row>
    <row r="504" spans="2:20" ht="27" customHeight="1">
      <c r="B504" s="20"/>
      <c r="C504" s="20"/>
      <c r="D504" s="20"/>
      <c r="E504" s="43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S504" s="27"/>
      <c r="T504" s="61"/>
    </row>
    <row r="505" spans="2:20" ht="27" customHeight="1">
      <c r="B505" s="20"/>
      <c r="C505" s="20"/>
      <c r="D505" s="20"/>
      <c r="E505" s="43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S505" s="27"/>
      <c r="T505" s="61"/>
    </row>
    <row r="506" spans="2:20" ht="27" customHeight="1">
      <c r="B506" s="20"/>
      <c r="C506" s="20"/>
      <c r="D506" s="20"/>
      <c r="E506" s="43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S506" s="27"/>
      <c r="T506" s="61"/>
    </row>
    <row r="507" spans="2:20" ht="27" customHeight="1">
      <c r="B507" s="20"/>
      <c r="C507" s="20"/>
      <c r="D507" s="20"/>
      <c r="E507" s="43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S507" s="27"/>
      <c r="T507" s="61"/>
    </row>
    <row r="508" spans="2:20" ht="27" customHeight="1">
      <c r="B508" s="20"/>
      <c r="C508" s="20"/>
      <c r="D508" s="20"/>
      <c r="E508" s="43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S508" s="27"/>
      <c r="T508" s="28"/>
    </row>
    <row r="509" spans="2:20" ht="27" customHeight="1">
      <c r="B509" s="20"/>
      <c r="C509" s="20"/>
      <c r="D509" s="20"/>
      <c r="E509" s="43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S509" s="27"/>
      <c r="T509" s="28"/>
    </row>
    <row r="510" spans="2:20" ht="27" customHeight="1">
      <c r="B510" s="20"/>
      <c r="C510" s="20"/>
      <c r="D510" s="20"/>
      <c r="E510" s="43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S510" s="27"/>
      <c r="T510" s="28"/>
    </row>
    <row r="511" spans="2:20" ht="27" customHeight="1">
      <c r="B511" s="20"/>
      <c r="C511" s="20"/>
      <c r="D511" s="20"/>
      <c r="E511" s="43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S511" s="27"/>
      <c r="T511" s="28"/>
    </row>
    <row r="512" spans="2:20" ht="27" customHeight="1">
      <c r="B512" s="20"/>
      <c r="C512" s="20"/>
      <c r="D512" s="20"/>
      <c r="E512" s="43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S512" s="27"/>
      <c r="T512" s="28"/>
    </row>
    <row r="513" spans="2:20" ht="27" customHeight="1">
      <c r="B513" s="20"/>
      <c r="C513" s="20"/>
      <c r="D513" s="20"/>
      <c r="E513" s="43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S513" s="27"/>
      <c r="T513" s="28"/>
    </row>
    <row r="514" spans="2:20" ht="27" customHeight="1">
      <c r="B514" s="20"/>
      <c r="C514" s="20"/>
      <c r="D514" s="20"/>
      <c r="E514" s="43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S514" s="27"/>
      <c r="T514" s="28"/>
    </row>
    <row r="515" spans="2:20" ht="27" customHeight="1">
      <c r="B515" s="20"/>
      <c r="C515" s="20"/>
      <c r="D515" s="20"/>
      <c r="E515" s="43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S515" s="27"/>
      <c r="T515" s="28"/>
    </row>
    <row r="516" spans="2:20" ht="27" customHeight="1">
      <c r="B516" s="20"/>
      <c r="C516" s="20"/>
      <c r="D516" s="20"/>
      <c r="E516" s="43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S516" s="27"/>
      <c r="T516" s="28"/>
    </row>
    <row r="517" spans="2:20" ht="27" customHeight="1">
      <c r="B517" s="20"/>
      <c r="C517" s="20"/>
      <c r="D517" s="20"/>
      <c r="E517" s="43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S517" s="27"/>
      <c r="T517" s="28"/>
    </row>
    <row r="518" spans="2:20" ht="27" customHeight="1">
      <c r="B518" s="20"/>
      <c r="C518" s="20"/>
      <c r="D518" s="20"/>
      <c r="E518" s="43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S518" s="27"/>
      <c r="T518" s="28"/>
    </row>
    <row r="519" spans="2:20" ht="27" customHeight="1">
      <c r="B519" s="20"/>
      <c r="C519" s="20"/>
      <c r="D519" s="20"/>
      <c r="E519" s="43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S519" s="27"/>
      <c r="T519" s="28"/>
    </row>
    <row r="520" spans="2:20" ht="27" customHeight="1">
      <c r="B520" s="20"/>
      <c r="C520" s="20"/>
      <c r="D520" s="20"/>
      <c r="E520" s="43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S520" s="27"/>
      <c r="T520" s="28"/>
    </row>
    <row r="521" spans="2:20" ht="27" customHeight="1">
      <c r="B521" s="20"/>
      <c r="C521" s="20"/>
      <c r="D521" s="20"/>
      <c r="E521" s="43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S521" s="27"/>
      <c r="T521" s="28"/>
    </row>
    <row r="522" spans="2:20" ht="27" customHeight="1">
      <c r="B522" s="20"/>
      <c r="C522" s="20"/>
      <c r="D522" s="20"/>
      <c r="E522" s="43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S522" s="27"/>
      <c r="T522" s="28"/>
    </row>
    <row r="523" spans="2:20" ht="27" customHeight="1">
      <c r="B523" s="20"/>
      <c r="C523" s="20"/>
      <c r="D523" s="20"/>
      <c r="E523" s="43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S523" s="27"/>
      <c r="T523" s="28"/>
    </row>
    <row r="524" spans="2:20" ht="27" customHeight="1">
      <c r="B524" s="20"/>
      <c r="C524" s="20"/>
      <c r="D524" s="20"/>
      <c r="E524" s="43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S524" s="27"/>
      <c r="T524" s="28"/>
    </row>
    <row r="525" spans="2:20" ht="27" customHeight="1">
      <c r="B525" s="20"/>
      <c r="C525" s="20"/>
      <c r="D525" s="20"/>
      <c r="E525" s="43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S525" s="27"/>
      <c r="T525" s="28"/>
    </row>
    <row r="526" spans="2:20" ht="27" customHeight="1">
      <c r="B526" s="20"/>
      <c r="C526" s="20"/>
      <c r="D526" s="20"/>
      <c r="E526" s="43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S526" s="27"/>
      <c r="T526" s="28"/>
    </row>
    <row r="527" spans="2:20" ht="27" customHeight="1">
      <c r="B527" s="20"/>
      <c r="C527" s="20"/>
      <c r="D527" s="20"/>
      <c r="E527" s="43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S527" s="27"/>
      <c r="T527" s="28"/>
    </row>
    <row r="528" spans="2:20" ht="27" customHeight="1">
      <c r="B528" s="20"/>
      <c r="C528" s="20"/>
      <c r="D528" s="20"/>
      <c r="E528" s="43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S528" s="27"/>
      <c r="T528" s="28"/>
    </row>
    <row r="529" spans="2:20" ht="27" customHeight="1">
      <c r="B529" s="20"/>
      <c r="C529" s="20"/>
      <c r="D529" s="20"/>
      <c r="E529" s="43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S529" s="27"/>
      <c r="T529" s="28"/>
    </row>
    <row r="530" spans="2:20" ht="27" customHeight="1">
      <c r="B530" s="20"/>
      <c r="C530" s="20"/>
      <c r="D530" s="20"/>
      <c r="E530" s="43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S530" s="27"/>
      <c r="T530" s="28"/>
    </row>
    <row r="531" spans="2:20" ht="27" customHeight="1">
      <c r="B531" s="20"/>
      <c r="C531" s="20"/>
      <c r="D531" s="20"/>
      <c r="E531" s="43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S531" s="27"/>
      <c r="T531" s="28"/>
    </row>
    <row r="532" spans="2:20" ht="27" customHeight="1">
      <c r="B532" s="20"/>
      <c r="C532" s="20"/>
      <c r="D532" s="20"/>
      <c r="E532" s="43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S532" s="27"/>
      <c r="T532" s="28"/>
    </row>
    <row r="533" spans="2:20" ht="27" customHeight="1">
      <c r="B533" s="20"/>
      <c r="C533" s="20"/>
      <c r="D533" s="20"/>
      <c r="E533" s="43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S533" s="27"/>
      <c r="T533" s="28"/>
    </row>
    <row r="534" spans="2:20" ht="27" customHeight="1">
      <c r="B534" s="20"/>
      <c r="C534" s="20"/>
      <c r="D534" s="20"/>
      <c r="E534" s="43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S534" s="27"/>
      <c r="T534" s="28"/>
    </row>
    <row r="535" spans="2:20" ht="27" customHeight="1">
      <c r="B535" s="20"/>
      <c r="C535" s="20"/>
      <c r="D535" s="20"/>
      <c r="E535" s="43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S535" s="27"/>
      <c r="T535" s="28"/>
    </row>
    <row r="536" spans="2:20" ht="27" customHeight="1">
      <c r="B536" s="20"/>
      <c r="C536" s="20"/>
      <c r="D536" s="20"/>
      <c r="E536" s="43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S536" s="27"/>
      <c r="T536" s="28"/>
    </row>
    <row r="537" spans="2:20" ht="27" customHeight="1">
      <c r="B537" s="20"/>
      <c r="C537" s="20"/>
      <c r="D537" s="20"/>
      <c r="E537" s="43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S537" s="27"/>
      <c r="T537" s="28"/>
    </row>
    <row r="538" spans="2:20" ht="27" customHeight="1">
      <c r="B538" s="20"/>
      <c r="C538" s="20"/>
      <c r="D538" s="20"/>
      <c r="E538" s="43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S538" s="27"/>
      <c r="T538" s="28"/>
    </row>
    <row r="539" spans="2:20" ht="27" customHeight="1">
      <c r="B539" s="20"/>
      <c r="C539" s="20"/>
      <c r="D539" s="20"/>
      <c r="E539" s="43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S539" s="27"/>
      <c r="T539" s="28"/>
    </row>
    <row r="540" spans="2:20" ht="27" customHeight="1">
      <c r="B540" s="20"/>
      <c r="C540" s="20"/>
      <c r="D540" s="20"/>
      <c r="E540" s="43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S540" s="27"/>
      <c r="T540" s="28"/>
    </row>
    <row r="541" spans="2:20" ht="27" customHeight="1">
      <c r="B541" s="20"/>
      <c r="C541" s="20"/>
      <c r="D541" s="20"/>
      <c r="E541" s="43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S541" s="27"/>
      <c r="T541" s="28"/>
    </row>
    <row r="542" spans="2:20" ht="27" customHeight="1">
      <c r="B542" s="20"/>
      <c r="C542" s="20"/>
      <c r="D542" s="20"/>
      <c r="E542" s="43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S542" s="27"/>
      <c r="T542" s="28"/>
    </row>
    <row r="543" spans="2:20" ht="27" customHeight="1">
      <c r="B543" s="20"/>
      <c r="C543" s="20"/>
      <c r="D543" s="20"/>
      <c r="E543" s="43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S543" s="27"/>
      <c r="T543" s="28"/>
    </row>
    <row r="544" spans="2:20" ht="27" customHeight="1">
      <c r="B544" s="20"/>
      <c r="C544" s="20"/>
      <c r="D544" s="20"/>
      <c r="E544" s="43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S544" s="27"/>
      <c r="T544" s="28"/>
    </row>
    <row r="545" spans="2:20" ht="27" customHeight="1">
      <c r="B545" s="20"/>
      <c r="C545" s="20"/>
      <c r="D545" s="20"/>
      <c r="E545" s="43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S545" s="27"/>
      <c r="T545" s="28"/>
    </row>
    <row r="546" spans="2:20" ht="27" customHeight="1">
      <c r="B546" s="20"/>
      <c r="C546" s="20"/>
      <c r="D546" s="20"/>
      <c r="E546" s="43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S546" s="27"/>
      <c r="T546" s="28"/>
    </row>
    <row r="547" spans="2:20" ht="27" customHeight="1">
      <c r="B547" s="20"/>
      <c r="C547" s="20"/>
      <c r="D547" s="20"/>
      <c r="E547" s="43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S547" s="27"/>
      <c r="T547" s="28"/>
    </row>
    <row r="548" spans="2:20" ht="27" customHeight="1">
      <c r="B548" s="20"/>
      <c r="C548" s="20"/>
      <c r="D548" s="20"/>
      <c r="E548" s="43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S548" s="27"/>
      <c r="T548" s="28"/>
    </row>
    <row r="549" spans="2:20" ht="27" customHeight="1">
      <c r="B549" s="20"/>
      <c r="C549" s="20"/>
      <c r="D549" s="20"/>
      <c r="E549" s="43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S549" s="27"/>
      <c r="T549" s="28"/>
    </row>
    <row r="550" spans="2:20" ht="27" customHeight="1">
      <c r="B550" s="20"/>
      <c r="C550" s="20"/>
      <c r="D550" s="20"/>
      <c r="E550" s="43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S550" s="27"/>
      <c r="T550" s="28"/>
    </row>
    <row r="551" spans="2:20" ht="27" customHeight="1">
      <c r="B551" s="20"/>
      <c r="C551" s="20"/>
      <c r="D551" s="20"/>
      <c r="E551" s="43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S551" s="27"/>
      <c r="T551" s="28"/>
    </row>
    <row r="552" spans="2:20" ht="27" customHeight="1">
      <c r="B552" s="20"/>
      <c r="C552" s="20"/>
      <c r="D552" s="20"/>
      <c r="E552" s="43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S552" s="27"/>
      <c r="T552" s="28"/>
    </row>
    <row r="553" spans="2:20" ht="27" customHeight="1">
      <c r="B553" s="20"/>
      <c r="C553" s="20"/>
      <c r="D553" s="20"/>
      <c r="E553" s="43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S553" s="27"/>
      <c r="T553" s="28"/>
    </row>
    <row r="554" spans="2:20" ht="27" customHeight="1">
      <c r="B554" s="20"/>
      <c r="C554" s="20"/>
      <c r="D554" s="20"/>
      <c r="E554" s="43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S554" s="27"/>
      <c r="T554" s="28"/>
    </row>
    <row r="555" spans="2:20" ht="27" customHeight="1">
      <c r="B555" s="20"/>
      <c r="C555" s="20"/>
      <c r="D555" s="20"/>
      <c r="E555" s="43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S555" s="27"/>
      <c r="T555" s="28"/>
    </row>
    <row r="556" spans="2:20" ht="27" customHeight="1">
      <c r="B556" s="20"/>
      <c r="C556" s="20"/>
      <c r="D556" s="20"/>
      <c r="E556" s="43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S556" s="27"/>
      <c r="T556" s="28"/>
    </row>
    <row r="557" spans="2:20" ht="27" customHeight="1">
      <c r="B557" s="20"/>
      <c r="C557" s="20"/>
      <c r="D557" s="20"/>
      <c r="E557" s="43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S557" s="27"/>
      <c r="T557" s="28"/>
    </row>
    <row r="558" spans="2:20" ht="27" customHeight="1">
      <c r="B558" s="20"/>
      <c r="C558" s="20"/>
      <c r="D558" s="20"/>
      <c r="E558" s="43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S558" s="27"/>
      <c r="T558" s="28"/>
    </row>
    <row r="559" spans="2:20" ht="27" customHeight="1">
      <c r="B559" s="20"/>
      <c r="C559" s="20"/>
      <c r="D559" s="20"/>
      <c r="E559" s="43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S559" s="27"/>
      <c r="T559" s="28"/>
    </row>
    <row r="560" spans="2:20" ht="27" customHeight="1">
      <c r="B560" s="20"/>
      <c r="C560" s="20"/>
      <c r="D560" s="20"/>
      <c r="E560" s="43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S560" s="27"/>
      <c r="T560" s="28"/>
    </row>
    <row r="561" spans="2:20" ht="27" customHeight="1">
      <c r="B561" s="20"/>
      <c r="C561" s="20"/>
      <c r="D561" s="20"/>
      <c r="E561" s="43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S561" s="27"/>
      <c r="T561" s="28"/>
    </row>
    <row r="562" spans="2:20" ht="27" customHeight="1">
      <c r="B562" s="20"/>
      <c r="C562" s="20"/>
      <c r="D562" s="20"/>
      <c r="J562" s="20"/>
      <c r="K562" s="20"/>
      <c r="L562" s="20"/>
      <c r="M562" s="20"/>
      <c r="N562" s="20"/>
      <c r="O562" s="20"/>
      <c r="P562" s="20"/>
      <c r="S562" s="27"/>
      <c r="T562" s="28"/>
    </row>
    <row r="563" spans="2:20" ht="27" customHeight="1">
      <c r="B563" s="20"/>
      <c r="C563" s="20"/>
      <c r="D563" s="20"/>
      <c r="J563" s="20"/>
      <c r="K563" s="20"/>
      <c r="L563" s="20"/>
      <c r="M563" s="20"/>
      <c r="N563" s="20"/>
      <c r="O563" s="20"/>
      <c r="P563" s="20"/>
      <c r="S563" s="27"/>
      <c r="T563" s="28"/>
    </row>
    <row r="564" spans="2:20" ht="27" customHeight="1">
      <c r="B564" s="20"/>
      <c r="C564" s="20"/>
      <c r="D564" s="20"/>
      <c r="L564" s="20"/>
      <c r="M564" s="20"/>
      <c r="N564" s="20"/>
      <c r="O564" s="20"/>
      <c r="P564" s="20"/>
      <c r="S564" s="27"/>
      <c r="T564" s="28"/>
    </row>
    <row r="565" spans="15:20" ht="27" customHeight="1">
      <c r="O565" s="20"/>
      <c r="P565" s="20"/>
      <c r="S565" s="27"/>
      <c r="T565" s="28"/>
    </row>
    <row r="566" spans="19:20" ht="27" customHeight="1">
      <c r="S566" s="27"/>
      <c r="T566" s="28"/>
    </row>
    <row r="567" spans="19:20" ht="27" customHeight="1">
      <c r="S567" s="27"/>
      <c r="T567" s="28"/>
    </row>
    <row r="568" spans="19:20" ht="27" customHeight="1">
      <c r="S568" s="27"/>
      <c r="T568" s="28"/>
    </row>
    <row r="569" spans="19:20" ht="27" customHeight="1">
      <c r="S569" s="27"/>
      <c r="T569" s="28"/>
    </row>
    <row r="570" spans="19:20" ht="27" customHeight="1">
      <c r="S570" s="27"/>
      <c r="T570" s="28"/>
    </row>
    <row r="571" spans="19:20" ht="27" customHeight="1">
      <c r="S571" s="27"/>
      <c r="T571" s="28"/>
    </row>
    <row r="572" spans="19:20" ht="27" customHeight="1">
      <c r="S572" s="27"/>
      <c r="T572" s="28"/>
    </row>
    <row r="573" spans="19:20" ht="27" customHeight="1">
      <c r="S573" s="27"/>
      <c r="T573" s="28"/>
    </row>
    <row r="574" spans="19:20" ht="27" customHeight="1">
      <c r="S574" s="27"/>
      <c r="T574" s="28"/>
    </row>
    <row r="575" spans="19:20" ht="27" customHeight="1">
      <c r="S575" s="27"/>
      <c r="T575" s="28"/>
    </row>
    <row r="576" spans="19:20" ht="27" customHeight="1">
      <c r="S576" s="27"/>
      <c r="T576" s="28"/>
    </row>
    <row r="577" spans="19:20" ht="27" customHeight="1">
      <c r="S577" s="27"/>
      <c r="T577" s="28"/>
    </row>
    <row r="578" spans="19:20" ht="27" customHeight="1">
      <c r="S578" s="27"/>
      <c r="T578" s="28"/>
    </row>
    <row r="579" spans="19:20" ht="27" customHeight="1">
      <c r="S579" s="27"/>
      <c r="T579" s="28"/>
    </row>
    <row r="580" spans="19:20" ht="27" customHeight="1">
      <c r="S580" s="27"/>
      <c r="T580" s="28"/>
    </row>
    <row r="581" spans="19:20" ht="27" customHeight="1">
      <c r="S581" s="27"/>
      <c r="T581" s="28"/>
    </row>
    <row r="582" spans="19:20" ht="27" customHeight="1">
      <c r="S582" s="27"/>
      <c r="T582" s="28"/>
    </row>
    <row r="583" spans="19:20" ht="27" customHeight="1">
      <c r="S583" s="27"/>
      <c r="T583" s="28"/>
    </row>
    <row r="584" spans="19:20" ht="27" customHeight="1">
      <c r="S584" s="27"/>
      <c r="T584" s="28"/>
    </row>
    <row r="585" spans="19:20" ht="27" customHeight="1">
      <c r="S585" s="27"/>
      <c r="T585" s="28"/>
    </row>
    <row r="586" spans="19:20" ht="27" customHeight="1">
      <c r="S586" s="27"/>
      <c r="T586" s="28"/>
    </row>
    <row r="587" spans="19:20" ht="27" customHeight="1">
      <c r="S587" s="27"/>
      <c r="T587" s="28"/>
    </row>
    <row r="588" spans="19:20" ht="27" customHeight="1">
      <c r="S588" s="27"/>
      <c r="T588" s="28"/>
    </row>
    <row r="589" spans="19:20" ht="27" customHeight="1">
      <c r="S589" s="27"/>
      <c r="T589" s="28"/>
    </row>
    <row r="590" spans="19:20" ht="27" customHeight="1">
      <c r="S590" s="27"/>
      <c r="T590" s="28"/>
    </row>
    <row r="591" spans="19:20" ht="27" customHeight="1">
      <c r="S591" s="27"/>
      <c r="T591" s="28"/>
    </row>
    <row r="592" spans="19:20" ht="27" customHeight="1">
      <c r="S592" s="27"/>
      <c r="T592" s="28"/>
    </row>
    <row r="593" spans="19:20" ht="27" customHeight="1">
      <c r="S593" s="27"/>
      <c r="T593" s="28"/>
    </row>
    <row r="594" spans="19:20" ht="27" customHeight="1">
      <c r="S594" s="27"/>
      <c r="T594" s="28"/>
    </row>
    <row r="595" spans="19:20" ht="27" customHeight="1">
      <c r="S595" s="27"/>
      <c r="T595" s="28"/>
    </row>
    <row r="596" spans="19:20" ht="27" customHeight="1">
      <c r="S596" s="27"/>
      <c r="T596" s="28"/>
    </row>
    <row r="597" spans="19:20" ht="27" customHeight="1">
      <c r="S597" s="27"/>
      <c r="T597" s="28"/>
    </row>
    <row r="598" spans="19:20" ht="27" customHeight="1">
      <c r="S598" s="27"/>
      <c r="T598" s="28"/>
    </row>
  </sheetData>
  <sheetProtection/>
  <mergeCells count="173">
    <mergeCell ref="W4:Y4"/>
    <mergeCell ref="AD6:AE6"/>
    <mergeCell ref="AD7:AE7"/>
    <mergeCell ref="AO2:AR2"/>
    <mergeCell ref="AO3:AR3"/>
    <mergeCell ref="AO4:AR10"/>
    <mergeCell ref="Z2:AC2"/>
    <mergeCell ref="Z3:AC3"/>
    <mergeCell ref="AD8:AE10"/>
    <mergeCell ref="AL66:AT66"/>
    <mergeCell ref="W12:AE13"/>
    <mergeCell ref="AL12:AT13"/>
    <mergeCell ref="X90:Z90"/>
    <mergeCell ref="Z4:AC10"/>
    <mergeCell ref="AS72:AS73"/>
    <mergeCell ref="AQ14:AQ15"/>
    <mergeCell ref="W5:Y5"/>
    <mergeCell ref="W6:Y10"/>
    <mergeCell ref="AS4:AT4"/>
    <mergeCell ref="AS5:AT5"/>
    <mergeCell ref="AL4:AN4"/>
    <mergeCell ref="AL5:AN5"/>
    <mergeCell ref="AL6:AN10"/>
    <mergeCell ref="AS6:AT10"/>
    <mergeCell ref="AJ170:AV170"/>
    <mergeCell ref="AM166:AO166"/>
    <mergeCell ref="X89:Z89"/>
    <mergeCell ref="AM165:AO165"/>
    <mergeCell ref="AT171:AT172"/>
    <mergeCell ref="AQ111:AQ112"/>
    <mergeCell ref="AJ163:AV163"/>
    <mergeCell ref="AR111:AR112"/>
    <mergeCell ref="AJ110:AV110"/>
    <mergeCell ref="AQ72:AQ73"/>
    <mergeCell ref="AK72:AL73"/>
    <mergeCell ref="AV14:AV15"/>
    <mergeCell ref="AR72:AR73"/>
    <mergeCell ref="AL14:AL15"/>
    <mergeCell ref="AT111:AT112"/>
    <mergeCell ref="AM14:AN15"/>
    <mergeCell ref="AO14:AP15"/>
    <mergeCell ref="AM72:AN73"/>
    <mergeCell ref="AJ83:AV83"/>
    <mergeCell ref="AM91:AN92"/>
    <mergeCell ref="AT91:AT92"/>
    <mergeCell ref="AR14:AR15"/>
    <mergeCell ref="AS14:AS15"/>
    <mergeCell ref="AJ71:AV71"/>
    <mergeCell ref="AT14:AT15"/>
    <mergeCell ref="V57:W58"/>
    <mergeCell ref="X70:Z70"/>
    <mergeCell ref="AB57:AB58"/>
    <mergeCell ref="AJ90:AV90"/>
    <mergeCell ref="AM85:AO85"/>
    <mergeCell ref="X52:Z52"/>
    <mergeCell ref="AT72:AT73"/>
    <mergeCell ref="U87:AG87"/>
    <mergeCell ref="AP72:AP73"/>
    <mergeCell ref="U57:U58"/>
    <mergeCell ref="AO72:AO73"/>
    <mergeCell ref="X57:Y58"/>
    <mergeCell ref="X39:Y40"/>
    <mergeCell ref="X53:Z53"/>
    <mergeCell ref="AJ72:AJ73"/>
    <mergeCell ref="AA39:AA40"/>
    <mergeCell ref="Z39:Z40"/>
    <mergeCell ref="X71:Z71"/>
    <mergeCell ref="X51:Z51"/>
    <mergeCell ref="V39:W40"/>
    <mergeCell ref="U39:U40"/>
    <mergeCell ref="U38:AG38"/>
    <mergeCell ref="AE14:AE15"/>
    <mergeCell ref="AE39:AE40"/>
    <mergeCell ref="AC39:AC40"/>
    <mergeCell ref="AG14:AG15"/>
    <mergeCell ref="W33:AE33"/>
    <mergeCell ref="W14:W15"/>
    <mergeCell ref="AC14:AC15"/>
    <mergeCell ref="AD14:AD15"/>
    <mergeCell ref="B33:Q33"/>
    <mergeCell ref="S14:S15"/>
    <mergeCell ref="F14:F15"/>
    <mergeCell ref="E14:E15"/>
    <mergeCell ref="AB14:AB15"/>
    <mergeCell ref="Z14:AA15"/>
    <mergeCell ref="AR91:AR92"/>
    <mergeCell ref="AD76:AD77"/>
    <mergeCell ref="AE76:AE77"/>
    <mergeCell ref="AJ91:AJ92"/>
    <mergeCell ref="AP91:AP92"/>
    <mergeCell ref="X91:Z91"/>
    <mergeCell ref="AK91:AL92"/>
    <mergeCell ref="AC76:AC77"/>
    <mergeCell ref="AM86:AO86"/>
    <mergeCell ref="AM87:AO87"/>
    <mergeCell ref="U75:AG75"/>
    <mergeCell ref="AK111:AL112"/>
    <mergeCell ref="AM111:AN112"/>
    <mergeCell ref="AB76:AB77"/>
    <mergeCell ref="AM105:AO105"/>
    <mergeCell ref="AB95:AB96"/>
    <mergeCell ref="Z76:Z77"/>
    <mergeCell ref="AM107:AO107"/>
    <mergeCell ref="G2:J2"/>
    <mergeCell ref="G3:J3"/>
    <mergeCell ref="U49:AG49"/>
    <mergeCell ref="G4:J10"/>
    <mergeCell ref="AB39:AB40"/>
    <mergeCell ref="AD39:AD40"/>
    <mergeCell ref="X14:Y15"/>
    <mergeCell ref="O14:O15"/>
    <mergeCell ref="P14:P15"/>
    <mergeCell ref="Q14:Q15"/>
    <mergeCell ref="AM227:AO227"/>
    <mergeCell ref="AJ171:AJ172"/>
    <mergeCell ref="AM225:AO225"/>
    <mergeCell ref="AK171:AL172"/>
    <mergeCell ref="AM106:AO106"/>
    <mergeCell ref="AJ103:AV103"/>
    <mergeCell ref="AR171:AR172"/>
    <mergeCell ref="AJ223:AV223"/>
    <mergeCell ref="AP111:AP112"/>
    <mergeCell ref="AS111:AS112"/>
    <mergeCell ref="AA57:AA58"/>
    <mergeCell ref="U56:AG56"/>
    <mergeCell ref="AM226:AO226"/>
    <mergeCell ref="AA95:AA96"/>
    <mergeCell ref="AD57:AD58"/>
    <mergeCell ref="AC57:AC58"/>
    <mergeCell ref="AM167:AO167"/>
    <mergeCell ref="AO171:AO172"/>
    <mergeCell ref="AO111:AO112"/>
    <mergeCell ref="Z95:Z96"/>
    <mergeCell ref="E4:F4"/>
    <mergeCell ref="E6:F10"/>
    <mergeCell ref="E5:F5"/>
    <mergeCell ref="AQ171:AQ172"/>
    <mergeCell ref="AJ111:AJ112"/>
    <mergeCell ref="K6:M6"/>
    <mergeCell ref="K7:M7"/>
    <mergeCell ref="K8:M10"/>
    <mergeCell ref="AQ91:AQ92"/>
    <mergeCell ref="U95:U96"/>
    <mergeCell ref="AS91:AS92"/>
    <mergeCell ref="U68:AG68"/>
    <mergeCell ref="AS171:AS172"/>
    <mergeCell ref="U94:AG94"/>
    <mergeCell ref="U76:U77"/>
    <mergeCell ref="AC95:AC96"/>
    <mergeCell ref="AD95:AD96"/>
    <mergeCell ref="AP171:AP172"/>
    <mergeCell ref="AO91:AO92"/>
    <mergeCell ref="AM171:AN172"/>
    <mergeCell ref="AE95:AE96"/>
    <mergeCell ref="X95:Y96"/>
    <mergeCell ref="B12:Q13"/>
    <mergeCell ref="B14:B15"/>
    <mergeCell ref="AA76:AA77"/>
    <mergeCell ref="V76:W77"/>
    <mergeCell ref="F36:H36"/>
    <mergeCell ref="C14:D15"/>
    <mergeCell ref="AE57:AE58"/>
    <mergeCell ref="Z57:Z58"/>
    <mergeCell ref="X112:Z112"/>
    <mergeCell ref="X113:Z113"/>
    <mergeCell ref="X114:Z114"/>
    <mergeCell ref="F40:H40"/>
    <mergeCell ref="D35:K35"/>
    <mergeCell ref="D39:K39"/>
    <mergeCell ref="U110:AG110"/>
    <mergeCell ref="V95:W96"/>
    <mergeCell ref="X72:Z72"/>
    <mergeCell ref="X76:Y77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2" r:id="rId1"/>
  <headerFooter alignWithMargins="0">
    <oddHeader>&amp;C&amp;"Arial,Fett"&amp;36
</oddHeader>
  </headerFooter>
  <rowBreaks count="4" manualBreakCount="4">
    <brk id="69" max="47" man="1"/>
    <brk id="129" max="47" man="1"/>
    <brk id="189" max="47" man="1"/>
    <brk id="249" max="47" man="1"/>
  </rowBreaks>
  <colBreaks count="2" manualBreakCount="2">
    <brk id="19" max="307" man="1"/>
    <brk id="34" max="3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I167"/>
  <sheetViews>
    <sheetView zoomScalePageLayoutView="0" workbookViewId="0" topLeftCell="A16">
      <selection activeCell="A20" sqref="A20:IV20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30.421875" style="1" bestFit="1" customWidth="1"/>
    <col min="4" max="4" width="14.8515625" style="61" bestFit="1" customWidth="1"/>
    <col min="5" max="5" width="13.57421875" style="61" bestFit="1" customWidth="1"/>
    <col min="6" max="6" width="14.8515625" style="61" bestFit="1" customWidth="1"/>
    <col min="7" max="7" width="13.57421875" style="61" bestFit="1" customWidth="1"/>
    <col min="8" max="8" width="14.8515625" style="61" bestFit="1" customWidth="1"/>
    <col min="9" max="9" width="13.57421875" style="61" bestFit="1" customWidth="1"/>
    <col min="10" max="10" width="14.8515625" style="61" bestFit="1" customWidth="1"/>
    <col min="11" max="11" width="13.57421875" style="61" bestFit="1" customWidth="1"/>
    <col min="12" max="12" width="8.7109375" style="61" bestFit="1" customWidth="1"/>
    <col min="13" max="13" width="10.57421875" style="61" bestFit="1" customWidth="1"/>
    <col min="14" max="14" width="10.7109375" style="65" bestFit="1" customWidth="1"/>
    <col min="15" max="15" width="2.8515625" style="65" customWidth="1"/>
    <col min="16" max="16" width="8.421875" style="61" bestFit="1" customWidth="1"/>
    <col min="17" max="17" width="9.421875" style="61" bestFit="1" customWidth="1"/>
    <col min="18" max="18" width="10.7109375" style="61" bestFit="1" customWidth="1"/>
    <col min="19" max="19" width="2.8515625" style="67" customWidth="1"/>
    <col min="20" max="20" width="8.421875" style="61" bestFit="1" customWidth="1"/>
    <col min="21" max="21" width="9.421875" style="61" bestFit="1" customWidth="1"/>
    <col min="22" max="22" width="10.7109375" style="61" bestFit="1" customWidth="1"/>
    <col min="23" max="24" width="2.140625" style="61" bestFit="1" customWidth="1"/>
    <col min="25" max="25" width="2.421875" style="61" bestFit="1" customWidth="1"/>
    <col min="26" max="26" width="2.140625" style="61" bestFit="1" customWidth="1"/>
    <col min="27" max="28" width="2.57421875" style="61" bestFit="1" customWidth="1"/>
    <col min="29" max="33" width="2.140625" style="61" bestFit="1" customWidth="1"/>
    <col min="34" max="35" width="2.57421875" style="61" bestFit="1" customWidth="1"/>
    <col min="36" max="39" width="2.140625" style="61" bestFit="1" customWidth="1"/>
    <col min="40" max="41" width="2.57421875" style="61" bestFit="1" customWidth="1"/>
    <col min="42" max="45" width="2.140625" style="61" bestFit="1" customWidth="1"/>
    <col min="46" max="46" width="2.57421875" style="61" bestFit="1" customWidth="1"/>
    <col min="47" max="50" width="2.140625" style="61" bestFit="1" customWidth="1"/>
    <col min="51" max="51" width="1.57421875" style="61" bestFit="1" customWidth="1"/>
    <col min="52" max="54" width="2.140625" style="61" bestFit="1" customWidth="1"/>
    <col min="55" max="55" width="2.00390625" style="61" bestFit="1" customWidth="1"/>
    <col min="56" max="56" width="2.140625" style="61" bestFit="1" customWidth="1"/>
    <col min="57" max="57" width="11.421875" style="61" customWidth="1"/>
    <col min="58" max="58" width="4.140625" style="61" bestFit="1" customWidth="1"/>
    <col min="59" max="59" width="4.57421875" style="61" bestFit="1" customWidth="1"/>
    <col min="60" max="62" width="4.140625" style="61" bestFit="1" customWidth="1"/>
    <col min="63" max="63" width="5.421875" style="61" bestFit="1" customWidth="1"/>
    <col min="64" max="64" width="11.421875" style="61" customWidth="1"/>
    <col min="65" max="65" width="4.00390625" style="61" bestFit="1" customWidth="1"/>
    <col min="66" max="66" width="3.8515625" style="61" bestFit="1" customWidth="1"/>
    <col min="67" max="69" width="4.00390625" style="61" bestFit="1" customWidth="1"/>
    <col min="70" max="70" width="5.421875" style="61" bestFit="1" customWidth="1"/>
    <col min="71" max="71" width="11.421875" style="61" customWidth="1"/>
    <col min="72" max="72" width="4.00390625" style="61" bestFit="1" customWidth="1"/>
    <col min="73" max="73" width="3.8515625" style="61" bestFit="1" customWidth="1"/>
    <col min="74" max="76" width="4.00390625" style="61" bestFit="1" customWidth="1"/>
    <col min="77" max="77" width="5.421875" style="61" bestFit="1" customWidth="1"/>
    <col min="78" max="16384" width="11.421875" style="61" customWidth="1"/>
  </cols>
  <sheetData>
    <row r="1" ht="13.5" thickBot="1"/>
    <row r="2" spans="2:19" ht="12.75" customHeight="1">
      <c r="B2" s="500" t="s">
        <v>108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2"/>
      <c r="O2" s="61"/>
      <c r="P2" s="67"/>
      <c r="S2" s="61"/>
    </row>
    <row r="3" spans="2:19" ht="13.5" thickBot="1"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  <c r="O3" s="61"/>
      <c r="P3" s="67"/>
      <c r="S3" s="61"/>
    </row>
    <row r="4" spans="3:84" s="60" customFormat="1" ht="21" thickBot="1">
      <c r="C4" s="66"/>
      <c r="D4" s="297" t="s">
        <v>109</v>
      </c>
      <c r="E4" s="298" t="s">
        <v>110</v>
      </c>
      <c r="F4" s="299" t="str">
        <f>$D$4</f>
        <v>S3</v>
      </c>
      <c r="G4" s="299" t="str">
        <f>$E$4</f>
        <v>Gr. C</v>
      </c>
      <c r="H4" s="299" t="str">
        <f>$D$4</f>
        <v>S3</v>
      </c>
      <c r="I4" s="299" t="str">
        <f>$E$4</f>
        <v>Gr. C</v>
      </c>
      <c r="J4" s="299" t="str">
        <f>$D$4</f>
        <v>S3</v>
      </c>
      <c r="K4" s="300" t="str">
        <f>$E$4</f>
        <v>Gr. C</v>
      </c>
      <c r="L4" s="110"/>
      <c r="M4" s="110"/>
      <c r="N4" s="111"/>
      <c r="O4" s="111"/>
      <c r="BZ4" s="494" t="str">
        <f>$D$4</f>
        <v>S3</v>
      </c>
      <c r="CA4" s="495"/>
      <c r="CB4" s="496"/>
      <c r="CC4" s="95"/>
      <c r="CD4" s="497" t="str">
        <f>$E$4</f>
        <v>Gr. C</v>
      </c>
      <c r="CE4" s="498"/>
      <c r="CF4" s="499"/>
    </row>
    <row r="5" spans="1:125" ht="26.25" thickBot="1">
      <c r="A5" s="67"/>
      <c r="B5" s="139" t="s">
        <v>0</v>
      </c>
      <c r="C5" s="147" t="s">
        <v>1</v>
      </c>
      <c r="D5" s="301">
        <v>42017</v>
      </c>
      <c r="E5" s="296">
        <v>42045</v>
      </c>
      <c r="F5" s="295">
        <v>41708</v>
      </c>
      <c r="G5" s="296">
        <v>42101</v>
      </c>
      <c r="H5" s="295">
        <v>42129</v>
      </c>
      <c r="I5" s="296">
        <v>42283</v>
      </c>
      <c r="J5" s="295">
        <v>42311</v>
      </c>
      <c r="K5" s="302">
        <v>42339</v>
      </c>
      <c r="L5" s="151" t="s">
        <v>3</v>
      </c>
      <c r="M5" s="140" t="s">
        <v>2</v>
      </c>
      <c r="N5" s="141" t="s">
        <v>103</v>
      </c>
      <c r="O5" s="95"/>
      <c r="BZ5" s="114" t="s">
        <v>3</v>
      </c>
      <c r="CA5" s="112" t="s">
        <v>2</v>
      </c>
      <c r="CB5" s="115" t="s">
        <v>103</v>
      </c>
      <c r="CC5" s="67"/>
      <c r="CD5" s="120" t="s">
        <v>3</v>
      </c>
      <c r="CE5" s="113" t="s">
        <v>2</v>
      </c>
      <c r="CF5" s="121" t="s">
        <v>103</v>
      </c>
      <c r="CH5" s="61">
        <v>1</v>
      </c>
      <c r="CI5" s="61">
        <v>3</v>
      </c>
      <c r="CJ5" s="61">
        <v>5</v>
      </c>
      <c r="CK5" s="61">
        <v>7</v>
      </c>
      <c r="CM5" s="61">
        <v>3</v>
      </c>
      <c r="CN5" s="61">
        <v>5</v>
      </c>
      <c r="CO5" s="61">
        <v>7</v>
      </c>
      <c r="CQ5" s="61">
        <v>5</v>
      </c>
      <c r="CR5" s="61">
        <v>7</v>
      </c>
      <c r="CT5" s="131">
        <v>2</v>
      </c>
      <c r="CU5" s="131">
        <v>4</v>
      </c>
      <c r="CV5" s="61">
        <v>6</v>
      </c>
      <c r="CW5" s="61">
        <v>8</v>
      </c>
      <c r="CY5" s="61">
        <v>4</v>
      </c>
      <c r="CZ5" s="61">
        <v>6</v>
      </c>
      <c r="DA5" s="61">
        <v>8</v>
      </c>
      <c r="DC5" s="61">
        <v>6</v>
      </c>
      <c r="DD5" s="61">
        <v>8</v>
      </c>
      <c r="DO5" s="62"/>
      <c r="DP5" s="62"/>
      <c r="DQ5" s="62"/>
      <c r="DR5" s="62"/>
      <c r="DS5" s="62"/>
      <c r="DT5" s="62"/>
      <c r="DU5" s="62"/>
    </row>
    <row r="6" spans="1:139" ht="18">
      <c r="A6" s="67"/>
      <c r="B6" s="148">
        <v>1</v>
      </c>
      <c r="C6" s="144" t="s">
        <v>76</v>
      </c>
      <c r="D6" s="88">
        <v>25</v>
      </c>
      <c r="E6" s="79">
        <v>30</v>
      </c>
      <c r="F6" s="75">
        <v>27</v>
      </c>
      <c r="G6" s="79">
        <v>30</v>
      </c>
      <c r="H6" s="75">
        <v>27</v>
      </c>
      <c r="I6" s="79"/>
      <c r="J6" s="77"/>
      <c r="K6" s="138"/>
      <c r="L6" s="142">
        <f>SUM(D6:K6)</f>
        <v>139</v>
      </c>
      <c r="M6" s="255">
        <f aca="true" t="shared" si="0" ref="M6:M37">AVERAGE(D6:K6)</f>
        <v>27.8</v>
      </c>
      <c r="N6" s="143">
        <f aca="true" t="shared" si="1" ref="N6:N37">SUM(CF6+CB6)</f>
        <v>0</v>
      </c>
      <c r="O6" s="94"/>
      <c r="BZ6" s="116">
        <f aca="true" t="shared" si="2" ref="BZ6:BZ37">SUM(D6+F6+H6+J6)</f>
        <v>79</v>
      </c>
      <c r="CA6" s="98">
        <f aca="true" t="shared" si="3" ref="CA6:CA37">AVERAGE(D6,F6,H6,J6)</f>
        <v>26.333333333333332</v>
      </c>
      <c r="CB6" s="117">
        <f aca="true" t="shared" si="4" ref="CB6:CB13">IF(CH6=3,D6,IF(CM6=2,F6,IF(CQ6=1,H6,J6)))</f>
        <v>0</v>
      </c>
      <c r="CC6" s="67"/>
      <c r="CD6" s="122">
        <f aca="true" t="shared" si="5" ref="CD6:CD37">SUM(E6+G6+I6+K6)</f>
        <v>60</v>
      </c>
      <c r="CE6" s="97">
        <f aca="true" t="shared" si="6" ref="CE6:CE37">AVERAGE(E6,G6,I6,K6)</f>
        <v>30</v>
      </c>
      <c r="CF6" s="123">
        <f>IF(CT6=3,E6,IF(CY6=2,G6,IF(DC6=1,I6,K6)))</f>
        <v>0</v>
      </c>
      <c r="CG6" s="67"/>
      <c r="CH6" s="67">
        <f>SUM(CI6:CK6)</f>
        <v>2</v>
      </c>
      <c r="CI6" s="67">
        <f aca="true" t="shared" si="7" ref="CI6:CI37">IF(D6&lt;F6,1,0)</f>
        <v>1</v>
      </c>
      <c r="CJ6" s="67">
        <f aca="true" t="shared" si="8" ref="CJ6:CJ37">IF(D6&lt;H6,1,0)</f>
        <v>1</v>
      </c>
      <c r="CK6" s="67">
        <f aca="true" t="shared" si="9" ref="CK6:CK37">IF(D6&lt;J6,1,0)</f>
        <v>0</v>
      </c>
      <c r="CL6" s="67"/>
      <c r="CM6" s="67">
        <f>SUM(CN6:CO6)</f>
        <v>0</v>
      </c>
      <c r="CN6" s="67">
        <f aca="true" t="shared" si="10" ref="CN6:CN37">IF(F6&lt;H6,1,0)</f>
        <v>0</v>
      </c>
      <c r="CO6" s="67">
        <f aca="true" t="shared" si="11" ref="CO6:CO37">IF(F6&lt;J6,1,0)</f>
        <v>0</v>
      </c>
      <c r="CP6" s="67"/>
      <c r="CQ6" s="67">
        <f aca="true" t="shared" si="12" ref="CQ6:CQ37">IF(H6&lt;J6,1,0)</f>
        <v>0</v>
      </c>
      <c r="CS6" s="67"/>
      <c r="CT6" s="67">
        <f>SUM(CU6:CW6)</f>
        <v>0</v>
      </c>
      <c r="CU6" s="67">
        <f aca="true" t="shared" si="13" ref="CU6:CU37">IF(E6&lt;G6,1,0)</f>
        <v>0</v>
      </c>
      <c r="CV6" s="67">
        <f aca="true" t="shared" si="14" ref="CV6:CV37">IF(E6&lt;I6,1,0)</f>
        <v>0</v>
      </c>
      <c r="CW6" s="67">
        <f aca="true" t="shared" si="15" ref="CW6:CW37">IF(E6&lt;K6,1,0)</f>
        <v>0</v>
      </c>
      <c r="CX6" s="67"/>
      <c r="CY6" s="67">
        <f>SUM(CZ6:DA6)</f>
        <v>0</v>
      </c>
      <c r="CZ6" s="67">
        <f aca="true" t="shared" si="16" ref="CZ6:CZ37">IF(G6&lt;I6,1,0)</f>
        <v>0</v>
      </c>
      <c r="DA6" s="67">
        <f aca="true" t="shared" si="17" ref="DA6:DA37">IF(G6&lt;K6,1,0)</f>
        <v>0</v>
      </c>
      <c r="DB6" s="67"/>
      <c r="DC6" s="67">
        <f aca="true" t="shared" si="18" ref="DC6:DC37">IF(I6&lt;K6,1,0)</f>
        <v>0</v>
      </c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2">
        <v>1</v>
      </c>
      <c r="DP6" s="50" t="s">
        <v>69</v>
      </c>
      <c r="DQ6" s="63">
        <f>SUM('SA 2015 LA Mans'!S16-'SA 2015 LA Mans'!B16)</f>
        <v>0</v>
      </c>
      <c r="DR6" s="259" t="s">
        <v>61</v>
      </c>
      <c r="DS6" s="52" t="s">
        <v>70</v>
      </c>
      <c r="DT6" s="53" t="s">
        <v>71</v>
      </c>
      <c r="DU6" s="64" t="s">
        <v>72</v>
      </c>
      <c r="DW6" s="50" t="s">
        <v>69</v>
      </c>
      <c r="DX6" s="227">
        <f>SUM('SA 2015 LA Mans'!AG16-'SA 2015 LA Mans'!W16)</f>
        <v>0</v>
      </c>
      <c r="DY6" s="51" t="s">
        <v>61</v>
      </c>
      <c r="DZ6" s="52" t="s">
        <v>70</v>
      </c>
      <c r="EA6" s="53" t="s">
        <v>71</v>
      </c>
      <c r="EB6" s="64" t="s">
        <v>72</v>
      </c>
      <c r="ED6" s="82" t="s">
        <v>69</v>
      </c>
      <c r="EE6" s="227">
        <f>SUM('SA 2015 LA Mans'!AV16-'SA 2015 LA Mans'!AL16)</f>
        <v>0</v>
      </c>
      <c r="EF6" s="84" t="s">
        <v>61</v>
      </c>
      <c r="EG6" s="85" t="s">
        <v>70</v>
      </c>
      <c r="EH6" s="86" t="s">
        <v>71</v>
      </c>
      <c r="EI6" s="73" t="s">
        <v>72</v>
      </c>
    </row>
    <row r="7" spans="2:139" s="67" customFormat="1" ht="18">
      <c r="B7" s="81">
        <v>2</v>
      </c>
      <c r="C7" s="145" t="s">
        <v>75</v>
      </c>
      <c r="D7" s="89">
        <v>23</v>
      </c>
      <c r="E7" s="48">
        <v>25</v>
      </c>
      <c r="F7" s="48">
        <v>25</v>
      </c>
      <c r="G7" s="48">
        <v>23</v>
      </c>
      <c r="H7" s="48">
        <v>30</v>
      </c>
      <c r="I7" s="48"/>
      <c r="J7" s="49">
        <v>30</v>
      </c>
      <c r="K7" s="49"/>
      <c r="L7" s="135">
        <f>SUM(D7:J7)</f>
        <v>156</v>
      </c>
      <c r="M7" s="256">
        <f t="shared" si="0"/>
        <v>26</v>
      </c>
      <c r="N7" s="136">
        <f t="shared" si="1"/>
        <v>23</v>
      </c>
      <c r="O7" s="94"/>
      <c r="BZ7" s="116">
        <f t="shared" si="2"/>
        <v>108</v>
      </c>
      <c r="CA7" s="98">
        <f t="shared" si="3"/>
        <v>27</v>
      </c>
      <c r="CB7" s="117">
        <f t="shared" si="4"/>
        <v>23</v>
      </c>
      <c r="CD7" s="122">
        <f t="shared" si="5"/>
        <v>48</v>
      </c>
      <c r="CE7" s="97">
        <f t="shared" si="6"/>
        <v>24</v>
      </c>
      <c r="CF7" s="123"/>
      <c r="CH7" s="67">
        <f aca="true" t="shared" si="19" ref="CH7:CH55">SUM(CI7:CK7)</f>
        <v>3</v>
      </c>
      <c r="CI7" s="67">
        <f t="shared" si="7"/>
        <v>1</v>
      </c>
      <c r="CJ7" s="67">
        <f t="shared" si="8"/>
        <v>1</v>
      </c>
      <c r="CK7" s="67">
        <f t="shared" si="9"/>
        <v>1</v>
      </c>
      <c r="CM7" s="67">
        <f aca="true" t="shared" si="20" ref="CM7:CM55">SUM(CN7:CO7)</f>
        <v>2</v>
      </c>
      <c r="CN7" s="67">
        <f t="shared" si="10"/>
        <v>1</v>
      </c>
      <c r="CO7" s="67">
        <f t="shared" si="11"/>
        <v>1</v>
      </c>
      <c r="CQ7" s="67">
        <f t="shared" si="12"/>
        <v>0</v>
      </c>
      <c r="CR7" s="61"/>
      <c r="CT7" s="67">
        <f aca="true" t="shared" si="21" ref="CT7:CT55">SUM(CU7:CW7)</f>
        <v>0</v>
      </c>
      <c r="CU7" s="67">
        <f t="shared" si="13"/>
        <v>0</v>
      </c>
      <c r="CV7" s="67">
        <f t="shared" si="14"/>
        <v>0</v>
      </c>
      <c r="CW7" s="67">
        <f t="shared" si="15"/>
        <v>0</v>
      </c>
      <c r="CY7" s="67">
        <f aca="true" t="shared" si="22" ref="CY7:CY55">SUM(CZ7:DA7)</f>
        <v>0</v>
      </c>
      <c r="CZ7" s="67">
        <f t="shared" si="16"/>
        <v>0</v>
      </c>
      <c r="DA7" s="67">
        <f t="shared" si="17"/>
        <v>0</v>
      </c>
      <c r="DC7" s="67">
        <f t="shared" si="18"/>
        <v>0</v>
      </c>
      <c r="DD7" s="61"/>
      <c r="DO7" s="62">
        <v>2</v>
      </c>
      <c r="DP7" s="50" t="s">
        <v>69</v>
      </c>
      <c r="DQ7" s="63">
        <f>SUM('SA 2015 LA Mans'!S17-'SA 2015 LA Mans'!B17)</f>
        <v>0</v>
      </c>
      <c r="DR7" s="51" t="s">
        <v>61</v>
      </c>
      <c r="DS7" s="52" t="s">
        <v>70</v>
      </c>
      <c r="DT7" s="53" t="s">
        <v>71</v>
      </c>
      <c r="DU7" s="64" t="s">
        <v>72</v>
      </c>
      <c r="DW7" s="50" t="s">
        <v>69</v>
      </c>
      <c r="DX7" s="227">
        <f>SUM('SA 2015 LA Mans'!AG17-'SA 2015 LA Mans'!W17)</f>
        <v>1</v>
      </c>
      <c r="DY7" s="51" t="s">
        <v>61</v>
      </c>
      <c r="DZ7" s="52" t="s">
        <v>70</v>
      </c>
      <c r="EA7" s="53" t="s">
        <v>71</v>
      </c>
      <c r="EB7" s="64" t="s">
        <v>72</v>
      </c>
      <c r="ED7" s="82" t="s">
        <v>69</v>
      </c>
      <c r="EE7" s="227">
        <f>SUM('SA 2015 LA Mans'!AV17-'SA 2015 LA Mans'!AL17)</f>
        <v>0</v>
      </c>
      <c r="EF7" s="84" t="s">
        <v>61</v>
      </c>
      <c r="EG7" s="85" t="s">
        <v>70</v>
      </c>
      <c r="EH7" s="86" t="s">
        <v>71</v>
      </c>
      <c r="EI7" s="73" t="s">
        <v>72</v>
      </c>
    </row>
    <row r="8" spans="1:139" ht="18">
      <c r="A8" s="67"/>
      <c r="B8" s="81">
        <v>3</v>
      </c>
      <c r="C8" s="145" t="s">
        <v>74</v>
      </c>
      <c r="D8" s="90">
        <v>27</v>
      </c>
      <c r="E8" s="80">
        <v>27</v>
      </c>
      <c r="F8" s="76">
        <v>24</v>
      </c>
      <c r="G8" s="80">
        <v>24</v>
      </c>
      <c r="H8" s="76">
        <v>23</v>
      </c>
      <c r="I8" s="80"/>
      <c r="J8" s="78">
        <v>25</v>
      </c>
      <c r="K8" s="134"/>
      <c r="L8" s="135">
        <f>SUM(D8:J8)</f>
        <v>150</v>
      </c>
      <c r="M8" s="256">
        <f t="shared" si="0"/>
        <v>25</v>
      </c>
      <c r="N8" s="136">
        <f t="shared" si="1"/>
        <v>23</v>
      </c>
      <c r="O8" s="94"/>
      <c r="BZ8" s="116">
        <f t="shared" si="2"/>
        <v>99</v>
      </c>
      <c r="CA8" s="98">
        <f t="shared" si="3"/>
        <v>24.75</v>
      </c>
      <c r="CB8" s="117">
        <f t="shared" si="4"/>
        <v>23</v>
      </c>
      <c r="CC8" s="67"/>
      <c r="CD8" s="122">
        <f t="shared" si="5"/>
        <v>51</v>
      </c>
      <c r="CE8" s="97">
        <f t="shared" si="6"/>
        <v>25.5</v>
      </c>
      <c r="CF8" s="123"/>
      <c r="CG8" s="67"/>
      <c r="CH8" s="67">
        <f t="shared" si="19"/>
        <v>0</v>
      </c>
      <c r="CI8" s="67">
        <f t="shared" si="7"/>
        <v>0</v>
      </c>
      <c r="CJ8" s="67">
        <f t="shared" si="8"/>
        <v>0</v>
      </c>
      <c r="CK8" s="67">
        <f t="shared" si="9"/>
        <v>0</v>
      </c>
      <c r="CL8" s="67"/>
      <c r="CM8" s="67">
        <f t="shared" si="20"/>
        <v>1</v>
      </c>
      <c r="CN8" s="67">
        <f t="shared" si="10"/>
        <v>0</v>
      </c>
      <c r="CO8" s="67">
        <f t="shared" si="11"/>
        <v>1</v>
      </c>
      <c r="CP8" s="67"/>
      <c r="CQ8" s="67">
        <f t="shared" si="12"/>
        <v>1</v>
      </c>
      <c r="CS8" s="67"/>
      <c r="CT8" s="67">
        <f t="shared" si="21"/>
        <v>0</v>
      </c>
      <c r="CU8" s="67">
        <f t="shared" si="13"/>
        <v>0</v>
      </c>
      <c r="CV8" s="67">
        <f t="shared" si="14"/>
        <v>0</v>
      </c>
      <c r="CW8" s="67">
        <f t="shared" si="15"/>
        <v>0</v>
      </c>
      <c r="CX8" s="67"/>
      <c r="CY8" s="67">
        <f t="shared" si="22"/>
        <v>0</v>
      </c>
      <c r="CZ8" s="67">
        <f t="shared" si="16"/>
        <v>0</v>
      </c>
      <c r="DA8" s="67">
        <f t="shared" si="17"/>
        <v>0</v>
      </c>
      <c r="DB8" s="67"/>
      <c r="DC8" s="67">
        <f t="shared" si="18"/>
        <v>0</v>
      </c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2">
        <v>3</v>
      </c>
      <c r="DP8" s="50" t="s">
        <v>69</v>
      </c>
      <c r="DQ8" s="63">
        <f>SUM('SA 2015 LA Mans'!S18-'SA 2015 LA Mans'!B18)</f>
        <v>0</v>
      </c>
      <c r="DR8" s="51" t="s">
        <v>61</v>
      </c>
      <c r="DS8" s="52" t="s">
        <v>70</v>
      </c>
      <c r="DT8" s="53" t="s">
        <v>71</v>
      </c>
      <c r="DU8" s="64" t="s">
        <v>72</v>
      </c>
      <c r="DW8" s="50" t="s">
        <v>69</v>
      </c>
      <c r="DX8" s="227">
        <f>SUM('SA 2015 LA Mans'!AG18-'SA 2015 LA Mans'!W18)</f>
        <v>-1</v>
      </c>
      <c r="DY8" s="51" t="s">
        <v>61</v>
      </c>
      <c r="DZ8" s="52" t="s">
        <v>70</v>
      </c>
      <c r="EA8" s="53" t="s">
        <v>71</v>
      </c>
      <c r="EB8" s="64" t="s">
        <v>72</v>
      </c>
      <c r="ED8" s="82" t="s">
        <v>69</v>
      </c>
      <c r="EE8" s="227">
        <f>SUM('SA 2015 LA Mans'!AV18-'SA 2015 LA Mans'!AL18)</f>
        <v>2</v>
      </c>
      <c r="EF8" s="84" t="s">
        <v>61</v>
      </c>
      <c r="EG8" s="85" t="s">
        <v>70</v>
      </c>
      <c r="EH8" s="86" t="s">
        <v>71</v>
      </c>
      <c r="EI8" s="73" t="s">
        <v>72</v>
      </c>
    </row>
    <row r="9" spans="2:139" s="67" customFormat="1" ht="18">
      <c r="B9" s="81">
        <v>4</v>
      </c>
      <c r="C9" s="145" t="s">
        <v>86</v>
      </c>
      <c r="D9" s="89">
        <v>21</v>
      </c>
      <c r="E9" s="48"/>
      <c r="F9" s="48"/>
      <c r="G9" s="48">
        <v>18</v>
      </c>
      <c r="H9" s="48"/>
      <c r="I9" s="48"/>
      <c r="J9" s="49"/>
      <c r="K9" s="49"/>
      <c r="L9" s="135">
        <f aca="true" t="shared" si="23" ref="L9:L55">SUM(D9:I9)</f>
        <v>39</v>
      </c>
      <c r="M9" s="256">
        <f t="shared" si="0"/>
        <v>19.5</v>
      </c>
      <c r="N9" s="136">
        <f t="shared" si="1"/>
        <v>0</v>
      </c>
      <c r="O9" s="94"/>
      <c r="BZ9" s="116">
        <f t="shared" si="2"/>
        <v>21</v>
      </c>
      <c r="CA9" s="98">
        <f t="shared" si="3"/>
        <v>21</v>
      </c>
      <c r="CB9" s="117">
        <f t="shared" si="4"/>
        <v>0</v>
      </c>
      <c r="CD9" s="122">
        <f t="shared" si="5"/>
        <v>18</v>
      </c>
      <c r="CE9" s="97">
        <f t="shared" si="6"/>
        <v>18</v>
      </c>
      <c r="CF9" s="123"/>
      <c r="CH9" s="67">
        <f t="shared" si="19"/>
        <v>0</v>
      </c>
      <c r="CI9" s="67">
        <f t="shared" si="7"/>
        <v>0</v>
      </c>
      <c r="CJ9" s="67">
        <f t="shared" si="8"/>
        <v>0</v>
      </c>
      <c r="CK9" s="67">
        <f t="shared" si="9"/>
        <v>0</v>
      </c>
      <c r="CM9" s="67">
        <f t="shared" si="20"/>
        <v>0</v>
      </c>
      <c r="CN9" s="67">
        <f t="shared" si="10"/>
        <v>0</v>
      </c>
      <c r="CO9" s="67">
        <f t="shared" si="11"/>
        <v>0</v>
      </c>
      <c r="CQ9" s="67">
        <f t="shared" si="12"/>
        <v>0</v>
      </c>
      <c r="CR9" s="61"/>
      <c r="CT9" s="67">
        <f t="shared" si="21"/>
        <v>1</v>
      </c>
      <c r="CU9" s="67">
        <f t="shared" si="13"/>
        <v>1</v>
      </c>
      <c r="CV9" s="67">
        <f t="shared" si="14"/>
        <v>0</v>
      </c>
      <c r="CW9" s="67">
        <f t="shared" si="15"/>
        <v>0</v>
      </c>
      <c r="CY9" s="67">
        <f t="shared" si="22"/>
        <v>0</v>
      </c>
      <c r="CZ9" s="67">
        <f t="shared" si="16"/>
        <v>0</v>
      </c>
      <c r="DA9" s="67">
        <f t="shared" si="17"/>
        <v>0</v>
      </c>
      <c r="DC9" s="67">
        <f t="shared" si="18"/>
        <v>0</v>
      </c>
      <c r="DD9" s="61"/>
      <c r="DO9" s="62">
        <v>4</v>
      </c>
      <c r="DP9" s="229" t="s">
        <v>69</v>
      </c>
      <c r="DQ9" s="63">
        <f>SUM('SA 2015 LA Mans'!S19-'SA 2015 LA Mans'!B19)</f>
        <v>3</v>
      </c>
      <c r="DR9" s="51" t="s">
        <v>61</v>
      </c>
      <c r="DS9" s="52" t="s">
        <v>70</v>
      </c>
      <c r="DT9" s="53" t="s">
        <v>71</v>
      </c>
      <c r="DU9" s="64" t="s">
        <v>72</v>
      </c>
      <c r="DW9" s="50" t="s">
        <v>69</v>
      </c>
      <c r="DX9" s="227">
        <f>SUM('SA 2015 LA Mans'!AG19-'SA 2015 LA Mans'!W19)</f>
        <v>0</v>
      </c>
      <c r="DY9" s="51" t="s">
        <v>61</v>
      </c>
      <c r="DZ9" s="52" t="s">
        <v>70</v>
      </c>
      <c r="EA9" s="53" t="s">
        <v>71</v>
      </c>
      <c r="EB9" s="64" t="s">
        <v>72</v>
      </c>
      <c r="ED9" s="82" t="s">
        <v>69</v>
      </c>
      <c r="EE9" s="227">
        <f>SUM('SA 2015 LA Mans'!AV19-'SA 2015 LA Mans'!AL19)</f>
        <v>-1</v>
      </c>
      <c r="EF9" s="84" t="s">
        <v>61</v>
      </c>
      <c r="EG9" s="85" t="s">
        <v>70</v>
      </c>
      <c r="EH9" s="86" t="s">
        <v>71</v>
      </c>
      <c r="EI9" s="73" t="s">
        <v>72</v>
      </c>
    </row>
    <row r="10" spans="1:139" ht="18">
      <c r="A10" s="67"/>
      <c r="B10" s="81">
        <v>5</v>
      </c>
      <c r="C10" s="145" t="s">
        <v>79</v>
      </c>
      <c r="D10" s="90">
        <v>22</v>
      </c>
      <c r="E10" s="80">
        <v>22</v>
      </c>
      <c r="F10" s="76">
        <v>21</v>
      </c>
      <c r="G10" s="80">
        <v>19</v>
      </c>
      <c r="H10" s="76">
        <v>21</v>
      </c>
      <c r="I10" s="80"/>
      <c r="J10" s="78">
        <v>23</v>
      </c>
      <c r="K10" s="134"/>
      <c r="L10" s="135">
        <f>SUM(D10:J10)</f>
        <v>128</v>
      </c>
      <c r="M10" s="256">
        <f t="shared" si="0"/>
        <v>21.333333333333332</v>
      </c>
      <c r="N10" s="136">
        <f t="shared" si="1"/>
        <v>21</v>
      </c>
      <c r="O10" s="94"/>
      <c r="BZ10" s="116">
        <f t="shared" si="2"/>
        <v>87</v>
      </c>
      <c r="CA10" s="98">
        <f t="shared" si="3"/>
        <v>21.75</v>
      </c>
      <c r="CB10" s="117">
        <f t="shared" si="4"/>
        <v>21</v>
      </c>
      <c r="CC10" s="67"/>
      <c r="CD10" s="122">
        <f t="shared" si="5"/>
        <v>41</v>
      </c>
      <c r="CE10" s="97">
        <f t="shared" si="6"/>
        <v>20.5</v>
      </c>
      <c r="CF10" s="123"/>
      <c r="CG10" s="67"/>
      <c r="CH10" s="67">
        <f t="shared" si="19"/>
        <v>1</v>
      </c>
      <c r="CI10" s="67">
        <f t="shared" si="7"/>
        <v>0</v>
      </c>
      <c r="CJ10" s="67">
        <f t="shared" si="8"/>
        <v>0</v>
      </c>
      <c r="CK10" s="67">
        <f t="shared" si="9"/>
        <v>1</v>
      </c>
      <c r="CL10" s="67"/>
      <c r="CM10" s="67">
        <f t="shared" si="20"/>
        <v>1</v>
      </c>
      <c r="CN10" s="67">
        <f t="shared" si="10"/>
        <v>0</v>
      </c>
      <c r="CO10" s="67">
        <f t="shared" si="11"/>
        <v>1</v>
      </c>
      <c r="CP10" s="67"/>
      <c r="CQ10" s="67">
        <f t="shared" si="12"/>
        <v>1</v>
      </c>
      <c r="CS10" s="67"/>
      <c r="CT10" s="67">
        <f t="shared" si="21"/>
        <v>0</v>
      </c>
      <c r="CU10" s="67">
        <f t="shared" si="13"/>
        <v>0</v>
      </c>
      <c r="CV10" s="67">
        <f t="shared" si="14"/>
        <v>0</v>
      </c>
      <c r="CW10" s="67">
        <f t="shared" si="15"/>
        <v>0</v>
      </c>
      <c r="CX10" s="67"/>
      <c r="CY10" s="67">
        <f t="shared" si="22"/>
        <v>0</v>
      </c>
      <c r="CZ10" s="67">
        <f t="shared" si="16"/>
        <v>0</v>
      </c>
      <c r="DA10" s="67">
        <f t="shared" si="17"/>
        <v>0</v>
      </c>
      <c r="DB10" s="67"/>
      <c r="DC10" s="67">
        <f t="shared" si="18"/>
        <v>0</v>
      </c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2">
        <v>5</v>
      </c>
      <c r="DP10" s="50" t="s">
        <v>69</v>
      </c>
      <c r="DQ10" s="63">
        <f>SUM('SA 2015 LA Mans'!S20-'SA 2015 LA Mans'!B20)</f>
        <v>-1</v>
      </c>
      <c r="DR10" s="51" t="s">
        <v>61</v>
      </c>
      <c r="DS10" s="52" t="s">
        <v>70</v>
      </c>
      <c r="DT10" s="53" t="s">
        <v>71</v>
      </c>
      <c r="DU10" s="64" t="s">
        <v>72</v>
      </c>
      <c r="DW10" s="50" t="s">
        <v>69</v>
      </c>
      <c r="DX10" s="227">
        <f>SUM('SA 2015 LA Mans'!AG20-'SA 2015 LA Mans'!W20)</f>
        <v>3</v>
      </c>
      <c r="DY10" s="51" t="s">
        <v>61</v>
      </c>
      <c r="DZ10" s="52" t="s">
        <v>70</v>
      </c>
      <c r="EA10" s="53" t="s">
        <v>71</v>
      </c>
      <c r="EB10" s="64" t="s">
        <v>72</v>
      </c>
      <c r="ED10" s="82" t="s">
        <v>69</v>
      </c>
      <c r="EE10" s="227">
        <f>SUM('SA 2015 LA Mans'!AV20-'SA 2015 LA Mans'!AL20)</f>
        <v>0</v>
      </c>
      <c r="EF10" s="84" t="s">
        <v>61</v>
      </c>
      <c r="EG10" s="85" t="s">
        <v>70</v>
      </c>
      <c r="EH10" s="86" t="s">
        <v>71</v>
      </c>
      <c r="EI10" s="73" t="s">
        <v>72</v>
      </c>
    </row>
    <row r="11" spans="2:139" s="67" customFormat="1" ht="18">
      <c r="B11" s="81">
        <v>6</v>
      </c>
      <c r="C11" s="145" t="s">
        <v>82</v>
      </c>
      <c r="D11" s="89">
        <v>20</v>
      </c>
      <c r="E11" s="48">
        <v>20</v>
      </c>
      <c r="F11" s="48">
        <v>19</v>
      </c>
      <c r="G11" s="48">
        <v>20</v>
      </c>
      <c r="H11" s="48">
        <v>19</v>
      </c>
      <c r="I11" s="48"/>
      <c r="J11" s="49">
        <v>18</v>
      </c>
      <c r="K11" s="49"/>
      <c r="L11" s="135">
        <f>SUM(D11:J11)</f>
        <v>116</v>
      </c>
      <c r="M11" s="256">
        <f t="shared" si="0"/>
        <v>19.333333333333332</v>
      </c>
      <c r="N11" s="136">
        <f t="shared" si="1"/>
        <v>18</v>
      </c>
      <c r="O11" s="94"/>
      <c r="BZ11" s="116">
        <f t="shared" si="2"/>
        <v>76</v>
      </c>
      <c r="CA11" s="98">
        <f t="shared" si="3"/>
        <v>19</v>
      </c>
      <c r="CB11" s="117">
        <f t="shared" si="4"/>
        <v>18</v>
      </c>
      <c r="CD11" s="122">
        <f t="shared" si="5"/>
        <v>40</v>
      </c>
      <c r="CE11" s="97">
        <f t="shared" si="6"/>
        <v>20</v>
      </c>
      <c r="CF11" s="123"/>
      <c r="CH11" s="67">
        <f t="shared" si="19"/>
        <v>0</v>
      </c>
      <c r="CI11" s="67">
        <f t="shared" si="7"/>
        <v>0</v>
      </c>
      <c r="CJ11" s="67">
        <f t="shared" si="8"/>
        <v>0</v>
      </c>
      <c r="CK11" s="67">
        <f t="shared" si="9"/>
        <v>0</v>
      </c>
      <c r="CM11" s="67">
        <f t="shared" si="20"/>
        <v>0</v>
      </c>
      <c r="CN11" s="67">
        <f t="shared" si="10"/>
        <v>0</v>
      </c>
      <c r="CO11" s="67">
        <f t="shared" si="11"/>
        <v>0</v>
      </c>
      <c r="CQ11" s="67">
        <f t="shared" si="12"/>
        <v>0</v>
      </c>
      <c r="CR11" s="61"/>
      <c r="CT11" s="67">
        <f t="shared" si="21"/>
        <v>0</v>
      </c>
      <c r="CU11" s="67">
        <f t="shared" si="13"/>
        <v>0</v>
      </c>
      <c r="CV11" s="67">
        <f t="shared" si="14"/>
        <v>0</v>
      </c>
      <c r="CW11" s="67">
        <f t="shared" si="15"/>
        <v>0</v>
      </c>
      <c r="CY11" s="67">
        <f t="shared" si="22"/>
        <v>0</v>
      </c>
      <c r="CZ11" s="67">
        <f t="shared" si="16"/>
        <v>0</v>
      </c>
      <c r="DA11" s="67">
        <f t="shared" si="17"/>
        <v>0</v>
      </c>
      <c r="DC11" s="67">
        <f t="shared" si="18"/>
        <v>0</v>
      </c>
      <c r="DD11" s="61"/>
      <c r="DO11" s="62">
        <v>6</v>
      </c>
      <c r="DP11" s="50" t="s">
        <v>69</v>
      </c>
      <c r="DQ11" s="63">
        <f>SUM('SA 2015 LA Mans'!S21-'SA 2015 LA Mans'!B21)</f>
        <v>0</v>
      </c>
      <c r="DR11" s="51" t="s">
        <v>61</v>
      </c>
      <c r="DS11" s="52" t="s">
        <v>70</v>
      </c>
      <c r="DT11" s="53" t="s">
        <v>71</v>
      </c>
      <c r="DU11" s="64" t="s">
        <v>72</v>
      </c>
      <c r="DW11" s="50" t="s">
        <v>69</v>
      </c>
      <c r="DX11" s="227">
        <f>SUM('SA 2015 LA Mans'!AG21-'SA 2015 LA Mans'!W21)</f>
        <v>-1</v>
      </c>
      <c r="DY11" s="51" t="s">
        <v>61</v>
      </c>
      <c r="DZ11" s="52" t="s">
        <v>70</v>
      </c>
      <c r="EA11" s="53" t="s">
        <v>71</v>
      </c>
      <c r="EB11" s="64" t="s">
        <v>72</v>
      </c>
      <c r="ED11" s="82" t="s">
        <v>69</v>
      </c>
      <c r="EE11" s="227">
        <f>SUM('SA 2015 LA Mans'!AV21-'SA 2015 LA Mans'!AL21)</f>
        <v>1</v>
      </c>
      <c r="EF11" s="84" t="s">
        <v>61</v>
      </c>
      <c r="EG11" s="85" t="s">
        <v>70</v>
      </c>
      <c r="EH11" s="86" t="s">
        <v>71</v>
      </c>
      <c r="EI11" s="73" t="s">
        <v>72</v>
      </c>
    </row>
    <row r="12" spans="1:139" ht="18">
      <c r="A12" s="67"/>
      <c r="B12" s="81">
        <v>7</v>
      </c>
      <c r="C12" s="145" t="s">
        <v>84</v>
      </c>
      <c r="D12" s="90">
        <v>24</v>
      </c>
      <c r="E12" s="80">
        <v>23</v>
      </c>
      <c r="F12" s="76"/>
      <c r="G12" s="80">
        <v>22</v>
      </c>
      <c r="H12" s="76">
        <v>24</v>
      </c>
      <c r="I12" s="80"/>
      <c r="J12" s="78"/>
      <c r="K12" s="134"/>
      <c r="L12" s="135">
        <f t="shared" si="23"/>
        <v>93</v>
      </c>
      <c r="M12" s="256">
        <f t="shared" si="0"/>
        <v>23.25</v>
      </c>
      <c r="N12" s="136">
        <f t="shared" si="1"/>
        <v>0</v>
      </c>
      <c r="O12" s="94"/>
      <c r="BZ12" s="116">
        <f t="shared" si="2"/>
        <v>48</v>
      </c>
      <c r="CA12" s="98">
        <f t="shared" si="3"/>
        <v>24</v>
      </c>
      <c r="CB12" s="117">
        <f t="shared" si="4"/>
        <v>0</v>
      </c>
      <c r="CC12" s="67"/>
      <c r="CD12" s="122">
        <f t="shared" si="5"/>
        <v>45</v>
      </c>
      <c r="CE12" s="97">
        <f t="shared" si="6"/>
        <v>22.5</v>
      </c>
      <c r="CF12" s="123"/>
      <c r="CG12" s="67"/>
      <c r="CH12" s="67">
        <f t="shared" si="19"/>
        <v>0</v>
      </c>
      <c r="CI12" s="67">
        <f t="shared" si="7"/>
        <v>0</v>
      </c>
      <c r="CJ12" s="67">
        <f t="shared" si="8"/>
        <v>0</v>
      </c>
      <c r="CK12" s="67">
        <f t="shared" si="9"/>
        <v>0</v>
      </c>
      <c r="CL12" s="67"/>
      <c r="CM12" s="67">
        <f t="shared" si="20"/>
        <v>1</v>
      </c>
      <c r="CN12" s="67">
        <f t="shared" si="10"/>
        <v>1</v>
      </c>
      <c r="CO12" s="67">
        <f t="shared" si="11"/>
        <v>0</v>
      </c>
      <c r="CP12" s="67"/>
      <c r="CQ12" s="67">
        <f t="shared" si="12"/>
        <v>0</v>
      </c>
      <c r="CS12" s="67"/>
      <c r="CT12" s="67">
        <f t="shared" si="21"/>
        <v>0</v>
      </c>
      <c r="CU12" s="67">
        <f t="shared" si="13"/>
        <v>0</v>
      </c>
      <c r="CV12" s="67">
        <f t="shared" si="14"/>
        <v>0</v>
      </c>
      <c r="CW12" s="67">
        <f t="shared" si="15"/>
        <v>0</v>
      </c>
      <c r="CX12" s="67"/>
      <c r="CY12" s="67">
        <f t="shared" si="22"/>
        <v>0</v>
      </c>
      <c r="CZ12" s="67">
        <f t="shared" si="16"/>
        <v>0</v>
      </c>
      <c r="DA12" s="67">
        <f t="shared" si="17"/>
        <v>0</v>
      </c>
      <c r="DB12" s="67"/>
      <c r="DC12" s="67">
        <f t="shared" si="18"/>
        <v>0</v>
      </c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2">
        <v>7</v>
      </c>
      <c r="DP12" s="50" t="s">
        <v>69</v>
      </c>
      <c r="DQ12" s="63">
        <f>SUM('SA 2015 LA Mans'!S22-'SA 2015 LA Mans'!B22)</f>
        <v>2</v>
      </c>
      <c r="DR12" s="51" t="s">
        <v>61</v>
      </c>
      <c r="DS12" s="52" t="s">
        <v>70</v>
      </c>
      <c r="DT12" s="53" t="s">
        <v>71</v>
      </c>
      <c r="DU12" s="64" t="s">
        <v>72</v>
      </c>
      <c r="DW12" s="50" t="s">
        <v>69</v>
      </c>
      <c r="DX12" s="227">
        <f>SUM('SA 2015 LA Mans'!AG22-'SA 2015 LA Mans'!W22)</f>
        <v>2</v>
      </c>
      <c r="DY12" s="51" t="s">
        <v>61</v>
      </c>
      <c r="DZ12" s="52" t="s">
        <v>70</v>
      </c>
      <c r="EA12" s="53" t="s">
        <v>71</v>
      </c>
      <c r="EB12" s="64" t="s">
        <v>72</v>
      </c>
      <c r="ED12" s="82" t="s">
        <v>69</v>
      </c>
      <c r="EE12" s="227">
        <f>SUM('SA 2015 LA Mans'!AV22-'SA 2015 LA Mans'!AL22)</f>
        <v>-1</v>
      </c>
      <c r="EF12" s="84" t="s">
        <v>61</v>
      </c>
      <c r="EG12" s="85" t="s">
        <v>70</v>
      </c>
      <c r="EH12" s="86" t="s">
        <v>71</v>
      </c>
      <c r="EI12" s="73" t="s">
        <v>72</v>
      </c>
    </row>
    <row r="13" spans="2:139" s="67" customFormat="1" ht="18">
      <c r="B13" s="81">
        <v>8</v>
      </c>
      <c r="C13" s="145" t="s">
        <v>73</v>
      </c>
      <c r="D13" s="89">
        <v>30</v>
      </c>
      <c r="E13" s="48">
        <v>19</v>
      </c>
      <c r="F13" s="48">
        <v>30</v>
      </c>
      <c r="G13" s="48"/>
      <c r="H13" s="48">
        <v>25</v>
      </c>
      <c r="I13" s="48"/>
      <c r="J13" s="49">
        <v>24</v>
      </c>
      <c r="K13" s="49"/>
      <c r="L13" s="135">
        <f>SUM(D13:J13)</f>
        <v>128</v>
      </c>
      <c r="M13" s="256">
        <f t="shared" si="0"/>
        <v>25.6</v>
      </c>
      <c r="N13" s="136">
        <f t="shared" si="1"/>
        <v>24</v>
      </c>
      <c r="O13" s="94"/>
      <c r="BZ13" s="116">
        <f t="shared" si="2"/>
        <v>109</v>
      </c>
      <c r="CA13" s="98">
        <f t="shared" si="3"/>
        <v>27.25</v>
      </c>
      <c r="CB13" s="117">
        <f t="shared" si="4"/>
        <v>24</v>
      </c>
      <c r="CD13" s="122">
        <f t="shared" si="5"/>
        <v>19</v>
      </c>
      <c r="CE13" s="97">
        <f t="shared" si="6"/>
        <v>19</v>
      </c>
      <c r="CF13" s="123"/>
      <c r="CH13" s="67">
        <f t="shared" si="19"/>
        <v>0</v>
      </c>
      <c r="CI13" s="67">
        <f t="shared" si="7"/>
        <v>0</v>
      </c>
      <c r="CJ13" s="67">
        <f t="shared" si="8"/>
        <v>0</v>
      </c>
      <c r="CK13" s="67">
        <f t="shared" si="9"/>
        <v>0</v>
      </c>
      <c r="CM13" s="67">
        <f t="shared" si="20"/>
        <v>0</v>
      </c>
      <c r="CN13" s="67">
        <f t="shared" si="10"/>
        <v>0</v>
      </c>
      <c r="CO13" s="67">
        <f t="shared" si="11"/>
        <v>0</v>
      </c>
      <c r="CQ13" s="67">
        <f t="shared" si="12"/>
        <v>0</v>
      </c>
      <c r="CR13" s="61"/>
      <c r="CT13" s="67">
        <f t="shared" si="21"/>
        <v>0</v>
      </c>
      <c r="CU13" s="67">
        <f t="shared" si="13"/>
        <v>0</v>
      </c>
      <c r="CV13" s="67">
        <f t="shared" si="14"/>
        <v>0</v>
      </c>
      <c r="CW13" s="67">
        <f t="shared" si="15"/>
        <v>0</v>
      </c>
      <c r="CY13" s="67">
        <f t="shared" si="22"/>
        <v>0</v>
      </c>
      <c r="CZ13" s="67">
        <f t="shared" si="16"/>
        <v>0</v>
      </c>
      <c r="DA13" s="67">
        <f t="shared" si="17"/>
        <v>0</v>
      </c>
      <c r="DC13" s="67">
        <f t="shared" si="18"/>
        <v>0</v>
      </c>
      <c r="DD13" s="61"/>
      <c r="DO13" s="62">
        <v>8</v>
      </c>
      <c r="DP13" s="50" t="s">
        <v>69</v>
      </c>
      <c r="DQ13" s="63">
        <f>SUM('SA 2015 LA Mans'!S23-'SA 2015 LA Mans'!B23)</f>
        <v>-2</v>
      </c>
      <c r="DR13" s="51" t="s">
        <v>61</v>
      </c>
      <c r="DS13" s="52" t="s">
        <v>70</v>
      </c>
      <c r="DT13" s="53" t="s">
        <v>71</v>
      </c>
      <c r="DU13" s="64" t="s">
        <v>72</v>
      </c>
      <c r="DW13" s="50" t="s">
        <v>69</v>
      </c>
      <c r="DX13" s="227">
        <f>SUM('SA 2015 LA Mans'!AG23-'SA 2015 LA Mans'!W23)</f>
        <v>-2</v>
      </c>
      <c r="DY13" s="51" t="s">
        <v>61</v>
      </c>
      <c r="DZ13" s="52" t="s">
        <v>70</v>
      </c>
      <c r="EA13" s="53" t="s">
        <v>71</v>
      </c>
      <c r="EB13" s="64" t="s">
        <v>72</v>
      </c>
      <c r="ED13" s="82" t="s">
        <v>69</v>
      </c>
      <c r="EE13" s="227">
        <f>SUM('SA 2015 LA Mans'!AV23-'SA 2015 LA Mans'!AL23)</f>
        <v>0</v>
      </c>
      <c r="EF13" s="84" t="s">
        <v>61</v>
      </c>
      <c r="EG13" s="85" t="s">
        <v>70</v>
      </c>
      <c r="EH13" s="86" t="s">
        <v>71</v>
      </c>
      <c r="EI13" s="73" t="s">
        <v>72</v>
      </c>
    </row>
    <row r="14" spans="1:139" ht="18">
      <c r="A14" s="67"/>
      <c r="B14" s="81">
        <v>9</v>
      </c>
      <c r="C14" s="145" t="s">
        <v>83</v>
      </c>
      <c r="D14" s="90"/>
      <c r="E14" s="80">
        <v>21</v>
      </c>
      <c r="F14" s="76">
        <v>20</v>
      </c>
      <c r="G14" s="80">
        <v>21</v>
      </c>
      <c r="H14" s="76">
        <v>20</v>
      </c>
      <c r="I14" s="80"/>
      <c r="J14" s="78">
        <v>19</v>
      </c>
      <c r="K14" s="134"/>
      <c r="L14" s="135">
        <f>SUM(D14:J14)</f>
        <v>101</v>
      </c>
      <c r="M14" s="256">
        <f t="shared" si="0"/>
        <v>20.2</v>
      </c>
      <c r="N14" s="136">
        <f t="shared" si="1"/>
        <v>0</v>
      </c>
      <c r="O14" s="94"/>
      <c r="BZ14" s="116">
        <f t="shared" si="2"/>
        <v>59</v>
      </c>
      <c r="CA14" s="98">
        <f t="shared" si="3"/>
        <v>19.666666666666668</v>
      </c>
      <c r="CB14" s="184">
        <v>0</v>
      </c>
      <c r="CC14" s="67"/>
      <c r="CD14" s="122">
        <f t="shared" si="5"/>
        <v>42</v>
      </c>
      <c r="CE14" s="97">
        <f t="shared" si="6"/>
        <v>21</v>
      </c>
      <c r="CF14" s="123"/>
      <c r="CG14" s="67"/>
      <c r="CH14" s="67">
        <f t="shared" si="19"/>
        <v>3</v>
      </c>
      <c r="CI14" s="67">
        <f t="shared" si="7"/>
        <v>1</v>
      </c>
      <c r="CJ14" s="67">
        <f t="shared" si="8"/>
        <v>1</v>
      </c>
      <c r="CK14" s="67">
        <f t="shared" si="9"/>
        <v>1</v>
      </c>
      <c r="CL14" s="67"/>
      <c r="CM14" s="67">
        <f t="shared" si="20"/>
        <v>0</v>
      </c>
      <c r="CN14" s="67">
        <f t="shared" si="10"/>
        <v>0</v>
      </c>
      <c r="CO14" s="67">
        <f t="shared" si="11"/>
        <v>0</v>
      </c>
      <c r="CP14" s="67"/>
      <c r="CQ14" s="67">
        <f t="shared" si="12"/>
        <v>0</v>
      </c>
      <c r="CS14" s="67"/>
      <c r="CT14" s="67">
        <f t="shared" si="21"/>
        <v>0</v>
      </c>
      <c r="CU14" s="67">
        <f t="shared" si="13"/>
        <v>0</v>
      </c>
      <c r="CV14" s="67">
        <f t="shared" si="14"/>
        <v>0</v>
      </c>
      <c r="CW14" s="67">
        <f t="shared" si="15"/>
        <v>0</v>
      </c>
      <c r="CX14" s="67"/>
      <c r="CY14" s="67">
        <f t="shared" si="22"/>
        <v>0</v>
      </c>
      <c r="CZ14" s="67">
        <f t="shared" si="16"/>
        <v>0</v>
      </c>
      <c r="DA14" s="67">
        <f t="shared" si="17"/>
        <v>0</v>
      </c>
      <c r="DB14" s="67"/>
      <c r="DC14" s="67">
        <f t="shared" si="18"/>
        <v>0</v>
      </c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2">
        <v>9</v>
      </c>
      <c r="DP14" s="50" t="s">
        <v>69</v>
      </c>
      <c r="DQ14" s="63">
        <f>SUM('SA 2015 LA Mans'!S24-'SA 2015 LA Mans'!B24)</f>
        <v>-2</v>
      </c>
      <c r="DR14" s="51" t="s">
        <v>61</v>
      </c>
      <c r="DS14" s="230" t="s">
        <v>70</v>
      </c>
      <c r="DT14" s="53" t="s">
        <v>71</v>
      </c>
      <c r="DU14" s="64" t="s">
        <v>72</v>
      </c>
      <c r="DW14" s="50" t="s">
        <v>69</v>
      </c>
      <c r="DX14" s="227">
        <f>SUM('SA 2015 LA Mans'!AG24-'SA 2015 LA Mans'!W24)</f>
        <v>-2</v>
      </c>
      <c r="DY14" s="51" t="s">
        <v>61</v>
      </c>
      <c r="DZ14" s="52" t="s">
        <v>70</v>
      </c>
      <c r="EA14" s="53" t="s">
        <v>71</v>
      </c>
      <c r="EB14" s="64" t="s">
        <v>72</v>
      </c>
      <c r="ED14" s="82" t="s">
        <v>69</v>
      </c>
      <c r="EE14" s="227">
        <f>SUM('SA 2015 LA Mans'!AV24-'SA 2015 LA Mans'!AL24)</f>
        <v>-9</v>
      </c>
      <c r="EF14" s="84" t="s">
        <v>61</v>
      </c>
      <c r="EG14" s="85" t="s">
        <v>70</v>
      </c>
      <c r="EH14" s="86" t="s">
        <v>71</v>
      </c>
      <c r="EI14" s="73" t="s">
        <v>72</v>
      </c>
    </row>
    <row r="15" spans="2:139" s="67" customFormat="1" ht="18">
      <c r="B15" s="81">
        <v>10</v>
      </c>
      <c r="C15" s="145" t="s">
        <v>80</v>
      </c>
      <c r="D15" s="89"/>
      <c r="E15" s="48">
        <v>24</v>
      </c>
      <c r="F15" s="48">
        <v>23</v>
      </c>
      <c r="G15" s="48">
        <v>27</v>
      </c>
      <c r="H15" s="48">
        <v>22</v>
      </c>
      <c r="I15" s="48"/>
      <c r="J15" s="49">
        <v>27</v>
      </c>
      <c r="K15" s="49"/>
      <c r="L15" s="135">
        <f>SUM(D15:J15)</f>
        <v>123</v>
      </c>
      <c r="M15" s="256">
        <f t="shared" si="0"/>
        <v>24.6</v>
      </c>
      <c r="N15" s="136">
        <f t="shared" si="1"/>
        <v>0</v>
      </c>
      <c r="O15" s="94"/>
      <c r="BZ15" s="116">
        <f t="shared" si="2"/>
        <v>72</v>
      </c>
      <c r="CA15" s="98">
        <f t="shared" si="3"/>
        <v>24</v>
      </c>
      <c r="CB15" s="184">
        <v>0</v>
      </c>
      <c r="CD15" s="122">
        <f t="shared" si="5"/>
        <v>51</v>
      </c>
      <c r="CE15" s="97">
        <f t="shared" si="6"/>
        <v>25.5</v>
      </c>
      <c r="CF15" s="123"/>
      <c r="CH15" s="67">
        <f t="shared" si="19"/>
        <v>3</v>
      </c>
      <c r="CI15" s="67">
        <f t="shared" si="7"/>
        <v>1</v>
      </c>
      <c r="CJ15" s="67">
        <f t="shared" si="8"/>
        <v>1</v>
      </c>
      <c r="CK15" s="67">
        <f t="shared" si="9"/>
        <v>1</v>
      </c>
      <c r="CM15" s="67">
        <f t="shared" si="20"/>
        <v>1</v>
      </c>
      <c r="CN15" s="67">
        <f t="shared" si="10"/>
        <v>0</v>
      </c>
      <c r="CO15" s="67">
        <f t="shared" si="11"/>
        <v>1</v>
      </c>
      <c r="CQ15" s="67">
        <f t="shared" si="12"/>
        <v>1</v>
      </c>
      <c r="CR15" s="61"/>
      <c r="CT15" s="67">
        <f t="shared" si="21"/>
        <v>1</v>
      </c>
      <c r="CU15" s="67">
        <f t="shared" si="13"/>
        <v>1</v>
      </c>
      <c r="CV15" s="67">
        <f t="shared" si="14"/>
        <v>0</v>
      </c>
      <c r="CW15" s="67">
        <f t="shared" si="15"/>
        <v>0</v>
      </c>
      <c r="CY15" s="67">
        <f t="shared" si="22"/>
        <v>0</v>
      </c>
      <c r="CZ15" s="67">
        <f t="shared" si="16"/>
        <v>0</v>
      </c>
      <c r="DA15" s="67">
        <f t="shared" si="17"/>
        <v>0</v>
      </c>
      <c r="DC15" s="67">
        <f t="shared" si="18"/>
        <v>0</v>
      </c>
      <c r="DD15" s="61"/>
      <c r="DO15" s="62">
        <v>10</v>
      </c>
      <c r="DP15" s="82" t="s">
        <v>69</v>
      </c>
      <c r="DQ15" s="83">
        <f>SUM('SA 2015 LA Mans'!S25-'SA 2015 LA Mans'!B25)</f>
        <v>0</v>
      </c>
      <c r="DR15" s="84" t="s">
        <v>61</v>
      </c>
      <c r="DS15" s="85" t="s">
        <v>70</v>
      </c>
      <c r="DT15" s="86" t="s">
        <v>71</v>
      </c>
      <c r="DU15" s="73" t="s">
        <v>72</v>
      </c>
      <c r="DW15" s="82" t="s">
        <v>69</v>
      </c>
      <c r="DX15" s="227">
        <f>SUM('SA 2015 LA Mans'!AG25-'SA 2015 LA Mans'!W25)</f>
        <v>0</v>
      </c>
      <c r="DY15" s="84" t="s">
        <v>61</v>
      </c>
      <c r="DZ15" s="85" t="s">
        <v>70</v>
      </c>
      <c r="EA15" s="86" t="s">
        <v>71</v>
      </c>
      <c r="EB15" s="73" t="s">
        <v>72</v>
      </c>
      <c r="ED15" s="82" t="s">
        <v>69</v>
      </c>
      <c r="EE15" s="227">
        <f>SUM('SA 2015 LA Mans'!AV25-'SA 2015 LA Mans'!AL25)</f>
        <v>-1</v>
      </c>
      <c r="EF15" s="84" t="s">
        <v>61</v>
      </c>
      <c r="EG15" s="85" t="s">
        <v>70</v>
      </c>
      <c r="EH15" s="86" t="s">
        <v>71</v>
      </c>
      <c r="EI15" s="73" t="s">
        <v>72</v>
      </c>
    </row>
    <row r="16" spans="1:139" ht="18">
      <c r="A16" s="67"/>
      <c r="B16" s="81">
        <v>11</v>
      </c>
      <c r="C16" s="145" t="s">
        <v>78</v>
      </c>
      <c r="D16" s="90"/>
      <c r="E16" s="80"/>
      <c r="F16" s="76">
        <v>22</v>
      </c>
      <c r="G16" s="80">
        <v>25</v>
      </c>
      <c r="H16" s="76"/>
      <c r="I16" s="80"/>
      <c r="J16" s="78"/>
      <c r="K16" s="134"/>
      <c r="L16" s="135">
        <f aca="true" t="shared" si="24" ref="L16:L31">SUM(D16:J16)</f>
        <v>47</v>
      </c>
      <c r="M16" s="256">
        <f t="shared" si="0"/>
        <v>23.5</v>
      </c>
      <c r="N16" s="136">
        <f t="shared" si="1"/>
        <v>0</v>
      </c>
      <c r="O16" s="94"/>
      <c r="BZ16" s="116">
        <f t="shared" si="2"/>
        <v>22</v>
      </c>
      <c r="CA16" s="98">
        <f t="shared" si="3"/>
        <v>22</v>
      </c>
      <c r="CB16" s="184">
        <v>0</v>
      </c>
      <c r="CC16" s="67"/>
      <c r="CD16" s="122">
        <f t="shared" si="5"/>
        <v>25</v>
      </c>
      <c r="CE16" s="97">
        <f t="shared" si="6"/>
        <v>25</v>
      </c>
      <c r="CF16" s="123"/>
      <c r="CG16" s="67"/>
      <c r="CH16" s="67">
        <f t="shared" si="19"/>
        <v>1</v>
      </c>
      <c r="CI16" s="67">
        <f t="shared" si="7"/>
        <v>1</v>
      </c>
      <c r="CJ16" s="67">
        <f t="shared" si="8"/>
        <v>0</v>
      </c>
      <c r="CK16" s="67">
        <f t="shared" si="9"/>
        <v>0</v>
      </c>
      <c r="CL16" s="67"/>
      <c r="CM16" s="67">
        <f t="shared" si="20"/>
        <v>0</v>
      </c>
      <c r="CN16" s="67">
        <f t="shared" si="10"/>
        <v>0</v>
      </c>
      <c r="CO16" s="67">
        <f t="shared" si="11"/>
        <v>0</v>
      </c>
      <c r="CP16" s="67"/>
      <c r="CQ16" s="67">
        <f t="shared" si="12"/>
        <v>0</v>
      </c>
      <c r="CS16" s="67"/>
      <c r="CT16" s="67">
        <f t="shared" si="21"/>
        <v>1</v>
      </c>
      <c r="CU16" s="67">
        <f t="shared" si="13"/>
        <v>1</v>
      </c>
      <c r="CV16" s="67">
        <f t="shared" si="14"/>
        <v>0</v>
      </c>
      <c r="CW16" s="67">
        <f t="shared" si="15"/>
        <v>0</v>
      </c>
      <c r="CX16" s="67"/>
      <c r="CY16" s="67">
        <f t="shared" si="22"/>
        <v>0</v>
      </c>
      <c r="CZ16" s="67">
        <f t="shared" si="16"/>
        <v>0</v>
      </c>
      <c r="DA16" s="67">
        <f t="shared" si="17"/>
        <v>0</v>
      </c>
      <c r="DB16" s="67"/>
      <c r="DC16" s="67">
        <f t="shared" si="18"/>
        <v>0</v>
      </c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2">
        <v>11</v>
      </c>
      <c r="DP16" s="50" t="s">
        <v>69</v>
      </c>
      <c r="DQ16" s="63">
        <f>SUM('SA 2015 LA Mans'!S26-'SA 2015 LA Mans'!B26)</f>
        <v>0</v>
      </c>
      <c r="DR16" s="51" t="s">
        <v>61</v>
      </c>
      <c r="DS16" s="52" t="s">
        <v>70</v>
      </c>
      <c r="DT16" s="53" t="s">
        <v>71</v>
      </c>
      <c r="DU16" s="64" t="s">
        <v>72</v>
      </c>
      <c r="DW16" s="50" t="s">
        <v>69</v>
      </c>
      <c r="DX16" s="227">
        <f>SUM('SA 2015 LA Mans'!AG26-'SA 2015 LA Mans'!W26)</f>
        <v>-10</v>
      </c>
      <c r="DY16" s="51" t="s">
        <v>61</v>
      </c>
      <c r="DZ16" s="52" t="s">
        <v>70</v>
      </c>
      <c r="EA16" s="53" t="s">
        <v>71</v>
      </c>
      <c r="EB16" s="64" t="s">
        <v>72</v>
      </c>
      <c r="ED16" s="50" t="s">
        <v>69</v>
      </c>
      <c r="EE16" s="227">
        <f>SUM('SA 2015 LA Mans'!AV26-'SA 2015 LA Mans'!AL26)</f>
        <v>-11</v>
      </c>
      <c r="EF16" s="51" t="s">
        <v>61</v>
      </c>
      <c r="EG16" s="52" t="s">
        <v>70</v>
      </c>
      <c r="EH16" s="53" t="s">
        <v>71</v>
      </c>
      <c r="EI16" s="64" t="s">
        <v>72</v>
      </c>
    </row>
    <row r="17" spans="2:139" s="67" customFormat="1" ht="18">
      <c r="B17" s="81">
        <v>12</v>
      </c>
      <c r="C17" s="145" t="s">
        <v>95</v>
      </c>
      <c r="D17" s="89"/>
      <c r="E17" s="48"/>
      <c r="F17" s="48"/>
      <c r="G17" s="48"/>
      <c r="H17" s="48"/>
      <c r="I17" s="48"/>
      <c r="J17" s="49">
        <v>15</v>
      </c>
      <c r="K17" s="49"/>
      <c r="L17" s="135">
        <f t="shared" si="24"/>
        <v>15</v>
      </c>
      <c r="M17" s="256">
        <f t="shared" si="0"/>
        <v>15</v>
      </c>
      <c r="N17" s="136">
        <f t="shared" si="1"/>
        <v>0</v>
      </c>
      <c r="O17" s="94"/>
      <c r="BZ17" s="116">
        <f t="shared" si="2"/>
        <v>15</v>
      </c>
      <c r="CA17" s="98">
        <f t="shared" si="3"/>
        <v>15</v>
      </c>
      <c r="CB17" s="184">
        <v>0</v>
      </c>
      <c r="CD17" s="122">
        <f t="shared" si="5"/>
        <v>0</v>
      </c>
      <c r="CE17" s="97" t="e">
        <f t="shared" si="6"/>
        <v>#DIV/0!</v>
      </c>
      <c r="CF17" s="123"/>
      <c r="CH17" s="67">
        <f t="shared" si="19"/>
        <v>1</v>
      </c>
      <c r="CI17" s="67">
        <f t="shared" si="7"/>
        <v>0</v>
      </c>
      <c r="CJ17" s="67">
        <f t="shared" si="8"/>
        <v>0</v>
      </c>
      <c r="CK17" s="67">
        <f t="shared" si="9"/>
        <v>1</v>
      </c>
      <c r="CM17" s="67">
        <f t="shared" si="20"/>
        <v>1</v>
      </c>
      <c r="CN17" s="67">
        <f t="shared" si="10"/>
        <v>0</v>
      </c>
      <c r="CO17" s="67">
        <f t="shared" si="11"/>
        <v>1</v>
      </c>
      <c r="CQ17" s="67">
        <f t="shared" si="12"/>
        <v>1</v>
      </c>
      <c r="CR17" s="61"/>
      <c r="CT17" s="67">
        <f t="shared" si="21"/>
        <v>0</v>
      </c>
      <c r="CU17" s="67">
        <f t="shared" si="13"/>
        <v>0</v>
      </c>
      <c r="CV17" s="67">
        <f t="shared" si="14"/>
        <v>0</v>
      </c>
      <c r="CW17" s="67">
        <f t="shared" si="15"/>
        <v>0</v>
      </c>
      <c r="CY17" s="67">
        <f t="shared" si="22"/>
        <v>0</v>
      </c>
      <c r="CZ17" s="67">
        <f t="shared" si="16"/>
        <v>0</v>
      </c>
      <c r="DA17" s="67">
        <f t="shared" si="17"/>
        <v>0</v>
      </c>
      <c r="DC17" s="67">
        <f t="shared" si="18"/>
        <v>0</v>
      </c>
      <c r="DD17" s="61"/>
      <c r="DO17" s="62">
        <v>12</v>
      </c>
      <c r="DP17" s="82" t="s">
        <v>69</v>
      </c>
      <c r="DQ17" s="83">
        <f>SUM('SA 2015 LA Mans'!S27-'SA 2015 LA Mans'!B27)</f>
        <v>-12</v>
      </c>
      <c r="DR17" s="228" t="s">
        <v>61</v>
      </c>
      <c r="DS17" s="85" t="s">
        <v>70</v>
      </c>
      <c r="DT17" s="86" t="s">
        <v>71</v>
      </c>
      <c r="DU17" s="73" t="s">
        <v>72</v>
      </c>
      <c r="DW17" s="82" t="s">
        <v>69</v>
      </c>
      <c r="DX17" s="227">
        <f>SUM('SA 2015 LA Mans'!AG27-'SA 2015 LA Mans'!W27)</f>
        <v>-1</v>
      </c>
      <c r="DY17" s="84" t="s">
        <v>61</v>
      </c>
      <c r="DZ17" s="85" t="s">
        <v>70</v>
      </c>
      <c r="EA17" s="86" t="s">
        <v>71</v>
      </c>
      <c r="EB17" s="73" t="s">
        <v>72</v>
      </c>
      <c r="ED17" s="82" t="s">
        <v>69</v>
      </c>
      <c r="EE17" s="227">
        <f>SUM('SA 2015 LA Mans'!AV27-'SA 2015 LA Mans'!AL27)</f>
        <v>-12</v>
      </c>
      <c r="EF17" s="84" t="s">
        <v>61</v>
      </c>
      <c r="EG17" s="85" t="s">
        <v>70</v>
      </c>
      <c r="EH17" s="86" t="s">
        <v>71</v>
      </c>
      <c r="EI17" s="73" t="s">
        <v>72</v>
      </c>
    </row>
    <row r="18" spans="1:139" ht="18">
      <c r="A18" s="67"/>
      <c r="B18" s="81">
        <v>13</v>
      </c>
      <c r="C18" s="145" t="s">
        <v>126</v>
      </c>
      <c r="D18" s="90"/>
      <c r="E18" s="80"/>
      <c r="F18" s="76"/>
      <c r="G18" s="80"/>
      <c r="H18" s="76"/>
      <c r="I18" s="80"/>
      <c r="J18" s="78">
        <v>16</v>
      </c>
      <c r="K18" s="134"/>
      <c r="L18" s="135">
        <f t="shared" si="24"/>
        <v>16</v>
      </c>
      <c r="M18" s="256">
        <f t="shared" si="0"/>
        <v>16</v>
      </c>
      <c r="N18" s="136">
        <f t="shared" si="1"/>
        <v>0</v>
      </c>
      <c r="O18" s="94"/>
      <c r="BZ18" s="116">
        <f t="shared" si="2"/>
        <v>16</v>
      </c>
      <c r="CA18" s="98">
        <f t="shared" si="3"/>
        <v>16</v>
      </c>
      <c r="CB18" s="184">
        <v>0</v>
      </c>
      <c r="CC18" s="67"/>
      <c r="CD18" s="122">
        <f t="shared" si="5"/>
        <v>0</v>
      </c>
      <c r="CE18" s="97" t="e">
        <f t="shared" si="6"/>
        <v>#DIV/0!</v>
      </c>
      <c r="CF18" s="123"/>
      <c r="CG18" s="67"/>
      <c r="CH18" s="67">
        <f t="shared" si="19"/>
        <v>1</v>
      </c>
      <c r="CI18" s="67">
        <f t="shared" si="7"/>
        <v>0</v>
      </c>
      <c r="CJ18" s="67">
        <f t="shared" si="8"/>
        <v>0</v>
      </c>
      <c r="CK18" s="67">
        <f t="shared" si="9"/>
        <v>1</v>
      </c>
      <c r="CL18" s="67"/>
      <c r="CM18" s="67">
        <f t="shared" si="20"/>
        <v>1</v>
      </c>
      <c r="CN18" s="67">
        <f t="shared" si="10"/>
        <v>0</v>
      </c>
      <c r="CO18" s="67">
        <f t="shared" si="11"/>
        <v>1</v>
      </c>
      <c r="CP18" s="67"/>
      <c r="CQ18" s="67">
        <f t="shared" si="12"/>
        <v>1</v>
      </c>
      <c r="CS18" s="67"/>
      <c r="CT18" s="67">
        <f t="shared" si="21"/>
        <v>0</v>
      </c>
      <c r="CU18" s="67">
        <f t="shared" si="13"/>
        <v>0</v>
      </c>
      <c r="CV18" s="67">
        <f t="shared" si="14"/>
        <v>0</v>
      </c>
      <c r="CW18" s="67">
        <f t="shared" si="15"/>
        <v>0</v>
      </c>
      <c r="CX18" s="67"/>
      <c r="CY18" s="67">
        <f t="shared" si="22"/>
        <v>0</v>
      </c>
      <c r="CZ18" s="67">
        <f t="shared" si="16"/>
        <v>0</v>
      </c>
      <c r="DA18" s="67">
        <f t="shared" si="17"/>
        <v>0</v>
      </c>
      <c r="DB18" s="67"/>
      <c r="DC18" s="67">
        <f t="shared" si="18"/>
        <v>0</v>
      </c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2">
        <v>13</v>
      </c>
      <c r="DP18" s="50" t="s">
        <v>69</v>
      </c>
      <c r="DQ18" s="63">
        <f>SUM('SA 2015 LA Mans'!S28-'SA 2015 LA Mans'!B28)</f>
        <v>-13</v>
      </c>
      <c r="DR18" s="51" t="s">
        <v>61</v>
      </c>
      <c r="DS18" s="52" t="s">
        <v>70</v>
      </c>
      <c r="DT18" s="53" t="s">
        <v>71</v>
      </c>
      <c r="DU18" s="64" t="s">
        <v>72</v>
      </c>
      <c r="DW18" s="50" t="s">
        <v>69</v>
      </c>
      <c r="DX18" s="227">
        <f>SUM('SA 2015 LA Mans'!AG28-'SA 2015 LA Mans'!W28)</f>
        <v>-12</v>
      </c>
      <c r="DY18" s="51" t="s">
        <v>61</v>
      </c>
      <c r="DZ18" s="52" t="s">
        <v>70</v>
      </c>
      <c r="EA18" s="53" t="s">
        <v>71</v>
      </c>
      <c r="EB18" s="64" t="s">
        <v>72</v>
      </c>
      <c r="ED18" s="50" t="s">
        <v>69</v>
      </c>
      <c r="EE18" s="227">
        <f>SUM('SA 2015 LA Mans'!AV28-'SA 2015 LA Mans'!AL28)</f>
        <v>-13</v>
      </c>
      <c r="EF18" s="51" t="s">
        <v>61</v>
      </c>
      <c r="EG18" s="52" t="s">
        <v>70</v>
      </c>
      <c r="EH18" s="53" t="s">
        <v>71</v>
      </c>
      <c r="EI18" s="64" t="s">
        <v>72</v>
      </c>
    </row>
    <row r="19" spans="2:139" s="67" customFormat="1" ht="18">
      <c r="B19" s="81">
        <v>14</v>
      </c>
      <c r="C19" s="145" t="s">
        <v>127</v>
      </c>
      <c r="D19" s="89"/>
      <c r="E19" s="48"/>
      <c r="F19" s="48"/>
      <c r="G19" s="48"/>
      <c r="H19" s="48"/>
      <c r="I19" s="48"/>
      <c r="J19" s="49">
        <v>20</v>
      </c>
      <c r="K19" s="49"/>
      <c r="L19" s="135">
        <f t="shared" si="24"/>
        <v>20</v>
      </c>
      <c r="M19" s="256">
        <f t="shared" si="0"/>
        <v>20</v>
      </c>
      <c r="N19" s="136">
        <f t="shared" si="1"/>
        <v>0</v>
      </c>
      <c r="O19" s="94"/>
      <c r="BZ19" s="116">
        <f t="shared" si="2"/>
        <v>20</v>
      </c>
      <c r="CA19" s="98">
        <f t="shared" si="3"/>
        <v>20</v>
      </c>
      <c r="CB19" s="184">
        <v>0</v>
      </c>
      <c r="CD19" s="122">
        <f t="shared" si="5"/>
        <v>0</v>
      </c>
      <c r="CE19" s="97" t="e">
        <f t="shared" si="6"/>
        <v>#DIV/0!</v>
      </c>
      <c r="CF19" s="123"/>
      <c r="CH19" s="67">
        <f t="shared" si="19"/>
        <v>1</v>
      </c>
      <c r="CI19" s="67">
        <f t="shared" si="7"/>
        <v>0</v>
      </c>
      <c r="CJ19" s="67">
        <f t="shared" si="8"/>
        <v>0</v>
      </c>
      <c r="CK19" s="67">
        <f t="shared" si="9"/>
        <v>1</v>
      </c>
      <c r="CM19" s="67">
        <f t="shared" si="20"/>
        <v>1</v>
      </c>
      <c r="CN19" s="67">
        <f t="shared" si="10"/>
        <v>0</v>
      </c>
      <c r="CO19" s="67">
        <f t="shared" si="11"/>
        <v>1</v>
      </c>
      <c r="CQ19" s="67">
        <f t="shared" si="12"/>
        <v>1</v>
      </c>
      <c r="CR19" s="61"/>
      <c r="CT19" s="67">
        <f t="shared" si="21"/>
        <v>0</v>
      </c>
      <c r="CU19" s="67">
        <f t="shared" si="13"/>
        <v>0</v>
      </c>
      <c r="CV19" s="67">
        <f t="shared" si="14"/>
        <v>0</v>
      </c>
      <c r="CW19" s="67">
        <f t="shared" si="15"/>
        <v>0</v>
      </c>
      <c r="CY19" s="67">
        <f t="shared" si="22"/>
        <v>0</v>
      </c>
      <c r="CZ19" s="67">
        <f t="shared" si="16"/>
        <v>0</v>
      </c>
      <c r="DA19" s="67">
        <f t="shared" si="17"/>
        <v>0</v>
      </c>
      <c r="DC19" s="67">
        <f t="shared" si="18"/>
        <v>0</v>
      </c>
      <c r="DD19" s="61"/>
      <c r="DO19" s="62">
        <v>14</v>
      </c>
      <c r="DP19" s="82" t="s">
        <v>69</v>
      </c>
      <c r="DQ19" s="83">
        <f>SUM('SA 2015 LA Mans'!S29-'SA 2015 LA Mans'!B29)</f>
        <v>-14</v>
      </c>
      <c r="DR19" s="84" t="s">
        <v>61</v>
      </c>
      <c r="DS19" s="85" t="s">
        <v>70</v>
      </c>
      <c r="DT19" s="86" t="s">
        <v>71</v>
      </c>
      <c r="DU19" s="73" t="s">
        <v>72</v>
      </c>
      <c r="DW19" s="82" t="s">
        <v>69</v>
      </c>
      <c r="DX19" s="227">
        <f>SUM('SA 2015 LA Mans'!AG29-'SA 2015 LA Mans'!W29)</f>
        <v>-14</v>
      </c>
      <c r="DY19" s="84" t="s">
        <v>61</v>
      </c>
      <c r="DZ19" s="85" t="s">
        <v>70</v>
      </c>
      <c r="EA19" s="86" t="s">
        <v>71</v>
      </c>
      <c r="EB19" s="73" t="s">
        <v>72</v>
      </c>
      <c r="ED19" s="82" t="s">
        <v>69</v>
      </c>
      <c r="EE19" s="227">
        <f>SUM('SA 2015 LA Mans'!AV29-'SA 2015 LA Mans'!AL29)</f>
        <v>-14</v>
      </c>
      <c r="EF19" s="84" t="s">
        <v>61</v>
      </c>
      <c r="EG19" s="85" t="s">
        <v>70</v>
      </c>
      <c r="EH19" s="86" t="s">
        <v>71</v>
      </c>
      <c r="EI19" s="73" t="s">
        <v>72</v>
      </c>
    </row>
    <row r="20" spans="1:139" ht="18">
      <c r="A20" s="67"/>
      <c r="B20" s="81">
        <v>15</v>
      </c>
      <c r="C20" s="145" t="s">
        <v>85</v>
      </c>
      <c r="D20" s="90"/>
      <c r="E20" s="80"/>
      <c r="F20" s="76"/>
      <c r="G20" s="80"/>
      <c r="H20" s="76"/>
      <c r="I20" s="80"/>
      <c r="J20" s="78">
        <v>17</v>
      </c>
      <c r="K20" s="134"/>
      <c r="L20" s="135">
        <f t="shared" si="24"/>
        <v>17</v>
      </c>
      <c r="M20" s="256">
        <f t="shared" si="0"/>
        <v>17</v>
      </c>
      <c r="N20" s="136">
        <f t="shared" si="1"/>
        <v>0</v>
      </c>
      <c r="O20" s="94"/>
      <c r="BZ20" s="116">
        <f t="shared" si="2"/>
        <v>17</v>
      </c>
      <c r="CA20" s="98">
        <f t="shared" si="3"/>
        <v>17</v>
      </c>
      <c r="CB20" s="184">
        <v>0</v>
      </c>
      <c r="CC20" s="67"/>
      <c r="CD20" s="122">
        <f t="shared" si="5"/>
        <v>0</v>
      </c>
      <c r="CE20" s="97" t="e">
        <f t="shared" si="6"/>
        <v>#DIV/0!</v>
      </c>
      <c r="CF20" s="123"/>
      <c r="CG20" s="67"/>
      <c r="CH20" s="67">
        <f t="shared" si="19"/>
        <v>1</v>
      </c>
      <c r="CI20" s="67">
        <f t="shared" si="7"/>
        <v>0</v>
      </c>
      <c r="CJ20" s="67">
        <f t="shared" si="8"/>
        <v>0</v>
      </c>
      <c r="CK20" s="67">
        <f t="shared" si="9"/>
        <v>1</v>
      </c>
      <c r="CL20" s="67"/>
      <c r="CM20" s="67">
        <f t="shared" si="20"/>
        <v>1</v>
      </c>
      <c r="CN20" s="67">
        <f t="shared" si="10"/>
        <v>0</v>
      </c>
      <c r="CO20" s="67">
        <f t="shared" si="11"/>
        <v>1</v>
      </c>
      <c r="CP20" s="67"/>
      <c r="CQ20" s="67">
        <f t="shared" si="12"/>
        <v>1</v>
      </c>
      <c r="CS20" s="67"/>
      <c r="CT20" s="67">
        <f t="shared" si="21"/>
        <v>0</v>
      </c>
      <c r="CU20" s="67">
        <f t="shared" si="13"/>
        <v>0</v>
      </c>
      <c r="CV20" s="67">
        <f t="shared" si="14"/>
        <v>0</v>
      </c>
      <c r="CW20" s="67">
        <f t="shared" si="15"/>
        <v>0</v>
      </c>
      <c r="CX20" s="67"/>
      <c r="CY20" s="67">
        <f t="shared" si="22"/>
        <v>0</v>
      </c>
      <c r="CZ20" s="67">
        <f t="shared" si="16"/>
        <v>0</v>
      </c>
      <c r="DA20" s="67">
        <f t="shared" si="17"/>
        <v>0</v>
      </c>
      <c r="DB20" s="67"/>
      <c r="DC20" s="67">
        <f t="shared" si="18"/>
        <v>0</v>
      </c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2">
        <v>15</v>
      </c>
      <c r="DP20" s="50" t="s">
        <v>69</v>
      </c>
      <c r="DQ20" s="63">
        <f>SUM('SA 2015 LA Mans'!S30-'SA 2015 LA Mans'!B30)</f>
        <v>-15</v>
      </c>
      <c r="DR20" s="51" t="s">
        <v>61</v>
      </c>
      <c r="DS20" s="52" t="s">
        <v>70</v>
      </c>
      <c r="DT20" s="53" t="s">
        <v>71</v>
      </c>
      <c r="DU20" s="64" t="s">
        <v>72</v>
      </c>
      <c r="DW20" s="50" t="s">
        <v>69</v>
      </c>
      <c r="DX20" s="227">
        <f>SUM('SA 2015 LA Mans'!AG30-'SA 2015 LA Mans'!W30)</f>
        <v>-15</v>
      </c>
      <c r="DY20" s="51" t="s">
        <v>61</v>
      </c>
      <c r="DZ20" s="52" t="s">
        <v>70</v>
      </c>
      <c r="EA20" s="53" t="s">
        <v>71</v>
      </c>
      <c r="EB20" s="64" t="s">
        <v>72</v>
      </c>
      <c r="ED20" s="50" t="s">
        <v>69</v>
      </c>
      <c r="EE20" s="227">
        <f>SUM('SA 2015 LA Mans'!AV30-'SA 2015 LA Mans'!AL30)</f>
        <v>-15</v>
      </c>
      <c r="EF20" s="51" t="s">
        <v>61</v>
      </c>
      <c r="EG20" s="52" t="s">
        <v>70</v>
      </c>
      <c r="EH20" s="53" t="s">
        <v>71</v>
      </c>
      <c r="EI20" s="64" t="s">
        <v>72</v>
      </c>
    </row>
    <row r="21" spans="2:139" s="67" customFormat="1" ht="18">
      <c r="B21" s="81">
        <v>16</v>
      </c>
      <c r="C21" s="145" t="s">
        <v>81</v>
      </c>
      <c r="D21" s="89"/>
      <c r="E21" s="48"/>
      <c r="F21" s="48"/>
      <c r="G21" s="48"/>
      <c r="H21" s="48"/>
      <c r="I21" s="48"/>
      <c r="J21" s="49">
        <v>21</v>
      </c>
      <c r="K21" s="49"/>
      <c r="L21" s="135">
        <f t="shared" si="24"/>
        <v>21</v>
      </c>
      <c r="M21" s="256">
        <f t="shared" si="0"/>
        <v>21</v>
      </c>
      <c r="N21" s="136">
        <f t="shared" si="1"/>
        <v>0</v>
      </c>
      <c r="O21" s="94"/>
      <c r="BZ21" s="116">
        <f t="shared" si="2"/>
        <v>21</v>
      </c>
      <c r="CA21" s="98">
        <f t="shared" si="3"/>
        <v>21</v>
      </c>
      <c r="CB21" s="184">
        <v>0</v>
      </c>
      <c r="CD21" s="122">
        <f t="shared" si="5"/>
        <v>0</v>
      </c>
      <c r="CE21" s="97" t="e">
        <f t="shared" si="6"/>
        <v>#DIV/0!</v>
      </c>
      <c r="CF21" s="123"/>
      <c r="CH21" s="67">
        <f t="shared" si="19"/>
        <v>1</v>
      </c>
      <c r="CI21" s="67">
        <f t="shared" si="7"/>
        <v>0</v>
      </c>
      <c r="CJ21" s="67">
        <f t="shared" si="8"/>
        <v>0</v>
      </c>
      <c r="CK21" s="67">
        <f t="shared" si="9"/>
        <v>1</v>
      </c>
      <c r="CM21" s="67">
        <f t="shared" si="20"/>
        <v>1</v>
      </c>
      <c r="CN21" s="67">
        <f t="shared" si="10"/>
        <v>0</v>
      </c>
      <c r="CO21" s="67">
        <f t="shared" si="11"/>
        <v>1</v>
      </c>
      <c r="CQ21" s="67">
        <f t="shared" si="12"/>
        <v>1</v>
      </c>
      <c r="CR21" s="61"/>
      <c r="CT21" s="67">
        <f t="shared" si="21"/>
        <v>0</v>
      </c>
      <c r="CU21" s="67">
        <f t="shared" si="13"/>
        <v>0</v>
      </c>
      <c r="CV21" s="67">
        <f t="shared" si="14"/>
        <v>0</v>
      </c>
      <c r="CW21" s="67">
        <f t="shared" si="15"/>
        <v>0</v>
      </c>
      <c r="CY21" s="67">
        <f t="shared" si="22"/>
        <v>0</v>
      </c>
      <c r="CZ21" s="67">
        <f t="shared" si="16"/>
        <v>0</v>
      </c>
      <c r="DA21" s="67">
        <f t="shared" si="17"/>
        <v>0</v>
      </c>
      <c r="DC21" s="67">
        <f t="shared" si="18"/>
        <v>0</v>
      </c>
      <c r="DD21" s="61"/>
      <c r="DO21" s="62">
        <v>16</v>
      </c>
      <c r="DP21" s="82" t="s">
        <v>69</v>
      </c>
      <c r="DQ21" s="83">
        <f>SUM('SA 2015 LA Mans'!S31-'SA 2015 LA Mans'!B31)</f>
        <v>-16</v>
      </c>
      <c r="DR21" s="84" t="s">
        <v>61</v>
      </c>
      <c r="DS21" s="85" t="s">
        <v>70</v>
      </c>
      <c r="DT21" s="86" t="s">
        <v>71</v>
      </c>
      <c r="DU21" s="73" t="s">
        <v>72</v>
      </c>
      <c r="DW21" s="82" t="s">
        <v>69</v>
      </c>
      <c r="DX21" s="227">
        <f>SUM('SA 2015 LA Mans'!AG31-'SA 2015 LA Mans'!W31)</f>
        <v>-16</v>
      </c>
      <c r="DY21" s="84" t="s">
        <v>61</v>
      </c>
      <c r="DZ21" s="85" t="s">
        <v>70</v>
      </c>
      <c r="EA21" s="86" t="s">
        <v>71</v>
      </c>
      <c r="EB21" s="73" t="s">
        <v>72</v>
      </c>
      <c r="ED21" s="82" t="s">
        <v>69</v>
      </c>
      <c r="EE21" s="227">
        <f>SUM('SA 2015 LA Mans'!AV31-'SA 2015 LA Mans'!AL31)</f>
        <v>-16</v>
      </c>
      <c r="EF21" s="84" t="s">
        <v>61</v>
      </c>
      <c r="EG21" s="85" t="s">
        <v>70</v>
      </c>
      <c r="EH21" s="86" t="s">
        <v>71</v>
      </c>
      <c r="EI21" s="73" t="s">
        <v>72</v>
      </c>
    </row>
    <row r="22" spans="1:139" ht="18">
      <c r="A22" s="67"/>
      <c r="B22" s="81">
        <v>17</v>
      </c>
      <c r="C22" s="145" t="s">
        <v>105</v>
      </c>
      <c r="D22" s="90"/>
      <c r="E22" s="80"/>
      <c r="F22" s="76"/>
      <c r="G22" s="80"/>
      <c r="H22" s="76"/>
      <c r="I22" s="80"/>
      <c r="J22" s="78">
        <v>22</v>
      </c>
      <c r="K22" s="134"/>
      <c r="L22" s="135">
        <f t="shared" si="24"/>
        <v>22</v>
      </c>
      <c r="M22" s="256">
        <f t="shared" si="0"/>
        <v>22</v>
      </c>
      <c r="N22" s="136">
        <f t="shared" si="1"/>
        <v>0</v>
      </c>
      <c r="O22" s="94"/>
      <c r="BZ22" s="116">
        <f t="shared" si="2"/>
        <v>22</v>
      </c>
      <c r="CA22" s="98">
        <f t="shared" si="3"/>
        <v>22</v>
      </c>
      <c r="CB22" s="184">
        <v>0</v>
      </c>
      <c r="CC22" s="67"/>
      <c r="CD22" s="122">
        <f t="shared" si="5"/>
        <v>0</v>
      </c>
      <c r="CE22" s="97" t="e">
        <f t="shared" si="6"/>
        <v>#DIV/0!</v>
      </c>
      <c r="CF22" s="123"/>
      <c r="CG22" s="67"/>
      <c r="CH22" s="67">
        <f t="shared" si="19"/>
        <v>1</v>
      </c>
      <c r="CI22" s="67">
        <f t="shared" si="7"/>
        <v>0</v>
      </c>
      <c r="CJ22" s="67">
        <f t="shared" si="8"/>
        <v>0</v>
      </c>
      <c r="CK22" s="67">
        <f t="shared" si="9"/>
        <v>1</v>
      </c>
      <c r="CL22" s="67"/>
      <c r="CM22" s="67">
        <f t="shared" si="20"/>
        <v>1</v>
      </c>
      <c r="CN22" s="67">
        <f t="shared" si="10"/>
        <v>0</v>
      </c>
      <c r="CO22" s="67">
        <f t="shared" si="11"/>
        <v>1</v>
      </c>
      <c r="CP22" s="67"/>
      <c r="CQ22" s="67">
        <f t="shared" si="12"/>
        <v>1</v>
      </c>
      <c r="CS22" s="67"/>
      <c r="CT22" s="67">
        <f t="shared" si="21"/>
        <v>0</v>
      </c>
      <c r="CU22" s="67">
        <f t="shared" si="13"/>
        <v>0</v>
      </c>
      <c r="CV22" s="67">
        <f t="shared" si="14"/>
        <v>0</v>
      </c>
      <c r="CW22" s="67">
        <f t="shared" si="15"/>
        <v>0</v>
      </c>
      <c r="CX22" s="67"/>
      <c r="CY22" s="67">
        <f t="shared" si="22"/>
        <v>0</v>
      </c>
      <c r="CZ22" s="67">
        <f t="shared" si="16"/>
        <v>0</v>
      </c>
      <c r="DA22" s="67">
        <f t="shared" si="17"/>
        <v>0</v>
      </c>
      <c r="DB22" s="67"/>
      <c r="DC22" s="67">
        <f t="shared" si="18"/>
        <v>0</v>
      </c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2">
        <v>17</v>
      </c>
      <c r="DP22" s="50" t="s">
        <v>69</v>
      </c>
      <c r="DQ22" s="63">
        <f>SUM('SA 2015 LA Mans'!S32-'SA 2015 LA Mans'!B32)</f>
        <v>-17</v>
      </c>
      <c r="DR22" s="51" t="s">
        <v>61</v>
      </c>
      <c r="DS22" s="52" t="s">
        <v>70</v>
      </c>
      <c r="DT22" s="53" t="s">
        <v>71</v>
      </c>
      <c r="DU22" s="64" t="s">
        <v>72</v>
      </c>
      <c r="DW22" s="50" t="s">
        <v>69</v>
      </c>
      <c r="DX22" s="227">
        <f>SUM('SA 2015 LA Mans'!AG32-'SA 2015 LA Mans'!W32)</f>
        <v>-17</v>
      </c>
      <c r="DY22" s="51" t="s">
        <v>61</v>
      </c>
      <c r="DZ22" s="52" t="s">
        <v>70</v>
      </c>
      <c r="EA22" s="53" t="s">
        <v>71</v>
      </c>
      <c r="EB22" s="64" t="s">
        <v>72</v>
      </c>
      <c r="ED22" s="50" t="s">
        <v>69</v>
      </c>
      <c r="EE22" s="227">
        <f>SUM('SA 2015 LA Mans'!AV32-'SA 2015 LA Mans'!AL32)</f>
        <v>-17</v>
      </c>
      <c r="EF22" s="51" t="s">
        <v>61</v>
      </c>
      <c r="EG22" s="52" t="s">
        <v>70</v>
      </c>
      <c r="EH22" s="53" t="s">
        <v>71</v>
      </c>
      <c r="EI22" s="64" t="s">
        <v>72</v>
      </c>
    </row>
    <row r="23" spans="2:139" s="67" customFormat="1" ht="18">
      <c r="B23" s="81">
        <v>18</v>
      </c>
      <c r="C23" s="145">
        <v>18</v>
      </c>
      <c r="D23" s="89"/>
      <c r="E23" s="48"/>
      <c r="F23" s="48"/>
      <c r="G23" s="48"/>
      <c r="H23" s="48"/>
      <c r="I23" s="48"/>
      <c r="J23" s="49"/>
      <c r="K23" s="49"/>
      <c r="L23" s="135">
        <f t="shared" si="24"/>
        <v>0</v>
      </c>
      <c r="M23" s="256" t="e">
        <f t="shared" si="0"/>
        <v>#DIV/0!</v>
      </c>
      <c r="N23" s="136">
        <f t="shared" si="1"/>
        <v>0</v>
      </c>
      <c r="O23" s="94"/>
      <c r="BZ23" s="116">
        <f t="shared" si="2"/>
        <v>0</v>
      </c>
      <c r="CA23" s="98" t="e">
        <f t="shared" si="3"/>
        <v>#DIV/0!</v>
      </c>
      <c r="CB23" s="184">
        <v>0</v>
      </c>
      <c r="CD23" s="122">
        <f t="shared" si="5"/>
        <v>0</v>
      </c>
      <c r="CE23" s="97" t="e">
        <f t="shared" si="6"/>
        <v>#DIV/0!</v>
      </c>
      <c r="CF23" s="123"/>
      <c r="CH23" s="67">
        <f t="shared" si="19"/>
        <v>0</v>
      </c>
      <c r="CI23" s="67">
        <f t="shared" si="7"/>
        <v>0</v>
      </c>
      <c r="CJ23" s="67">
        <f t="shared" si="8"/>
        <v>0</v>
      </c>
      <c r="CK23" s="67">
        <f t="shared" si="9"/>
        <v>0</v>
      </c>
      <c r="CM23" s="67">
        <f t="shared" si="20"/>
        <v>0</v>
      </c>
      <c r="CN23" s="67">
        <f t="shared" si="10"/>
        <v>0</v>
      </c>
      <c r="CO23" s="67">
        <f t="shared" si="11"/>
        <v>0</v>
      </c>
      <c r="CQ23" s="67">
        <f t="shared" si="12"/>
        <v>0</v>
      </c>
      <c r="CR23" s="61"/>
      <c r="CT23" s="67">
        <f t="shared" si="21"/>
        <v>0</v>
      </c>
      <c r="CU23" s="67">
        <f t="shared" si="13"/>
        <v>0</v>
      </c>
      <c r="CV23" s="67">
        <f t="shared" si="14"/>
        <v>0</v>
      </c>
      <c r="CW23" s="67">
        <f t="shared" si="15"/>
        <v>0</v>
      </c>
      <c r="CY23" s="67">
        <f t="shared" si="22"/>
        <v>0</v>
      </c>
      <c r="CZ23" s="67">
        <f t="shared" si="16"/>
        <v>0</v>
      </c>
      <c r="DA23" s="67">
        <f t="shared" si="17"/>
        <v>0</v>
      </c>
      <c r="DC23" s="67">
        <f t="shared" si="18"/>
        <v>0</v>
      </c>
      <c r="DD23" s="61"/>
      <c r="DO23" s="62">
        <v>18</v>
      </c>
      <c r="DP23" s="82" t="s">
        <v>69</v>
      </c>
      <c r="DQ23" s="83" t="e">
        <f>SUM('SA 2015 LA Mans'!S33-'SA 2015 LA Mans'!#REF!)</f>
        <v>#REF!</v>
      </c>
      <c r="DR23" s="84" t="s">
        <v>61</v>
      </c>
      <c r="DS23" s="85" t="s">
        <v>70</v>
      </c>
      <c r="DT23" s="86" t="s">
        <v>71</v>
      </c>
      <c r="DU23" s="73" t="s">
        <v>72</v>
      </c>
      <c r="DW23" s="82" t="s">
        <v>69</v>
      </c>
      <c r="DX23" s="227" t="e">
        <f>SUM('SA 2015 LA Mans'!#REF!-'SA 2015 LA Mans'!#REF!)</f>
        <v>#REF!</v>
      </c>
      <c r="DY23" s="84" t="s">
        <v>61</v>
      </c>
      <c r="DZ23" s="85" t="s">
        <v>70</v>
      </c>
      <c r="EA23" s="86" t="s">
        <v>71</v>
      </c>
      <c r="EB23" s="73" t="s">
        <v>72</v>
      </c>
      <c r="ED23" s="82" t="s">
        <v>69</v>
      </c>
      <c r="EE23" s="227">
        <f>SUM('SA 2015 LA Mans'!AV33-'SA 2015 LA Mans'!AL33)</f>
        <v>-18</v>
      </c>
      <c r="EF23" s="84" t="s">
        <v>61</v>
      </c>
      <c r="EG23" s="85" t="s">
        <v>70</v>
      </c>
      <c r="EH23" s="86" t="s">
        <v>71</v>
      </c>
      <c r="EI23" s="73" t="s">
        <v>72</v>
      </c>
    </row>
    <row r="24" spans="1:139" ht="18">
      <c r="A24" s="67"/>
      <c r="B24" s="81">
        <v>19</v>
      </c>
      <c r="C24" s="145">
        <v>19</v>
      </c>
      <c r="D24" s="90"/>
      <c r="E24" s="80"/>
      <c r="F24" s="76"/>
      <c r="G24" s="80"/>
      <c r="H24" s="76"/>
      <c r="I24" s="80"/>
      <c r="J24" s="78"/>
      <c r="K24" s="134"/>
      <c r="L24" s="135">
        <f t="shared" si="24"/>
        <v>0</v>
      </c>
      <c r="M24" s="256" t="e">
        <f t="shared" si="0"/>
        <v>#DIV/0!</v>
      </c>
      <c r="N24" s="136">
        <f t="shared" si="1"/>
        <v>0</v>
      </c>
      <c r="O24" s="94"/>
      <c r="BZ24" s="116">
        <f t="shared" si="2"/>
        <v>0</v>
      </c>
      <c r="CA24" s="98" t="e">
        <f t="shared" si="3"/>
        <v>#DIV/0!</v>
      </c>
      <c r="CB24" s="184">
        <v>0</v>
      </c>
      <c r="CC24" s="67"/>
      <c r="CD24" s="122">
        <f t="shared" si="5"/>
        <v>0</v>
      </c>
      <c r="CE24" s="97" t="e">
        <f t="shared" si="6"/>
        <v>#DIV/0!</v>
      </c>
      <c r="CF24" s="123"/>
      <c r="CG24" s="67"/>
      <c r="CH24" s="67">
        <f t="shared" si="19"/>
        <v>0</v>
      </c>
      <c r="CI24" s="67">
        <f t="shared" si="7"/>
        <v>0</v>
      </c>
      <c r="CJ24" s="67">
        <f t="shared" si="8"/>
        <v>0</v>
      </c>
      <c r="CK24" s="67">
        <f t="shared" si="9"/>
        <v>0</v>
      </c>
      <c r="CL24" s="67"/>
      <c r="CM24" s="67">
        <f t="shared" si="20"/>
        <v>0</v>
      </c>
      <c r="CN24" s="67">
        <f t="shared" si="10"/>
        <v>0</v>
      </c>
      <c r="CO24" s="67">
        <f t="shared" si="11"/>
        <v>0</v>
      </c>
      <c r="CP24" s="67"/>
      <c r="CQ24" s="67">
        <f t="shared" si="12"/>
        <v>0</v>
      </c>
      <c r="CS24" s="67"/>
      <c r="CT24" s="67">
        <f t="shared" si="21"/>
        <v>0</v>
      </c>
      <c r="CU24" s="67">
        <f t="shared" si="13"/>
        <v>0</v>
      </c>
      <c r="CV24" s="67">
        <f t="shared" si="14"/>
        <v>0</v>
      </c>
      <c r="CW24" s="67">
        <f t="shared" si="15"/>
        <v>0</v>
      </c>
      <c r="CX24" s="67"/>
      <c r="CY24" s="67">
        <f t="shared" si="22"/>
        <v>0</v>
      </c>
      <c r="CZ24" s="67">
        <f t="shared" si="16"/>
        <v>0</v>
      </c>
      <c r="DA24" s="67">
        <f t="shared" si="17"/>
        <v>0</v>
      </c>
      <c r="DB24" s="67"/>
      <c r="DC24" s="67">
        <f t="shared" si="18"/>
        <v>0</v>
      </c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2">
        <v>19</v>
      </c>
      <c r="DP24" s="50" t="s">
        <v>69</v>
      </c>
      <c r="DQ24" s="63" t="e">
        <f>SUM('SA 2015 LA Mans'!S34-'SA 2015 LA Mans'!#REF!)</f>
        <v>#REF!</v>
      </c>
      <c r="DR24" s="51" t="s">
        <v>61</v>
      </c>
      <c r="DS24" s="52" t="s">
        <v>70</v>
      </c>
      <c r="DT24" s="53" t="s">
        <v>71</v>
      </c>
      <c r="DU24" s="64" t="s">
        <v>72</v>
      </c>
      <c r="DW24" s="50" t="s">
        <v>69</v>
      </c>
      <c r="DX24" s="227" t="e">
        <f>SUM('SA 2015 LA Mans'!#REF!-'SA 2015 LA Mans'!#REF!)</f>
        <v>#REF!</v>
      </c>
      <c r="DY24" s="51" t="s">
        <v>61</v>
      </c>
      <c r="DZ24" s="52" t="s">
        <v>70</v>
      </c>
      <c r="EA24" s="53" t="s">
        <v>71</v>
      </c>
      <c r="EB24" s="64" t="s">
        <v>72</v>
      </c>
      <c r="ED24" s="50" t="s">
        <v>69</v>
      </c>
      <c r="EE24" s="227">
        <f>SUM('SA 2015 LA Mans'!AV34-'SA 2015 LA Mans'!AL34)</f>
        <v>-19</v>
      </c>
      <c r="EF24" s="51" t="s">
        <v>61</v>
      </c>
      <c r="EG24" s="52" t="s">
        <v>70</v>
      </c>
      <c r="EH24" s="53" t="s">
        <v>71</v>
      </c>
      <c r="EI24" s="64" t="s">
        <v>72</v>
      </c>
    </row>
    <row r="25" spans="2:139" s="67" customFormat="1" ht="18">
      <c r="B25" s="81">
        <v>20</v>
      </c>
      <c r="C25" s="145">
        <v>20</v>
      </c>
      <c r="D25" s="89"/>
      <c r="E25" s="48"/>
      <c r="F25" s="48"/>
      <c r="G25" s="48"/>
      <c r="H25" s="48"/>
      <c r="I25" s="48"/>
      <c r="J25" s="49"/>
      <c r="K25" s="49"/>
      <c r="L25" s="135">
        <f t="shared" si="24"/>
        <v>0</v>
      </c>
      <c r="M25" s="256" t="e">
        <f t="shared" si="0"/>
        <v>#DIV/0!</v>
      </c>
      <c r="N25" s="136">
        <f t="shared" si="1"/>
        <v>0</v>
      </c>
      <c r="O25" s="94"/>
      <c r="BZ25" s="116">
        <f t="shared" si="2"/>
        <v>0</v>
      </c>
      <c r="CA25" s="98" t="e">
        <f t="shared" si="3"/>
        <v>#DIV/0!</v>
      </c>
      <c r="CB25" s="184">
        <v>0</v>
      </c>
      <c r="CD25" s="122">
        <f t="shared" si="5"/>
        <v>0</v>
      </c>
      <c r="CE25" s="97" t="e">
        <f t="shared" si="6"/>
        <v>#DIV/0!</v>
      </c>
      <c r="CF25" s="123"/>
      <c r="CH25" s="67">
        <f t="shared" si="19"/>
        <v>0</v>
      </c>
      <c r="CI25" s="67">
        <f t="shared" si="7"/>
        <v>0</v>
      </c>
      <c r="CJ25" s="67">
        <f t="shared" si="8"/>
        <v>0</v>
      </c>
      <c r="CK25" s="67">
        <f t="shared" si="9"/>
        <v>0</v>
      </c>
      <c r="CM25" s="67">
        <f t="shared" si="20"/>
        <v>0</v>
      </c>
      <c r="CN25" s="67">
        <f t="shared" si="10"/>
        <v>0</v>
      </c>
      <c r="CO25" s="67">
        <f t="shared" si="11"/>
        <v>0</v>
      </c>
      <c r="CQ25" s="67">
        <f t="shared" si="12"/>
        <v>0</v>
      </c>
      <c r="CR25" s="61"/>
      <c r="CT25" s="67">
        <f t="shared" si="21"/>
        <v>0</v>
      </c>
      <c r="CU25" s="67">
        <f t="shared" si="13"/>
        <v>0</v>
      </c>
      <c r="CV25" s="67">
        <f t="shared" si="14"/>
        <v>0</v>
      </c>
      <c r="CW25" s="67">
        <f t="shared" si="15"/>
        <v>0</v>
      </c>
      <c r="CY25" s="67">
        <f t="shared" si="22"/>
        <v>0</v>
      </c>
      <c r="CZ25" s="67">
        <f t="shared" si="16"/>
        <v>0</v>
      </c>
      <c r="DA25" s="67">
        <f t="shared" si="17"/>
        <v>0</v>
      </c>
      <c r="DC25" s="67">
        <f t="shared" si="18"/>
        <v>0</v>
      </c>
      <c r="DD25" s="61"/>
      <c r="DO25" s="62">
        <v>20</v>
      </c>
      <c r="DP25" s="82" t="s">
        <v>69</v>
      </c>
      <c r="DQ25" s="83" t="e">
        <f>SUM('SA 2015 LA Mans'!S35-'SA 2015 LA Mans'!#REF!)</f>
        <v>#REF!</v>
      </c>
      <c r="DR25" s="84" t="s">
        <v>61</v>
      </c>
      <c r="DS25" s="85" t="s">
        <v>70</v>
      </c>
      <c r="DT25" s="86" t="s">
        <v>71</v>
      </c>
      <c r="DU25" s="73" t="s">
        <v>72</v>
      </c>
      <c r="DW25" s="82" t="s">
        <v>69</v>
      </c>
      <c r="DX25" s="227" t="e">
        <f>SUM('SA 2015 LA Mans'!#REF!-'SA 2015 LA Mans'!#REF!)</f>
        <v>#REF!</v>
      </c>
      <c r="DY25" s="84" t="s">
        <v>61</v>
      </c>
      <c r="DZ25" s="85" t="s">
        <v>70</v>
      </c>
      <c r="EA25" s="86" t="s">
        <v>71</v>
      </c>
      <c r="EB25" s="73" t="s">
        <v>72</v>
      </c>
      <c r="ED25" s="82" t="s">
        <v>69</v>
      </c>
      <c r="EE25" s="227">
        <f>SUM('SA 2015 LA Mans'!AV35-'SA 2015 LA Mans'!AL35)</f>
        <v>-20</v>
      </c>
      <c r="EF25" s="84" t="s">
        <v>61</v>
      </c>
      <c r="EG25" s="85" t="s">
        <v>70</v>
      </c>
      <c r="EH25" s="86" t="s">
        <v>71</v>
      </c>
      <c r="EI25" s="73" t="s">
        <v>72</v>
      </c>
    </row>
    <row r="26" spans="1:139" ht="18">
      <c r="A26" s="67"/>
      <c r="B26" s="81">
        <v>21</v>
      </c>
      <c r="C26" s="145">
        <v>21</v>
      </c>
      <c r="D26" s="90"/>
      <c r="E26" s="80"/>
      <c r="F26" s="76"/>
      <c r="G26" s="80"/>
      <c r="H26" s="76"/>
      <c r="I26" s="80"/>
      <c r="J26" s="78"/>
      <c r="K26" s="134"/>
      <c r="L26" s="135">
        <f t="shared" si="24"/>
        <v>0</v>
      </c>
      <c r="M26" s="256" t="e">
        <f t="shared" si="0"/>
        <v>#DIV/0!</v>
      </c>
      <c r="N26" s="136">
        <f t="shared" si="1"/>
        <v>0</v>
      </c>
      <c r="O26" s="94"/>
      <c r="BZ26" s="116">
        <f t="shared" si="2"/>
        <v>0</v>
      </c>
      <c r="CA26" s="98" t="e">
        <f t="shared" si="3"/>
        <v>#DIV/0!</v>
      </c>
      <c r="CB26" s="184">
        <v>0</v>
      </c>
      <c r="CC26" s="67"/>
      <c r="CD26" s="122">
        <f t="shared" si="5"/>
        <v>0</v>
      </c>
      <c r="CE26" s="97" t="e">
        <f t="shared" si="6"/>
        <v>#DIV/0!</v>
      </c>
      <c r="CF26" s="123"/>
      <c r="CG26" s="67"/>
      <c r="CH26" s="67">
        <f t="shared" si="19"/>
        <v>0</v>
      </c>
      <c r="CI26" s="67">
        <f t="shared" si="7"/>
        <v>0</v>
      </c>
      <c r="CJ26" s="67">
        <f t="shared" si="8"/>
        <v>0</v>
      </c>
      <c r="CK26" s="67">
        <f t="shared" si="9"/>
        <v>0</v>
      </c>
      <c r="CL26" s="67"/>
      <c r="CM26" s="67">
        <f t="shared" si="20"/>
        <v>0</v>
      </c>
      <c r="CN26" s="67">
        <f t="shared" si="10"/>
        <v>0</v>
      </c>
      <c r="CO26" s="67">
        <f t="shared" si="11"/>
        <v>0</v>
      </c>
      <c r="CP26" s="67"/>
      <c r="CQ26" s="67">
        <f t="shared" si="12"/>
        <v>0</v>
      </c>
      <c r="CS26" s="67"/>
      <c r="CT26" s="67">
        <f t="shared" si="21"/>
        <v>0</v>
      </c>
      <c r="CU26" s="67">
        <f t="shared" si="13"/>
        <v>0</v>
      </c>
      <c r="CV26" s="67">
        <f t="shared" si="14"/>
        <v>0</v>
      </c>
      <c r="CW26" s="67">
        <f t="shared" si="15"/>
        <v>0</v>
      </c>
      <c r="CX26" s="67"/>
      <c r="CY26" s="67">
        <f t="shared" si="22"/>
        <v>0</v>
      </c>
      <c r="CZ26" s="67">
        <f t="shared" si="16"/>
        <v>0</v>
      </c>
      <c r="DA26" s="67">
        <f t="shared" si="17"/>
        <v>0</v>
      </c>
      <c r="DB26" s="67"/>
      <c r="DC26" s="67">
        <f t="shared" si="18"/>
        <v>0</v>
      </c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2">
        <v>21</v>
      </c>
      <c r="DP26" s="50" t="s">
        <v>69</v>
      </c>
      <c r="DQ26" s="63" t="e">
        <f>SUM('SA 2015 LA Mans'!S36-'SA 2015 LA Mans'!#REF!)</f>
        <v>#REF!</v>
      </c>
      <c r="DR26" s="51" t="s">
        <v>61</v>
      </c>
      <c r="DS26" s="52" t="s">
        <v>70</v>
      </c>
      <c r="DT26" s="53" t="s">
        <v>71</v>
      </c>
      <c r="DU26" s="64" t="s">
        <v>72</v>
      </c>
      <c r="DW26" s="50" t="s">
        <v>69</v>
      </c>
      <c r="DX26" s="227" t="e">
        <f>SUM('SA 2015 LA Mans'!#REF!-'SA 2015 LA Mans'!#REF!)</f>
        <v>#REF!</v>
      </c>
      <c r="DY26" s="51" t="s">
        <v>61</v>
      </c>
      <c r="DZ26" s="52" t="s">
        <v>70</v>
      </c>
      <c r="EA26" s="53" t="s">
        <v>71</v>
      </c>
      <c r="EB26" s="64" t="s">
        <v>72</v>
      </c>
      <c r="ED26" s="50" t="s">
        <v>69</v>
      </c>
      <c r="EE26" s="227">
        <f>SUM('SA 2015 LA Mans'!AV36-'SA 2015 LA Mans'!AL36)</f>
        <v>-21</v>
      </c>
      <c r="EF26" s="51" t="s">
        <v>61</v>
      </c>
      <c r="EG26" s="52" t="s">
        <v>70</v>
      </c>
      <c r="EH26" s="53" t="s">
        <v>71</v>
      </c>
      <c r="EI26" s="64" t="s">
        <v>72</v>
      </c>
    </row>
    <row r="27" spans="2:139" s="67" customFormat="1" ht="18">
      <c r="B27" s="81">
        <v>22</v>
      </c>
      <c r="C27" s="145">
        <v>22</v>
      </c>
      <c r="D27" s="89"/>
      <c r="E27" s="48"/>
      <c r="F27" s="48"/>
      <c r="G27" s="48"/>
      <c r="H27" s="48"/>
      <c r="I27" s="48"/>
      <c r="J27" s="49"/>
      <c r="K27" s="49"/>
      <c r="L27" s="135">
        <f t="shared" si="24"/>
        <v>0</v>
      </c>
      <c r="M27" s="256" t="e">
        <f t="shared" si="0"/>
        <v>#DIV/0!</v>
      </c>
      <c r="N27" s="136">
        <f t="shared" si="1"/>
        <v>0</v>
      </c>
      <c r="O27" s="94"/>
      <c r="BZ27" s="116">
        <f t="shared" si="2"/>
        <v>0</v>
      </c>
      <c r="CA27" s="98" t="e">
        <f t="shared" si="3"/>
        <v>#DIV/0!</v>
      </c>
      <c r="CB27" s="184">
        <v>0</v>
      </c>
      <c r="CD27" s="122">
        <f t="shared" si="5"/>
        <v>0</v>
      </c>
      <c r="CE27" s="97" t="e">
        <f t="shared" si="6"/>
        <v>#DIV/0!</v>
      </c>
      <c r="CF27" s="123"/>
      <c r="CH27" s="67">
        <f t="shared" si="19"/>
        <v>0</v>
      </c>
      <c r="CI27" s="67">
        <f t="shared" si="7"/>
        <v>0</v>
      </c>
      <c r="CJ27" s="67">
        <f t="shared" si="8"/>
        <v>0</v>
      </c>
      <c r="CK27" s="67">
        <f t="shared" si="9"/>
        <v>0</v>
      </c>
      <c r="CM27" s="67">
        <f t="shared" si="20"/>
        <v>0</v>
      </c>
      <c r="CN27" s="67">
        <f t="shared" si="10"/>
        <v>0</v>
      </c>
      <c r="CO27" s="67">
        <f t="shared" si="11"/>
        <v>0</v>
      </c>
      <c r="CQ27" s="67">
        <f t="shared" si="12"/>
        <v>0</v>
      </c>
      <c r="CR27" s="61"/>
      <c r="CT27" s="67">
        <f t="shared" si="21"/>
        <v>0</v>
      </c>
      <c r="CU27" s="67">
        <f t="shared" si="13"/>
        <v>0</v>
      </c>
      <c r="CV27" s="67">
        <f t="shared" si="14"/>
        <v>0</v>
      </c>
      <c r="CW27" s="67">
        <f t="shared" si="15"/>
        <v>0</v>
      </c>
      <c r="CY27" s="67">
        <f t="shared" si="22"/>
        <v>0</v>
      </c>
      <c r="CZ27" s="67">
        <f t="shared" si="16"/>
        <v>0</v>
      </c>
      <c r="DA27" s="67">
        <f t="shared" si="17"/>
        <v>0</v>
      </c>
      <c r="DC27" s="67">
        <f t="shared" si="18"/>
        <v>0</v>
      </c>
      <c r="DD27" s="61"/>
      <c r="DO27" s="62">
        <v>22</v>
      </c>
      <c r="DP27" s="82" t="s">
        <v>69</v>
      </c>
      <c r="DQ27" s="83" t="e">
        <f>SUM('SA 2015 LA Mans'!S37-'SA 2015 LA Mans'!#REF!)</f>
        <v>#REF!</v>
      </c>
      <c r="DR27" s="84" t="s">
        <v>61</v>
      </c>
      <c r="DS27" s="85" t="s">
        <v>70</v>
      </c>
      <c r="DT27" s="86" t="s">
        <v>71</v>
      </c>
      <c r="DU27" s="73" t="s">
        <v>72</v>
      </c>
      <c r="DW27" s="82" t="s">
        <v>69</v>
      </c>
      <c r="DX27" s="227" t="e">
        <f>SUM('SA 2015 LA Mans'!#REF!-'SA 2015 LA Mans'!#REF!)</f>
        <v>#REF!</v>
      </c>
      <c r="DY27" s="84" t="s">
        <v>61</v>
      </c>
      <c r="DZ27" s="85" t="s">
        <v>70</v>
      </c>
      <c r="EA27" s="86" t="s">
        <v>71</v>
      </c>
      <c r="EB27" s="73" t="s">
        <v>72</v>
      </c>
      <c r="ED27" s="82" t="s">
        <v>69</v>
      </c>
      <c r="EE27" s="227">
        <f>SUM('SA 2015 LA Mans'!AV37-'SA 2015 LA Mans'!AL37)</f>
        <v>-22</v>
      </c>
      <c r="EF27" s="84" t="s">
        <v>61</v>
      </c>
      <c r="EG27" s="85" t="s">
        <v>70</v>
      </c>
      <c r="EH27" s="86" t="s">
        <v>71</v>
      </c>
      <c r="EI27" s="73" t="s">
        <v>72</v>
      </c>
    </row>
    <row r="28" spans="1:139" ht="18">
      <c r="A28" s="67"/>
      <c r="B28" s="81">
        <v>23</v>
      </c>
      <c r="C28" s="145">
        <v>23</v>
      </c>
      <c r="D28" s="90"/>
      <c r="E28" s="80"/>
      <c r="F28" s="76"/>
      <c r="G28" s="80"/>
      <c r="H28" s="76"/>
      <c r="I28" s="80"/>
      <c r="J28" s="78"/>
      <c r="K28" s="134"/>
      <c r="L28" s="135">
        <f t="shared" si="24"/>
        <v>0</v>
      </c>
      <c r="M28" s="256" t="e">
        <f t="shared" si="0"/>
        <v>#DIV/0!</v>
      </c>
      <c r="N28" s="136">
        <f t="shared" si="1"/>
        <v>0</v>
      </c>
      <c r="O28" s="94"/>
      <c r="BZ28" s="116">
        <f t="shared" si="2"/>
        <v>0</v>
      </c>
      <c r="CA28" s="98" t="e">
        <f t="shared" si="3"/>
        <v>#DIV/0!</v>
      </c>
      <c r="CB28" s="184">
        <v>0</v>
      </c>
      <c r="CC28" s="67"/>
      <c r="CD28" s="122">
        <f t="shared" si="5"/>
        <v>0</v>
      </c>
      <c r="CE28" s="97" t="e">
        <f t="shared" si="6"/>
        <v>#DIV/0!</v>
      </c>
      <c r="CF28" s="123"/>
      <c r="CG28" s="67"/>
      <c r="CH28" s="67">
        <f t="shared" si="19"/>
        <v>0</v>
      </c>
      <c r="CI28" s="67">
        <f t="shared" si="7"/>
        <v>0</v>
      </c>
      <c r="CJ28" s="67">
        <f t="shared" si="8"/>
        <v>0</v>
      </c>
      <c r="CK28" s="67">
        <f t="shared" si="9"/>
        <v>0</v>
      </c>
      <c r="CL28" s="67"/>
      <c r="CM28" s="67">
        <f t="shared" si="20"/>
        <v>0</v>
      </c>
      <c r="CN28" s="67">
        <f t="shared" si="10"/>
        <v>0</v>
      </c>
      <c r="CO28" s="67">
        <f t="shared" si="11"/>
        <v>0</v>
      </c>
      <c r="CP28" s="67"/>
      <c r="CQ28" s="67">
        <f t="shared" si="12"/>
        <v>0</v>
      </c>
      <c r="CS28" s="67"/>
      <c r="CT28" s="67">
        <f t="shared" si="21"/>
        <v>0</v>
      </c>
      <c r="CU28" s="67">
        <f t="shared" si="13"/>
        <v>0</v>
      </c>
      <c r="CV28" s="67">
        <f t="shared" si="14"/>
        <v>0</v>
      </c>
      <c r="CW28" s="67">
        <f t="shared" si="15"/>
        <v>0</v>
      </c>
      <c r="CX28" s="67"/>
      <c r="CY28" s="67">
        <f t="shared" si="22"/>
        <v>0</v>
      </c>
      <c r="CZ28" s="67">
        <f t="shared" si="16"/>
        <v>0</v>
      </c>
      <c r="DA28" s="67">
        <f t="shared" si="17"/>
        <v>0</v>
      </c>
      <c r="DB28" s="67"/>
      <c r="DC28" s="67">
        <f t="shared" si="18"/>
        <v>0</v>
      </c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2">
        <v>23</v>
      </c>
      <c r="DP28" s="50" t="s">
        <v>69</v>
      </c>
      <c r="DQ28" s="63" t="e">
        <f>SUM('SA 2015 LA Mans'!S38-'SA 2015 LA Mans'!#REF!)</f>
        <v>#REF!</v>
      </c>
      <c r="DR28" s="51" t="s">
        <v>61</v>
      </c>
      <c r="DS28" s="52" t="s">
        <v>70</v>
      </c>
      <c r="DT28" s="53" t="s">
        <v>71</v>
      </c>
      <c r="DU28" s="64" t="s">
        <v>72</v>
      </c>
      <c r="DW28" s="50" t="s">
        <v>69</v>
      </c>
      <c r="DX28" s="227" t="e">
        <f>SUM('SA 2015 LA Mans'!#REF!-'SA 2015 LA Mans'!#REF!)</f>
        <v>#REF!</v>
      </c>
      <c r="DY28" s="51" t="s">
        <v>61</v>
      </c>
      <c r="DZ28" s="52" t="s">
        <v>70</v>
      </c>
      <c r="EA28" s="53" t="s">
        <v>71</v>
      </c>
      <c r="EB28" s="64" t="s">
        <v>72</v>
      </c>
      <c r="ED28" s="50" t="s">
        <v>69</v>
      </c>
      <c r="EE28" s="227">
        <f>SUM('SA 2015 LA Mans'!AV38-'SA 2015 LA Mans'!AL38)</f>
        <v>-23</v>
      </c>
      <c r="EF28" s="51" t="s">
        <v>61</v>
      </c>
      <c r="EG28" s="52" t="s">
        <v>70</v>
      </c>
      <c r="EH28" s="53" t="s">
        <v>71</v>
      </c>
      <c r="EI28" s="64" t="s">
        <v>72</v>
      </c>
    </row>
    <row r="29" spans="2:139" s="67" customFormat="1" ht="18">
      <c r="B29" s="81">
        <v>24</v>
      </c>
      <c r="C29" s="145">
        <v>24</v>
      </c>
      <c r="D29" s="89"/>
      <c r="E29" s="48"/>
      <c r="F29" s="48"/>
      <c r="G29" s="48"/>
      <c r="H29" s="48"/>
      <c r="I29" s="48"/>
      <c r="J29" s="49"/>
      <c r="K29" s="49"/>
      <c r="L29" s="135">
        <f t="shared" si="24"/>
        <v>0</v>
      </c>
      <c r="M29" s="256" t="e">
        <f t="shared" si="0"/>
        <v>#DIV/0!</v>
      </c>
      <c r="N29" s="136">
        <f t="shared" si="1"/>
        <v>0</v>
      </c>
      <c r="O29" s="94"/>
      <c r="BZ29" s="116">
        <f t="shared" si="2"/>
        <v>0</v>
      </c>
      <c r="CA29" s="98" t="e">
        <f t="shared" si="3"/>
        <v>#DIV/0!</v>
      </c>
      <c r="CB29" s="184">
        <v>0</v>
      </c>
      <c r="CD29" s="122">
        <f t="shared" si="5"/>
        <v>0</v>
      </c>
      <c r="CE29" s="97" t="e">
        <f t="shared" si="6"/>
        <v>#DIV/0!</v>
      </c>
      <c r="CF29" s="123"/>
      <c r="CH29" s="67">
        <f t="shared" si="19"/>
        <v>0</v>
      </c>
      <c r="CI29" s="67">
        <f t="shared" si="7"/>
        <v>0</v>
      </c>
      <c r="CJ29" s="67">
        <f t="shared" si="8"/>
        <v>0</v>
      </c>
      <c r="CK29" s="67">
        <f t="shared" si="9"/>
        <v>0</v>
      </c>
      <c r="CM29" s="67">
        <f t="shared" si="20"/>
        <v>0</v>
      </c>
      <c r="CN29" s="67">
        <f t="shared" si="10"/>
        <v>0</v>
      </c>
      <c r="CO29" s="67">
        <f t="shared" si="11"/>
        <v>0</v>
      </c>
      <c r="CQ29" s="67">
        <f t="shared" si="12"/>
        <v>0</v>
      </c>
      <c r="CR29" s="61"/>
      <c r="CT29" s="67">
        <f t="shared" si="21"/>
        <v>0</v>
      </c>
      <c r="CU29" s="67">
        <f t="shared" si="13"/>
        <v>0</v>
      </c>
      <c r="CV29" s="67">
        <f t="shared" si="14"/>
        <v>0</v>
      </c>
      <c r="CW29" s="67">
        <f t="shared" si="15"/>
        <v>0</v>
      </c>
      <c r="CY29" s="67">
        <f t="shared" si="22"/>
        <v>0</v>
      </c>
      <c r="CZ29" s="67">
        <f t="shared" si="16"/>
        <v>0</v>
      </c>
      <c r="DA29" s="67">
        <f t="shared" si="17"/>
        <v>0</v>
      </c>
      <c r="DC29" s="67">
        <f t="shared" si="18"/>
        <v>0</v>
      </c>
      <c r="DD29" s="61"/>
      <c r="DO29" s="62">
        <v>24</v>
      </c>
      <c r="DP29" s="82" t="s">
        <v>69</v>
      </c>
      <c r="DQ29" s="83" t="e">
        <f>SUM('SA 2015 LA Mans'!S39-'SA 2015 LA Mans'!#REF!)</f>
        <v>#REF!</v>
      </c>
      <c r="DR29" s="84" t="s">
        <v>61</v>
      </c>
      <c r="DS29" s="85" t="s">
        <v>70</v>
      </c>
      <c r="DT29" s="86" t="s">
        <v>71</v>
      </c>
      <c r="DU29" s="73" t="s">
        <v>72</v>
      </c>
      <c r="DW29" s="82" t="s">
        <v>69</v>
      </c>
      <c r="DX29" s="227" t="e">
        <f>SUM('SA 2015 LA Mans'!#REF!-'SA 2015 LA Mans'!#REF!)</f>
        <v>#REF!</v>
      </c>
      <c r="DY29" s="84" t="s">
        <v>61</v>
      </c>
      <c r="DZ29" s="85" t="s">
        <v>70</v>
      </c>
      <c r="EA29" s="86" t="s">
        <v>71</v>
      </c>
      <c r="EB29" s="73" t="s">
        <v>72</v>
      </c>
      <c r="ED29" s="82" t="s">
        <v>69</v>
      </c>
      <c r="EE29" s="227">
        <f>SUM('SA 2015 LA Mans'!AV39-'SA 2015 LA Mans'!AL39)</f>
        <v>-24</v>
      </c>
      <c r="EF29" s="84" t="s">
        <v>61</v>
      </c>
      <c r="EG29" s="85" t="s">
        <v>70</v>
      </c>
      <c r="EH29" s="86" t="s">
        <v>71</v>
      </c>
      <c r="EI29" s="73" t="s">
        <v>72</v>
      </c>
    </row>
    <row r="30" spans="1:139" ht="18">
      <c r="A30" s="67"/>
      <c r="B30" s="81">
        <v>25</v>
      </c>
      <c r="C30" s="145">
        <v>25</v>
      </c>
      <c r="D30" s="90"/>
      <c r="E30" s="80"/>
      <c r="F30" s="76"/>
      <c r="G30" s="80"/>
      <c r="H30" s="76"/>
      <c r="I30" s="80"/>
      <c r="J30" s="78"/>
      <c r="K30" s="134"/>
      <c r="L30" s="135">
        <f t="shared" si="24"/>
        <v>0</v>
      </c>
      <c r="M30" s="256" t="e">
        <f t="shared" si="0"/>
        <v>#DIV/0!</v>
      </c>
      <c r="N30" s="136">
        <f t="shared" si="1"/>
        <v>0</v>
      </c>
      <c r="O30" s="94"/>
      <c r="BZ30" s="116">
        <f t="shared" si="2"/>
        <v>0</v>
      </c>
      <c r="CA30" s="98" t="e">
        <f t="shared" si="3"/>
        <v>#DIV/0!</v>
      </c>
      <c r="CB30" s="184">
        <v>0</v>
      </c>
      <c r="CC30" s="67"/>
      <c r="CD30" s="122">
        <f t="shared" si="5"/>
        <v>0</v>
      </c>
      <c r="CE30" s="97" t="e">
        <f t="shared" si="6"/>
        <v>#DIV/0!</v>
      </c>
      <c r="CF30" s="123"/>
      <c r="CG30" s="67"/>
      <c r="CH30" s="67">
        <f t="shared" si="19"/>
        <v>0</v>
      </c>
      <c r="CI30" s="67">
        <f t="shared" si="7"/>
        <v>0</v>
      </c>
      <c r="CJ30" s="67">
        <f t="shared" si="8"/>
        <v>0</v>
      </c>
      <c r="CK30" s="67">
        <f t="shared" si="9"/>
        <v>0</v>
      </c>
      <c r="CL30" s="67"/>
      <c r="CM30" s="67">
        <f t="shared" si="20"/>
        <v>0</v>
      </c>
      <c r="CN30" s="67">
        <f t="shared" si="10"/>
        <v>0</v>
      </c>
      <c r="CO30" s="67">
        <f t="shared" si="11"/>
        <v>0</v>
      </c>
      <c r="CP30" s="67"/>
      <c r="CQ30" s="67">
        <f t="shared" si="12"/>
        <v>0</v>
      </c>
      <c r="CS30" s="67"/>
      <c r="CT30" s="67">
        <f t="shared" si="21"/>
        <v>0</v>
      </c>
      <c r="CU30" s="67">
        <f t="shared" si="13"/>
        <v>0</v>
      </c>
      <c r="CV30" s="67">
        <f t="shared" si="14"/>
        <v>0</v>
      </c>
      <c r="CW30" s="67">
        <f t="shared" si="15"/>
        <v>0</v>
      </c>
      <c r="CX30" s="67"/>
      <c r="CY30" s="67">
        <f t="shared" si="22"/>
        <v>0</v>
      </c>
      <c r="CZ30" s="67">
        <f t="shared" si="16"/>
        <v>0</v>
      </c>
      <c r="DA30" s="67">
        <f t="shared" si="17"/>
        <v>0</v>
      </c>
      <c r="DB30" s="67"/>
      <c r="DC30" s="67">
        <f t="shared" si="18"/>
        <v>0</v>
      </c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2">
        <v>25</v>
      </c>
      <c r="DP30" s="50" t="s">
        <v>69</v>
      </c>
      <c r="DQ30" s="63" t="e">
        <f>SUM('SA 2015 LA Mans'!S40-'SA 2015 LA Mans'!#REF!)</f>
        <v>#REF!</v>
      </c>
      <c r="DR30" s="51" t="s">
        <v>61</v>
      </c>
      <c r="DS30" s="52" t="s">
        <v>70</v>
      </c>
      <c r="DT30" s="53" t="s">
        <v>71</v>
      </c>
      <c r="DU30" s="64" t="s">
        <v>72</v>
      </c>
      <c r="DW30" s="50" t="s">
        <v>69</v>
      </c>
      <c r="DX30" s="227" t="e">
        <f>SUM('SA 2015 LA Mans'!#REF!-'SA 2015 LA Mans'!#REF!)</f>
        <v>#REF!</v>
      </c>
      <c r="DY30" s="51" t="s">
        <v>61</v>
      </c>
      <c r="DZ30" s="52" t="s">
        <v>70</v>
      </c>
      <c r="EA30" s="53" t="s">
        <v>71</v>
      </c>
      <c r="EB30" s="64" t="s">
        <v>72</v>
      </c>
      <c r="ED30" s="50" t="s">
        <v>69</v>
      </c>
      <c r="EE30" s="227">
        <f>SUM('SA 2015 LA Mans'!AV40-'SA 2015 LA Mans'!AL40)</f>
        <v>-25</v>
      </c>
      <c r="EF30" s="51" t="s">
        <v>61</v>
      </c>
      <c r="EG30" s="52" t="s">
        <v>70</v>
      </c>
      <c r="EH30" s="53" t="s">
        <v>71</v>
      </c>
      <c r="EI30" s="64" t="s">
        <v>72</v>
      </c>
    </row>
    <row r="31" spans="2:139" s="67" customFormat="1" ht="18">
      <c r="B31" s="81">
        <v>26</v>
      </c>
      <c r="C31" s="145">
        <v>26</v>
      </c>
      <c r="D31" s="89"/>
      <c r="E31" s="48"/>
      <c r="F31" s="48"/>
      <c r="G31" s="48"/>
      <c r="H31" s="48"/>
      <c r="I31" s="48"/>
      <c r="J31" s="49"/>
      <c r="K31" s="49"/>
      <c r="L31" s="135">
        <f t="shared" si="24"/>
        <v>0</v>
      </c>
      <c r="M31" s="256" t="e">
        <f t="shared" si="0"/>
        <v>#DIV/0!</v>
      </c>
      <c r="N31" s="136">
        <f t="shared" si="1"/>
        <v>0</v>
      </c>
      <c r="O31" s="94"/>
      <c r="BZ31" s="116">
        <f t="shared" si="2"/>
        <v>0</v>
      </c>
      <c r="CA31" s="98" t="e">
        <f t="shared" si="3"/>
        <v>#DIV/0!</v>
      </c>
      <c r="CB31" s="184">
        <v>0</v>
      </c>
      <c r="CD31" s="122">
        <f t="shared" si="5"/>
        <v>0</v>
      </c>
      <c r="CE31" s="97" t="e">
        <f t="shared" si="6"/>
        <v>#DIV/0!</v>
      </c>
      <c r="CF31" s="123"/>
      <c r="CH31" s="67">
        <f t="shared" si="19"/>
        <v>0</v>
      </c>
      <c r="CI31" s="67">
        <f t="shared" si="7"/>
        <v>0</v>
      </c>
      <c r="CJ31" s="67">
        <f t="shared" si="8"/>
        <v>0</v>
      </c>
      <c r="CK31" s="67">
        <f t="shared" si="9"/>
        <v>0</v>
      </c>
      <c r="CM31" s="67">
        <f t="shared" si="20"/>
        <v>0</v>
      </c>
      <c r="CN31" s="67">
        <f t="shared" si="10"/>
        <v>0</v>
      </c>
      <c r="CO31" s="67">
        <f t="shared" si="11"/>
        <v>0</v>
      </c>
      <c r="CQ31" s="67">
        <f t="shared" si="12"/>
        <v>0</v>
      </c>
      <c r="CR31" s="61"/>
      <c r="CT31" s="67">
        <f t="shared" si="21"/>
        <v>0</v>
      </c>
      <c r="CU31" s="67">
        <f t="shared" si="13"/>
        <v>0</v>
      </c>
      <c r="CV31" s="67">
        <f t="shared" si="14"/>
        <v>0</v>
      </c>
      <c r="CW31" s="67">
        <f t="shared" si="15"/>
        <v>0</v>
      </c>
      <c r="CY31" s="67">
        <f t="shared" si="22"/>
        <v>0</v>
      </c>
      <c r="CZ31" s="67">
        <f t="shared" si="16"/>
        <v>0</v>
      </c>
      <c r="DA31" s="67">
        <f t="shared" si="17"/>
        <v>0</v>
      </c>
      <c r="DC31" s="67">
        <f t="shared" si="18"/>
        <v>0</v>
      </c>
      <c r="DD31" s="61"/>
      <c r="DO31" s="62">
        <v>26</v>
      </c>
      <c r="DP31" s="82" t="s">
        <v>69</v>
      </c>
      <c r="DQ31" s="83" t="e">
        <f>SUM('SA 2015 LA Mans'!S41-'SA 2015 LA Mans'!#REF!)</f>
        <v>#REF!</v>
      </c>
      <c r="DR31" s="84" t="s">
        <v>61</v>
      </c>
      <c r="DS31" s="85" t="s">
        <v>70</v>
      </c>
      <c r="DT31" s="86" t="s">
        <v>71</v>
      </c>
      <c r="DU31" s="73" t="s">
        <v>72</v>
      </c>
      <c r="DW31" s="82" t="s">
        <v>69</v>
      </c>
      <c r="DX31" s="227" t="e">
        <f>SUM('SA 2015 LA Mans'!#REF!-'SA 2015 LA Mans'!#REF!)</f>
        <v>#REF!</v>
      </c>
      <c r="DY31" s="84" t="s">
        <v>61</v>
      </c>
      <c r="DZ31" s="85" t="s">
        <v>70</v>
      </c>
      <c r="EA31" s="86" t="s">
        <v>71</v>
      </c>
      <c r="EB31" s="73" t="s">
        <v>72</v>
      </c>
      <c r="ED31" s="82" t="s">
        <v>69</v>
      </c>
      <c r="EE31" s="227">
        <f>SUM('SA 2015 LA Mans'!AV41-'SA 2015 LA Mans'!AL41)</f>
        <v>-26</v>
      </c>
      <c r="EF31" s="84" t="s">
        <v>61</v>
      </c>
      <c r="EG31" s="85" t="s">
        <v>70</v>
      </c>
      <c r="EH31" s="86" t="s">
        <v>71</v>
      </c>
      <c r="EI31" s="73" t="s">
        <v>72</v>
      </c>
    </row>
    <row r="32" spans="1:139" ht="18">
      <c r="A32" s="67"/>
      <c r="B32" s="81">
        <v>27</v>
      </c>
      <c r="C32" s="145">
        <v>27</v>
      </c>
      <c r="D32" s="90"/>
      <c r="E32" s="80"/>
      <c r="F32" s="76"/>
      <c r="G32" s="80"/>
      <c r="H32" s="76"/>
      <c r="I32" s="80"/>
      <c r="J32" s="78"/>
      <c r="K32" s="134"/>
      <c r="L32" s="135">
        <f t="shared" si="23"/>
        <v>0</v>
      </c>
      <c r="M32" s="256" t="e">
        <f t="shared" si="0"/>
        <v>#DIV/0!</v>
      </c>
      <c r="N32" s="136">
        <f t="shared" si="1"/>
        <v>0</v>
      </c>
      <c r="O32" s="94"/>
      <c r="BZ32" s="116">
        <f t="shared" si="2"/>
        <v>0</v>
      </c>
      <c r="CA32" s="98" t="e">
        <f t="shared" si="3"/>
        <v>#DIV/0!</v>
      </c>
      <c r="CB32" s="184">
        <v>0</v>
      </c>
      <c r="CC32" s="67"/>
      <c r="CD32" s="122">
        <f t="shared" si="5"/>
        <v>0</v>
      </c>
      <c r="CE32" s="97" t="e">
        <f t="shared" si="6"/>
        <v>#DIV/0!</v>
      </c>
      <c r="CF32" s="123"/>
      <c r="CG32" s="67"/>
      <c r="CH32" s="67">
        <f t="shared" si="19"/>
        <v>0</v>
      </c>
      <c r="CI32" s="67">
        <f t="shared" si="7"/>
        <v>0</v>
      </c>
      <c r="CJ32" s="67">
        <f t="shared" si="8"/>
        <v>0</v>
      </c>
      <c r="CK32" s="67">
        <f t="shared" si="9"/>
        <v>0</v>
      </c>
      <c r="CL32" s="67"/>
      <c r="CM32" s="67">
        <f t="shared" si="20"/>
        <v>0</v>
      </c>
      <c r="CN32" s="67">
        <f t="shared" si="10"/>
        <v>0</v>
      </c>
      <c r="CO32" s="67">
        <f t="shared" si="11"/>
        <v>0</v>
      </c>
      <c r="CP32" s="67"/>
      <c r="CQ32" s="67">
        <f t="shared" si="12"/>
        <v>0</v>
      </c>
      <c r="CS32" s="67"/>
      <c r="CT32" s="67">
        <f t="shared" si="21"/>
        <v>0</v>
      </c>
      <c r="CU32" s="67">
        <f t="shared" si="13"/>
        <v>0</v>
      </c>
      <c r="CV32" s="67">
        <f t="shared" si="14"/>
        <v>0</v>
      </c>
      <c r="CW32" s="67">
        <f t="shared" si="15"/>
        <v>0</v>
      </c>
      <c r="CX32" s="67"/>
      <c r="CY32" s="67">
        <f t="shared" si="22"/>
        <v>0</v>
      </c>
      <c r="CZ32" s="67">
        <f t="shared" si="16"/>
        <v>0</v>
      </c>
      <c r="DA32" s="67">
        <f t="shared" si="17"/>
        <v>0</v>
      </c>
      <c r="DB32" s="67"/>
      <c r="DC32" s="67">
        <f t="shared" si="18"/>
        <v>0</v>
      </c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2">
        <v>27</v>
      </c>
      <c r="DP32" s="50" t="s">
        <v>69</v>
      </c>
      <c r="DQ32" s="63" t="e">
        <f>SUM('SA 2015 LA Mans'!S42-'SA 2015 LA Mans'!#REF!)</f>
        <v>#REF!</v>
      </c>
      <c r="DR32" s="51" t="s">
        <v>61</v>
      </c>
      <c r="DS32" s="52" t="s">
        <v>70</v>
      </c>
      <c r="DT32" s="53" t="s">
        <v>71</v>
      </c>
      <c r="DU32" s="64" t="s">
        <v>72</v>
      </c>
      <c r="DW32" s="50" t="s">
        <v>69</v>
      </c>
      <c r="DX32" s="227" t="e">
        <f>SUM('SA 2015 LA Mans'!#REF!-'SA 2015 LA Mans'!#REF!)</f>
        <v>#REF!</v>
      </c>
      <c r="DY32" s="51" t="s">
        <v>61</v>
      </c>
      <c r="DZ32" s="52" t="s">
        <v>70</v>
      </c>
      <c r="EA32" s="53" t="s">
        <v>71</v>
      </c>
      <c r="EB32" s="64" t="s">
        <v>72</v>
      </c>
      <c r="ED32" s="50" t="s">
        <v>69</v>
      </c>
      <c r="EE32" s="227">
        <f>SUM('SA 2015 LA Mans'!AV42-'SA 2015 LA Mans'!AL42)</f>
        <v>-27</v>
      </c>
      <c r="EF32" s="51" t="s">
        <v>61</v>
      </c>
      <c r="EG32" s="52" t="s">
        <v>70</v>
      </c>
      <c r="EH32" s="53" t="s">
        <v>71</v>
      </c>
      <c r="EI32" s="64" t="s">
        <v>72</v>
      </c>
    </row>
    <row r="33" spans="2:139" s="67" customFormat="1" ht="18">
      <c r="B33" s="81">
        <v>28</v>
      </c>
      <c r="C33" s="145">
        <v>28</v>
      </c>
      <c r="D33" s="89"/>
      <c r="E33" s="48"/>
      <c r="F33" s="48"/>
      <c r="G33" s="48"/>
      <c r="H33" s="48"/>
      <c r="I33" s="48"/>
      <c r="J33" s="49"/>
      <c r="K33" s="49"/>
      <c r="L33" s="135">
        <f t="shared" si="23"/>
        <v>0</v>
      </c>
      <c r="M33" s="256" t="e">
        <f t="shared" si="0"/>
        <v>#DIV/0!</v>
      </c>
      <c r="N33" s="136">
        <f t="shared" si="1"/>
        <v>0</v>
      </c>
      <c r="O33" s="94"/>
      <c r="BZ33" s="116">
        <f t="shared" si="2"/>
        <v>0</v>
      </c>
      <c r="CA33" s="98" t="e">
        <f t="shared" si="3"/>
        <v>#DIV/0!</v>
      </c>
      <c r="CB33" s="184">
        <v>0</v>
      </c>
      <c r="CD33" s="122">
        <f t="shared" si="5"/>
        <v>0</v>
      </c>
      <c r="CE33" s="97" t="e">
        <f t="shared" si="6"/>
        <v>#DIV/0!</v>
      </c>
      <c r="CF33" s="123"/>
      <c r="CH33" s="67">
        <f t="shared" si="19"/>
        <v>0</v>
      </c>
      <c r="CI33" s="67">
        <f t="shared" si="7"/>
        <v>0</v>
      </c>
      <c r="CJ33" s="67">
        <f t="shared" si="8"/>
        <v>0</v>
      </c>
      <c r="CK33" s="67">
        <f t="shared" si="9"/>
        <v>0</v>
      </c>
      <c r="CM33" s="67">
        <f t="shared" si="20"/>
        <v>0</v>
      </c>
      <c r="CN33" s="67">
        <f t="shared" si="10"/>
        <v>0</v>
      </c>
      <c r="CO33" s="67">
        <f t="shared" si="11"/>
        <v>0</v>
      </c>
      <c r="CQ33" s="67">
        <f t="shared" si="12"/>
        <v>0</v>
      </c>
      <c r="CR33" s="61"/>
      <c r="CT33" s="67">
        <f t="shared" si="21"/>
        <v>0</v>
      </c>
      <c r="CU33" s="67">
        <f t="shared" si="13"/>
        <v>0</v>
      </c>
      <c r="CV33" s="67">
        <f t="shared" si="14"/>
        <v>0</v>
      </c>
      <c r="CW33" s="67">
        <f t="shared" si="15"/>
        <v>0</v>
      </c>
      <c r="CY33" s="67">
        <f t="shared" si="22"/>
        <v>0</v>
      </c>
      <c r="CZ33" s="67">
        <f t="shared" si="16"/>
        <v>0</v>
      </c>
      <c r="DA33" s="67">
        <f t="shared" si="17"/>
        <v>0</v>
      </c>
      <c r="DC33" s="67">
        <f t="shared" si="18"/>
        <v>0</v>
      </c>
      <c r="DD33" s="61"/>
      <c r="DO33" s="62">
        <v>28</v>
      </c>
      <c r="DP33" s="82" t="s">
        <v>69</v>
      </c>
      <c r="DQ33" s="83" t="e">
        <f>SUM('SA 2015 LA Mans'!S43-'SA 2015 LA Mans'!#REF!)</f>
        <v>#REF!</v>
      </c>
      <c r="DR33" s="84" t="s">
        <v>61</v>
      </c>
      <c r="DS33" s="85" t="s">
        <v>70</v>
      </c>
      <c r="DT33" s="86" t="s">
        <v>71</v>
      </c>
      <c r="DU33" s="73" t="s">
        <v>72</v>
      </c>
      <c r="DW33" s="82" t="s">
        <v>69</v>
      </c>
      <c r="DX33" s="227" t="e">
        <f>SUM('SA 2015 LA Mans'!#REF!-'SA 2015 LA Mans'!#REF!)</f>
        <v>#REF!</v>
      </c>
      <c r="DY33" s="84" t="s">
        <v>61</v>
      </c>
      <c r="DZ33" s="85" t="s">
        <v>70</v>
      </c>
      <c r="EA33" s="86" t="s">
        <v>71</v>
      </c>
      <c r="EB33" s="73" t="s">
        <v>72</v>
      </c>
      <c r="ED33" s="82" t="s">
        <v>69</v>
      </c>
      <c r="EE33" s="227">
        <f>SUM('SA 2015 LA Mans'!AV43-'SA 2015 LA Mans'!AL43)</f>
        <v>-28</v>
      </c>
      <c r="EF33" s="84" t="s">
        <v>61</v>
      </c>
      <c r="EG33" s="85" t="s">
        <v>70</v>
      </c>
      <c r="EH33" s="86" t="s">
        <v>71</v>
      </c>
      <c r="EI33" s="73" t="s">
        <v>72</v>
      </c>
    </row>
    <row r="34" spans="1:139" ht="18">
      <c r="A34" s="67"/>
      <c r="B34" s="81">
        <v>29</v>
      </c>
      <c r="C34" s="145">
        <v>29</v>
      </c>
      <c r="D34" s="90"/>
      <c r="E34" s="80"/>
      <c r="F34" s="76"/>
      <c r="G34" s="80"/>
      <c r="H34" s="76"/>
      <c r="I34" s="80"/>
      <c r="J34" s="78"/>
      <c r="K34" s="134"/>
      <c r="L34" s="135">
        <f t="shared" si="23"/>
        <v>0</v>
      </c>
      <c r="M34" s="256" t="e">
        <f t="shared" si="0"/>
        <v>#DIV/0!</v>
      </c>
      <c r="N34" s="136">
        <f t="shared" si="1"/>
        <v>0</v>
      </c>
      <c r="O34" s="94"/>
      <c r="BZ34" s="116">
        <f t="shared" si="2"/>
        <v>0</v>
      </c>
      <c r="CA34" s="98" t="e">
        <f t="shared" si="3"/>
        <v>#DIV/0!</v>
      </c>
      <c r="CB34" s="184">
        <v>0</v>
      </c>
      <c r="CC34" s="67"/>
      <c r="CD34" s="122">
        <f t="shared" si="5"/>
        <v>0</v>
      </c>
      <c r="CE34" s="97" t="e">
        <f t="shared" si="6"/>
        <v>#DIV/0!</v>
      </c>
      <c r="CF34" s="123"/>
      <c r="CG34" s="67"/>
      <c r="CH34" s="67">
        <f t="shared" si="19"/>
        <v>0</v>
      </c>
      <c r="CI34" s="67">
        <f t="shared" si="7"/>
        <v>0</v>
      </c>
      <c r="CJ34" s="67">
        <f t="shared" si="8"/>
        <v>0</v>
      </c>
      <c r="CK34" s="67">
        <f t="shared" si="9"/>
        <v>0</v>
      </c>
      <c r="CL34" s="67"/>
      <c r="CM34" s="67">
        <f t="shared" si="20"/>
        <v>0</v>
      </c>
      <c r="CN34" s="67">
        <f t="shared" si="10"/>
        <v>0</v>
      </c>
      <c r="CO34" s="67">
        <f t="shared" si="11"/>
        <v>0</v>
      </c>
      <c r="CP34" s="67"/>
      <c r="CQ34" s="67">
        <f t="shared" si="12"/>
        <v>0</v>
      </c>
      <c r="CS34" s="67"/>
      <c r="CT34" s="67">
        <f t="shared" si="21"/>
        <v>0</v>
      </c>
      <c r="CU34" s="67">
        <f t="shared" si="13"/>
        <v>0</v>
      </c>
      <c r="CV34" s="67">
        <f t="shared" si="14"/>
        <v>0</v>
      </c>
      <c r="CW34" s="67">
        <f t="shared" si="15"/>
        <v>0</v>
      </c>
      <c r="CX34" s="67"/>
      <c r="CY34" s="67">
        <f t="shared" si="22"/>
        <v>0</v>
      </c>
      <c r="CZ34" s="67">
        <f t="shared" si="16"/>
        <v>0</v>
      </c>
      <c r="DA34" s="67">
        <f t="shared" si="17"/>
        <v>0</v>
      </c>
      <c r="DB34" s="67"/>
      <c r="DC34" s="67">
        <f t="shared" si="18"/>
        <v>0</v>
      </c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2">
        <v>29</v>
      </c>
      <c r="DP34" s="50" t="s">
        <v>69</v>
      </c>
      <c r="DQ34" s="63" t="e">
        <f>SUM('SA 2015 LA Mans'!S44-'SA 2015 LA Mans'!#REF!)</f>
        <v>#REF!</v>
      </c>
      <c r="DR34" s="51" t="s">
        <v>61</v>
      </c>
      <c r="DS34" s="52" t="s">
        <v>70</v>
      </c>
      <c r="DT34" s="53" t="s">
        <v>71</v>
      </c>
      <c r="DU34" s="64" t="s">
        <v>72</v>
      </c>
      <c r="DW34" s="50" t="s">
        <v>69</v>
      </c>
      <c r="DX34" s="227" t="e">
        <f>SUM('SA 2015 LA Mans'!#REF!-'SA 2015 LA Mans'!#REF!)</f>
        <v>#REF!</v>
      </c>
      <c r="DY34" s="51" t="s">
        <v>61</v>
      </c>
      <c r="DZ34" s="52" t="s">
        <v>70</v>
      </c>
      <c r="EA34" s="53" t="s">
        <v>71</v>
      </c>
      <c r="EB34" s="64" t="s">
        <v>72</v>
      </c>
      <c r="ED34" s="50" t="s">
        <v>69</v>
      </c>
      <c r="EE34" s="227">
        <f>SUM('SA 2015 LA Mans'!AV44-'SA 2015 LA Mans'!AL44)</f>
        <v>-29</v>
      </c>
      <c r="EF34" s="51" t="s">
        <v>61</v>
      </c>
      <c r="EG34" s="52" t="s">
        <v>70</v>
      </c>
      <c r="EH34" s="53" t="s">
        <v>71</v>
      </c>
      <c r="EI34" s="64" t="s">
        <v>72</v>
      </c>
    </row>
    <row r="35" spans="2:139" s="67" customFormat="1" ht="18">
      <c r="B35" s="81">
        <v>30</v>
      </c>
      <c r="C35" s="145">
        <v>30</v>
      </c>
      <c r="D35" s="89"/>
      <c r="E35" s="48"/>
      <c r="F35" s="48"/>
      <c r="G35" s="48"/>
      <c r="H35" s="48"/>
      <c r="I35" s="48"/>
      <c r="J35" s="49"/>
      <c r="K35" s="49"/>
      <c r="L35" s="135">
        <f t="shared" si="23"/>
        <v>0</v>
      </c>
      <c r="M35" s="256" t="e">
        <f t="shared" si="0"/>
        <v>#DIV/0!</v>
      </c>
      <c r="N35" s="136">
        <f t="shared" si="1"/>
        <v>0</v>
      </c>
      <c r="O35" s="94"/>
      <c r="BZ35" s="116">
        <f t="shared" si="2"/>
        <v>0</v>
      </c>
      <c r="CA35" s="98" t="e">
        <f t="shared" si="3"/>
        <v>#DIV/0!</v>
      </c>
      <c r="CB35" s="184">
        <v>0</v>
      </c>
      <c r="CD35" s="122">
        <f t="shared" si="5"/>
        <v>0</v>
      </c>
      <c r="CE35" s="97" t="e">
        <f t="shared" si="6"/>
        <v>#DIV/0!</v>
      </c>
      <c r="CF35" s="123"/>
      <c r="CH35" s="67">
        <f t="shared" si="19"/>
        <v>0</v>
      </c>
      <c r="CI35" s="67">
        <f t="shared" si="7"/>
        <v>0</v>
      </c>
      <c r="CJ35" s="67">
        <f t="shared" si="8"/>
        <v>0</v>
      </c>
      <c r="CK35" s="67">
        <f t="shared" si="9"/>
        <v>0</v>
      </c>
      <c r="CM35" s="67">
        <f t="shared" si="20"/>
        <v>0</v>
      </c>
      <c r="CN35" s="67">
        <f t="shared" si="10"/>
        <v>0</v>
      </c>
      <c r="CO35" s="67">
        <f t="shared" si="11"/>
        <v>0</v>
      </c>
      <c r="CQ35" s="67">
        <f t="shared" si="12"/>
        <v>0</v>
      </c>
      <c r="CR35" s="61"/>
      <c r="CT35" s="67">
        <f t="shared" si="21"/>
        <v>0</v>
      </c>
      <c r="CU35" s="67">
        <f t="shared" si="13"/>
        <v>0</v>
      </c>
      <c r="CV35" s="67">
        <f t="shared" si="14"/>
        <v>0</v>
      </c>
      <c r="CW35" s="67">
        <f t="shared" si="15"/>
        <v>0</v>
      </c>
      <c r="CY35" s="67">
        <f t="shared" si="22"/>
        <v>0</v>
      </c>
      <c r="CZ35" s="67">
        <f t="shared" si="16"/>
        <v>0</v>
      </c>
      <c r="DA35" s="67">
        <f t="shared" si="17"/>
        <v>0</v>
      </c>
      <c r="DC35" s="67">
        <f t="shared" si="18"/>
        <v>0</v>
      </c>
      <c r="DD35" s="61"/>
      <c r="DO35" s="62">
        <v>30</v>
      </c>
      <c r="DP35" s="82" t="s">
        <v>69</v>
      </c>
      <c r="DQ35" s="83" t="e">
        <f>SUM('SA 2015 LA Mans'!S45-'SA 2015 LA Mans'!#REF!)</f>
        <v>#REF!</v>
      </c>
      <c r="DR35" s="84" t="s">
        <v>61</v>
      </c>
      <c r="DS35" s="85" t="s">
        <v>70</v>
      </c>
      <c r="DT35" s="86" t="s">
        <v>71</v>
      </c>
      <c r="DU35" s="73" t="s">
        <v>72</v>
      </c>
      <c r="DW35" s="82" t="s">
        <v>69</v>
      </c>
      <c r="DX35" s="227" t="e">
        <f>SUM('SA 2015 LA Mans'!#REF!-'SA 2015 LA Mans'!#REF!)</f>
        <v>#REF!</v>
      </c>
      <c r="DY35" s="84" t="s">
        <v>61</v>
      </c>
      <c r="DZ35" s="85" t="s">
        <v>70</v>
      </c>
      <c r="EA35" s="86" t="s">
        <v>71</v>
      </c>
      <c r="EB35" s="73" t="s">
        <v>72</v>
      </c>
      <c r="ED35" s="82" t="s">
        <v>69</v>
      </c>
      <c r="EE35" s="227">
        <f>SUM('SA 2015 LA Mans'!AV45-'SA 2015 LA Mans'!AL45)</f>
        <v>-30</v>
      </c>
      <c r="EF35" s="84" t="s">
        <v>61</v>
      </c>
      <c r="EG35" s="85" t="s">
        <v>70</v>
      </c>
      <c r="EH35" s="86" t="s">
        <v>71</v>
      </c>
      <c r="EI35" s="73" t="s">
        <v>72</v>
      </c>
    </row>
    <row r="36" spans="1:139" ht="18">
      <c r="A36" s="67"/>
      <c r="B36" s="81">
        <v>31</v>
      </c>
      <c r="C36" s="145">
        <v>31</v>
      </c>
      <c r="D36" s="90"/>
      <c r="E36" s="80"/>
      <c r="F36" s="76"/>
      <c r="G36" s="80"/>
      <c r="H36" s="76"/>
      <c r="I36" s="80"/>
      <c r="J36" s="78"/>
      <c r="K36" s="134"/>
      <c r="L36" s="135">
        <f t="shared" si="23"/>
        <v>0</v>
      </c>
      <c r="M36" s="256" t="e">
        <f t="shared" si="0"/>
        <v>#DIV/0!</v>
      </c>
      <c r="N36" s="136">
        <f t="shared" si="1"/>
        <v>0</v>
      </c>
      <c r="O36" s="94"/>
      <c r="BZ36" s="116">
        <f t="shared" si="2"/>
        <v>0</v>
      </c>
      <c r="CA36" s="98" t="e">
        <f t="shared" si="3"/>
        <v>#DIV/0!</v>
      </c>
      <c r="CB36" s="184">
        <v>0</v>
      </c>
      <c r="CC36" s="67"/>
      <c r="CD36" s="122">
        <f t="shared" si="5"/>
        <v>0</v>
      </c>
      <c r="CE36" s="97" t="e">
        <f t="shared" si="6"/>
        <v>#DIV/0!</v>
      </c>
      <c r="CF36" s="123"/>
      <c r="CG36" s="67"/>
      <c r="CH36" s="67">
        <f t="shared" si="19"/>
        <v>0</v>
      </c>
      <c r="CI36" s="67">
        <f t="shared" si="7"/>
        <v>0</v>
      </c>
      <c r="CJ36" s="67">
        <f t="shared" si="8"/>
        <v>0</v>
      </c>
      <c r="CK36" s="67">
        <f t="shared" si="9"/>
        <v>0</v>
      </c>
      <c r="CL36" s="67"/>
      <c r="CM36" s="67">
        <f t="shared" si="20"/>
        <v>0</v>
      </c>
      <c r="CN36" s="67">
        <f t="shared" si="10"/>
        <v>0</v>
      </c>
      <c r="CO36" s="67">
        <f t="shared" si="11"/>
        <v>0</v>
      </c>
      <c r="CP36" s="67"/>
      <c r="CQ36" s="67">
        <f t="shared" si="12"/>
        <v>0</v>
      </c>
      <c r="CS36" s="67"/>
      <c r="CT36" s="67">
        <f t="shared" si="21"/>
        <v>0</v>
      </c>
      <c r="CU36" s="67">
        <f t="shared" si="13"/>
        <v>0</v>
      </c>
      <c r="CV36" s="67">
        <f t="shared" si="14"/>
        <v>0</v>
      </c>
      <c r="CW36" s="67">
        <f t="shared" si="15"/>
        <v>0</v>
      </c>
      <c r="CX36" s="67"/>
      <c r="CY36" s="67">
        <f t="shared" si="22"/>
        <v>0</v>
      </c>
      <c r="CZ36" s="67">
        <f t="shared" si="16"/>
        <v>0</v>
      </c>
      <c r="DA36" s="67">
        <f t="shared" si="17"/>
        <v>0</v>
      </c>
      <c r="DB36" s="67"/>
      <c r="DC36" s="67">
        <f t="shared" si="18"/>
        <v>0</v>
      </c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2">
        <v>31</v>
      </c>
      <c r="DP36" s="50" t="s">
        <v>69</v>
      </c>
      <c r="DQ36" s="63" t="e">
        <f>SUM('SA 2015 LA Mans'!S46-'SA 2015 LA Mans'!#REF!)</f>
        <v>#REF!</v>
      </c>
      <c r="DR36" s="51" t="s">
        <v>61</v>
      </c>
      <c r="DS36" s="52" t="s">
        <v>70</v>
      </c>
      <c r="DT36" s="53" t="s">
        <v>71</v>
      </c>
      <c r="DU36" s="64" t="s">
        <v>72</v>
      </c>
      <c r="DW36" s="50" t="s">
        <v>69</v>
      </c>
      <c r="DX36" s="227" t="e">
        <f>SUM('SA 2015 LA Mans'!#REF!-'SA 2015 LA Mans'!#REF!)</f>
        <v>#REF!</v>
      </c>
      <c r="DY36" s="51" t="s">
        <v>61</v>
      </c>
      <c r="DZ36" s="52" t="s">
        <v>70</v>
      </c>
      <c r="EA36" s="53" t="s">
        <v>71</v>
      </c>
      <c r="EB36" s="64" t="s">
        <v>72</v>
      </c>
      <c r="ED36" s="50" t="s">
        <v>69</v>
      </c>
      <c r="EE36" s="227">
        <f>SUM('SA 2015 LA Mans'!AV46-'SA 2015 LA Mans'!AL46)</f>
        <v>-31</v>
      </c>
      <c r="EF36" s="51" t="s">
        <v>61</v>
      </c>
      <c r="EG36" s="52" t="s">
        <v>70</v>
      </c>
      <c r="EH36" s="53" t="s">
        <v>71</v>
      </c>
      <c r="EI36" s="64" t="s">
        <v>72</v>
      </c>
    </row>
    <row r="37" spans="2:139" s="67" customFormat="1" ht="18">
      <c r="B37" s="81">
        <v>32</v>
      </c>
      <c r="C37" s="145">
        <v>32</v>
      </c>
      <c r="D37" s="89"/>
      <c r="E37" s="48"/>
      <c r="F37" s="48"/>
      <c r="G37" s="48"/>
      <c r="H37" s="48"/>
      <c r="I37" s="48"/>
      <c r="J37" s="49"/>
      <c r="K37" s="49"/>
      <c r="L37" s="135">
        <f t="shared" si="23"/>
        <v>0</v>
      </c>
      <c r="M37" s="256" t="e">
        <f t="shared" si="0"/>
        <v>#DIV/0!</v>
      </c>
      <c r="N37" s="136">
        <f t="shared" si="1"/>
        <v>0</v>
      </c>
      <c r="O37" s="94"/>
      <c r="BZ37" s="116">
        <f t="shared" si="2"/>
        <v>0</v>
      </c>
      <c r="CA37" s="98" t="e">
        <f t="shared" si="3"/>
        <v>#DIV/0!</v>
      </c>
      <c r="CB37" s="184">
        <v>0</v>
      </c>
      <c r="CD37" s="122">
        <f t="shared" si="5"/>
        <v>0</v>
      </c>
      <c r="CE37" s="97" t="e">
        <f t="shared" si="6"/>
        <v>#DIV/0!</v>
      </c>
      <c r="CF37" s="123"/>
      <c r="CH37" s="67">
        <f t="shared" si="19"/>
        <v>0</v>
      </c>
      <c r="CI37" s="67">
        <f t="shared" si="7"/>
        <v>0</v>
      </c>
      <c r="CJ37" s="67">
        <f t="shared" si="8"/>
        <v>0</v>
      </c>
      <c r="CK37" s="67">
        <f t="shared" si="9"/>
        <v>0</v>
      </c>
      <c r="CM37" s="67">
        <f t="shared" si="20"/>
        <v>0</v>
      </c>
      <c r="CN37" s="67">
        <f t="shared" si="10"/>
        <v>0</v>
      </c>
      <c r="CO37" s="67">
        <f t="shared" si="11"/>
        <v>0</v>
      </c>
      <c r="CQ37" s="67">
        <f t="shared" si="12"/>
        <v>0</v>
      </c>
      <c r="CR37" s="61"/>
      <c r="CT37" s="67">
        <f t="shared" si="21"/>
        <v>0</v>
      </c>
      <c r="CU37" s="67">
        <f t="shared" si="13"/>
        <v>0</v>
      </c>
      <c r="CV37" s="67">
        <f t="shared" si="14"/>
        <v>0</v>
      </c>
      <c r="CW37" s="67">
        <f t="shared" si="15"/>
        <v>0</v>
      </c>
      <c r="CY37" s="67">
        <f t="shared" si="22"/>
        <v>0</v>
      </c>
      <c r="CZ37" s="67">
        <f t="shared" si="16"/>
        <v>0</v>
      </c>
      <c r="DA37" s="67">
        <f t="shared" si="17"/>
        <v>0</v>
      </c>
      <c r="DC37" s="67">
        <f t="shared" si="18"/>
        <v>0</v>
      </c>
      <c r="DD37" s="61"/>
      <c r="DO37" s="62">
        <v>32</v>
      </c>
      <c r="DP37" s="82" t="s">
        <v>69</v>
      </c>
      <c r="DQ37" s="83" t="e">
        <f>SUM('SA 2015 LA Mans'!S47-'SA 2015 LA Mans'!#REF!)</f>
        <v>#REF!</v>
      </c>
      <c r="DR37" s="84" t="s">
        <v>61</v>
      </c>
      <c r="DS37" s="85" t="s">
        <v>70</v>
      </c>
      <c r="DT37" s="86" t="s">
        <v>71</v>
      </c>
      <c r="DU37" s="73" t="s">
        <v>72</v>
      </c>
      <c r="DW37" s="82" t="s">
        <v>69</v>
      </c>
      <c r="DX37" s="227" t="e">
        <f>SUM('SA 2015 LA Mans'!#REF!-'SA 2015 LA Mans'!#REF!)</f>
        <v>#REF!</v>
      </c>
      <c r="DY37" s="84" t="s">
        <v>61</v>
      </c>
      <c r="DZ37" s="85" t="s">
        <v>70</v>
      </c>
      <c r="EA37" s="86" t="s">
        <v>71</v>
      </c>
      <c r="EB37" s="73" t="s">
        <v>72</v>
      </c>
      <c r="ED37" s="82" t="s">
        <v>69</v>
      </c>
      <c r="EE37" s="227">
        <f>SUM('SA 2015 LA Mans'!AV47-'SA 2015 LA Mans'!AL47)</f>
        <v>-32</v>
      </c>
      <c r="EF37" s="84" t="s">
        <v>61</v>
      </c>
      <c r="EG37" s="85" t="s">
        <v>70</v>
      </c>
      <c r="EH37" s="86" t="s">
        <v>71</v>
      </c>
      <c r="EI37" s="73" t="s">
        <v>72</v>
      </c>
    </row>
    <row r="38" spans="1:139" ht="18">
      <c r="A38" s="67"/>
      <c r="B38" s="81">
        <v>33</v>
      </c>
      <c r="C38" s="145">
        <v>33</v>
      </c>
      <c r="D38" s="90"/>
      <c r="E38" s="80"/>
      <c r="F38" s="76"/>
      <c r="G38" s="80"/>
      <c r="H38" s="76"/>
      <c r="I38" s="80"/>
      <c r="J38" s="78"/>
      <c r="K38" s="134"/>
      <c r="L38" s="135">
        <f t="shared" si="23"/>
        <v>0</v>
      </c>
      <c r="M38" s="256" t="e">
        <f aca="true" t="shared" si="25" ref="M38:M55">AVERAGE(D38:K38)</f>
        <v>#DIV/0!</v>
      </c>
      <c r="N38" s="136">
        <f aca="true" t="shared" si="26" ref="N38:N55">SUM(CF38+CB38)</f>
        <v>0</v>
      </c>
      <c r="O38" s="94"/>
      <c r="BZ38" s="116">
        <f aca="true" t="shared" si="27" ref="BZ38:BZ55">SUM(D38+F38+H38+J38)</f>
        <v>0</v>
      </c>
      <c r="CA38" s="98" t="e">
        <f aca="true" t="shared" si="28" ref="CA38:CA55">AVERAGE(D38,F38,H38,J38)</f>
        <v>#DIV/0!</v>
      </c>
      <c r="CB38" s="184">
        <v>0</v>
      </c>
      <c r="CC38" s="67"/>
      <c r="CD38" s="122">
        <f aca="true" t="shared" si="29" ref="CD38:CD55">SUM(E38+G38+I38+K38)</f>
        <v>0</v>
      </c>
      <c r="CE38" s="97" t="e">
        <f aca="true" t="shared" si="30" ref="CE38:CE55">AVERAGE(E38,G38,I38,K38)</f>
        <v>#DIV/0!</v>
      </c>
      <c r="CF38" s="123"/>
      <c r="CG38" s="67"/>
      <c r="CH38" s="67">
        <f t="shared" si="19"/>
        <v>0</v>
      </c>
      <c r="CI38" s="67">
        <f aca="true" t="shared" si="31" ref="CI38:CI55">IF(D38&lt;F38,1,0)</f>
        <v>0</v>
      </c>
      <c r="CJ38" s="67">
        <f aca="true" t="shared" si="32" ref="CJ38:CJ55">IF(D38&lt;H38,1,0)</f>
        <v>0</v>
      </c>
      <c r="CK38" s="67">
        <f aca="true" t="shared" si="33" ref="CK38:CK55">IF(D38&lt;J38,1,0)</f>
        <v>0</v>
      </c>
      <c r="CL38" s="67"/>
      <c r="CM38" s="67">
        <f t="shared" si="20"/>
        <v>0</v>
      </c>
      <c r="CN38" s="67">
        <f aca="true" t="shared" si="34" ref="CN38:CN55">IF(F38&lt;H38,1,0)</f>
        <v>0</v>
      </c>
      <c r="CO38" s="67">
        <f aca="true" t="shared" si="35" ref="CO38:CO55">IF(F38&lt;J38,1,0)</f>
        <v>0</v>
      </c>
      <c r="CP38" s="67"/>
      <c r="CQ38" s="67">
        <f aca="true" t="shared" si="36" ref="CQ38:CQ55">IF(H38&lt;J38,1,0)</f>
        <v>0</v>
      </c>
      <c r="CS38" s="67"/>
      <c r="CT38" s="67">
        <f t="shared" si="21"/>
        <v>0</v>
      </c>
      <c r="CU38" s="67">
        <f aca="true" t="shared" si="37" ref="CU38:CU55">IF(E38&lt;G38,1,0)</f>
        <v>0</v>
      </c>
      <c r="CV38" s="67">
        <f aca="true" t="shared" si="38" ref="CV38:CV55">IF(E38&lt;I38,1,0)</f>
        <v>0</v>
      </c>
      <c r="CW38" s="67">
        <f aca="true" t="shared" si="39" ref="CW38:CW55">IF(E38&lt;K38,1,0)</f>
        <v>0</v>
      </c>
      <c r="CX38" s="67"/>
      <c r="CY38" s="67">
        <f t="shared" si="22"/>
        <v>0</v>
      </c>
      <c r="CZ38" s="67">
        <f aca="true" t="shared" si="40" ref="CZ38:CZ55">IF(G38&lt;I38,1,0)</f>
        <v>0</v>
      </c>
      <c r="DA38" s="67">
        <f aca="true" t="shared" si="41" ref="DA38:DA55">IF(G38&lt;K38,1,0)</f>
        <v>0</v>
      </c>
      <c r="DB38" s="67"/>
      <c r="DC38" s="67">
        <f aca="true" t="shared" si="42" ref="DC38:DC55">IF(I38&lt;K38,1,0)</f>
        <v>0</v>
      </c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2">
        <v>33</v>
      </c>
      <c r="DP38" s="50" t="s">
        <v>69</v>
      </c>
      <c r="DQ38" s="63" t="e">
        <f>SUM('SA 2015 LA Mans'!S48-'SA 2015 LA Mans'!#REF!)</f>
        <v>#REF!</v>
      </c>
      <c r="DR38" s="51" t="s">
        <v>61</v>
      </c>
      <c r="DS38" s="52" t="s">
        <v>70</v>
      </c>
      <c r="DT38" s="53" t="s">
        <v>71</v>
      </c>
      <c r="DU38" s="64" t="s">
        <v>72</v>
      </c>
      <c r="DW38" s="50" t="s">
        <v>69</v>
      </c>
      <c r="DX38" s="227" t="e">
        <f>SUM('SA 2015 LA Mans'!#REF!-'SA 2015 LA Mans'!#REF!)</f>
        <v>#REF!</v>
      </c>
      <c r="DY38" s="51" t="s">
        <v>61</v>
      </c>
      <c r="DZ38" s="52" t="s">
        <v>70</v>
      </c>
      <c r="EA38" s="53" t="s">
        <v>71</v>
      </c>
      <c r="EB38" s="64" t="s">
        <v>72</v>
      </c>
      <c r="ED38" s="50" t="s">
        <v>69</v>
      </c>
      <c r="EE38" s="227">
        <f>SUM('SA 2015 LA Mans'!AV48-'SA 2015 LA Mans'!AL48)</f>
        <v>-33</v>
      </c>
      <c r="EF38" s="51" t="s">
        <v>61</v>
      </c>
      <c r="EG38" s="52" t="s">
        <v>70</v>
      </c>
      <c r="EH38" s="53" t="s">
        <v>71</v>
      </c>
      <c r="EI38" s="64" t="s">
        <v>72</v>
      </c>
    </row>
    <row r="39" spans="2:139" s="67" customFormat="1" ht="18">
      <c r="B39" s="81">
        <v>34</v>
      </c>
      <c r="C39" s="145">
        <v>34</v>
      </c>
      <c r="D39" s="89"/>
      <c r="E39" s="48"/>
      <c r="F39" s="48"/>
      <c r="G39" s="48"/>
      <c r="H39" s="48"/>
      <c r="I39" s="48"/>
      <c r="J39" s="49"/>
      <c r="K39" s="49"/>
      <c r="L39" s="135">
        <f t="shared" si="23"/>
        <v>0</v>
      </c>
      <c r="M39" s="256" t="e">
        <f t="shared" si="25"/>
        <v>#DIV/0!</v>
      </c>
      <c r="N39" s="136">
        <f t="shared" si="26"/>
        <v>0</v>
      </c>
      <c r="O39" s="94"/>
      <c r="BZ39" s="116">
        <f t="shared" si="27"/>
        <v>0</v>
      </c>
      <c r="CA39" s="98" t="e">
        <f t="shared" si="28"/>
        <v>#DIV/0!</v>
      </c>
      <c r="CB39" s="184">
        <v>0</v>
      </c>
      <c r="CD39" s="122">
        <f t="shared" si="29"/>
        <v>0</v>
      </c>
      <c r="CE39" s="97" t="e">
        <f t="shared" si="30"/>
        <v>#DIV/0!</v>
      </c>
      <c r="CF39" s="123"/>
      <c r="CH39" s="67">
        <f t="shared" si="19"/>
        <v>0</v>
      </c>
      <c r="CI39" s="67">
        <f t="shared" si="31"/>
        <v>0</v>
      </c>
      <c r="CJ39" s="67">
        <f t="shared" si="32"/>
        <v>0</v>
      </c>
      <c r="CK39" s="67">
        <f t="shared" si="33"/>
        <v>0</v>
      </c>
      <c r="CM39" s="67">
        <f t="shared" si="20"/>
        <v>0</v>
      </c>
      <c r="CN39" s="67">
        <f t="shared" si="34"/>
        <v>0</v>
      </c>
      <c r="CO39" s="67">
        <f t="shared" si="35"/>
        <v>0</v>
      </c>
      <c r="CQ39" s="67">
        <f t="shared" si="36"/>
        <v>0</v>
      </c>
      <c r="CR39" s="61"/>
      <c r="CT39" s="67">
        <f t="shared" si="21"/>
        <v>0</v>
      </c>
      <c r="CU39" s="67">
        <f t="shared" si="37"/>
        <v>0</v>
      </c>
      <c r="CV39" s="67">
        <f t="shared" si="38"/>
        <v>0</v>
      </c>
      <c r="CW39" s="67">
        <f t="shared" si="39"/>
        <v>0</v>
      </c>
      <c r="CY39" s="67">
        <f t="shared" si="22"/>
        <v>0</v>
      </c>
      <c r="CZ39" s="67">
        <f t="shared" si="40"/>
        <v>0</v>
      </c>
      <c r="DA39" s="67">
        <f t="shared" si="41"/>
        <v>0</v>
      </c>
      <c r="DC39" s="67">
        <f t="shared" si="42"/>
        <v>0</v>
      </c>
      <c r="DD39" s="61"/>
      <c r="DO39" s="62">
        <v>34</v>
      </c>
      <c r="DP39" s="82" t="s">
        <v>69</v>
      </c>
      <c r="DQ39" s="83" t="e">
        <f>SUM('SA 2015 LA Mans'!S49-'SA 2015 LA Mans'!#REF!)</f>
        <v>#REF!</v>
      </c>
      <c r="DR39" s="84" t="s">
        <v>61</v>
      </c>
      <c r="DS39" s="85" t="s">
        <v>70</v>
      </c>
      <c r="DT39" s="86" t="s">
        <v>71</v>
      </c>
      <c r="DU39" s="73" t="s">
        <v>72</v>
      </c>
      <c r="DW39" s="82" t="s">
        <v>69</v>
      </c>
      <c r="DX39" s="227" t="e">
        <f>SUM('SA 2015 LA Mans'!#REF!-'SA 2015 LA Mans'!#REF!)</f>
        <v>#REF!</v>
      </c>
      <c r="DY39" s="84" t="s">
        <v>61</v>
      </c>
      <c r="DZ39" s="85" t="s">
        <v>70</v>
      </c>
      <c r="EA39" s="86" t="s">
        <v>71</v>
      </c>
      <c r="EB39" s="73" t="s">
        <v>72</v>
      </c>
      <c r="ED39" s="82" t="s">
        <v>69</v>
      </c>
      <c r="EE39" s="227">
        <f>SUM('SA 2015 LA Mans'!AV49-'SA 2015 LA Mans'!AL49)</f>
        <v>-34</v>
      </c>
      <c r="EF39" s="84" t="s">
        <v>61</v>
      </c>
      <c r="EG39" s="85" t="s">
        <v>70</v>
      </c>
      <c r="EH39" s="86" t="s">
        <v>71</v>
      </c>
      <c r="EI39" s="73" t="s">
        <v>72</v>
      </c>
    </row>
    <row r="40" spans="1:139" ht="18">
      <c r="A40" s="67"/>
      <c r="B40" s="81">
        <v>35</v>
      </c>
      <c r="C40" s="145">
        <v>35</v>
      </c>
      <c r="D40" s="90"/>
      <c r="E40" s="80"/>
      <c r="F40" s="76"/>
      <c r="G40" s="80"/>
      <c r="H40" s="76"/>
      <c r="I40" s="80"/>
      <c r="J40" s="78"/>
      <c r="K40" s="134"/>
      <c r="L40" s="135">
        <f t="shared" si="23"/>
        <v>0</v>
      </c>
      <c r="M40" s="256" t="e">
        <f t="shared" si="25"/>
        <v>#DIV/0!</v>
      </c>
      <c r="N40" s="136">
        <f t="shared" si="26"/>
        <v>0</v>
      </c>
      <c r="O40" s="94"/>
      <c r="BZ40" s="116">
        <f t="shared" si="27"/>
        <v>0</v>
      </c>
      <c r="CA40" s="98" t="e">
        <f t="shared" si="28"/>
        <v>#DIV/0!</v>
      </c>
      <c r="CB40" s="184">
        <v>0</v>
      </c>
      <c r="CC40" s="67"/>
      <c r="CD40" s="122">
        <f t="shared" si="29"/>
        <v>0</v>
      </c>
      <c r="CE40" s="97" t="e">
        <f t="shared" si="30"/>
        <v>#DIV/0!</v>
      </c>
      <c r="CF40" s="123"/>
      <c r="CG40" s="67"/>
      <c r="CH40" s="67">
        <f t="shared" si="19"/>
        <v>0</v>
      </c>
      <c r="CI40" s="67">
        <f t="shared" si="31"/>
        <v>0</v>
      </c>
      <c r="CJ40" s="67">
        <f t="shared" si="32"/>
        <v>0</v>
      </c>
      <c r="CK40" s="67">
        <f t="shared" si="33"/>
        <v>0</v>
      </c>
      <c r="CL40" s="67"/>
      <c r="CM40" s="67">
        <f t="shared" si="20"/>
        <v>0</v>
      </c>
      <c r="CN40" s="67">
        <f t="shared" si="34"/>
        <v>0</v>
      </c>
      <c r="CO40" s="67">
        <f t="shared" si="35"/>
        <v>0</v>
      </c>
      <c r="CP40" s="67"/>
      <c r="CQ40" s="67">
        <f t="shared" si="36"/>
        <v>0</v>
      </c>
      <c r="CS40" s="67"/>
      <c r="CT40" s="67">
        <f t="shared" si="21"/>
        <v>0</v>
      </c>
      <c r="CU40" s="67">
        <f t="shared" si="37"/>
        <v>0</v>
      </c>
      <c r="CV40" s="67">
        <f t="shared" si="38"/>
        <v>0</v>
      </c>
      <c r="CW40" s="67">
        <f t="shared" si="39"/>
        <v>0</v>
      </c>
      <c r="CX40" s="67"/>
      <c r="CY40" s="67">
        <f t="shared" si="22"/>
        <v>0</v>
      </c>
      <c r="CZ40" s="67">
        <f t="shared" si="40"/>
        <v>0</v>
      </c>
      <c r="DA40" s="67">
        <f t="shared" si="41"/>
        <v>0</v>
      </c>
      <c r="DB40" s="67"/>
      <c r="DC40" s="67">
        <f t="shared" si="42"/>
        <v>0</v>
      </c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2">
        <v>35</v>
      </c>
      <c r="DP40" s="50" t="s">
        <v>69</v>
      </c>
      <c r="DQ40" s="63" t="e">
        <f>SUM('SA 2015 LA Mans'!S50-'SA 2015 LA Mans'!#REF!)</f>
        <v>#REF!</v>
      </c>
      <c r="DR40" s="51" t="s">
        <v>61</v>
      </c>
      <c r="DS40" s="52" t="s">
        <v>70</v>
      </c>
      <c r="DT40" s="53" t="s">
        <v>71</v>
      </c>
      <c r="DU40" s="64" t="s">
        <v>72</v>
      </c>
      <c r="DW40" s="50" t="s">
        <v>69</v>
      </c>
      <c r="DX40" s="227" t="e">
        <f>SUM('SA 2015 LA Mans'!#REF!-'SA 2015 LA Mans'!#REF!)</f>
        <v>#REF!</v>
      </c>
      <c r="DY40" s="51" t="s">
        <v>61</v>
      </c>
      <c r="DZ40" s="52" t="s">
        <v>70</v>
      </c>
      <c r="EA40" s="53" t="s">
        <v>71</v>
      </c>
      <c r="EB40" s="64" t="s">
        <v>72</v>
      </c>
      <c r="ED40" s="50" t="s">
        <v>69</v>
      </c>
      <c r="EE40" s="227">
        <f>SUM('SA 2015 LA Mans'!AV50-'SA 2015 LA Mans'!AL50)</f>
        <v>-35</v>
      </c>
      <c r="EF40" s="51" t="s">
        <v>61</v>
      </c>
      <c r="EG40" s="52" t="s">
        <v>70</v>
      </c>
      <c r="EH40" s="53" t="s">
        <v>71</v>
      </c>
      <c r="EI40" s="64" t="s">
        <v>72</v>
      </c>
    </row>
    <row r="41" spans="2:139" s="67" customFormat="1" ht="18">
      <c r="B41" s="81">
        <v>36</v>
      </c>
      <c r="C41" s="145">
        <v>36</v>
      </c>
      <c r="D41" s="89"/>
      <c r="E41" s="48"/>
      <c r="F41" s="48"/>
      <c r="G41" s="48"/>
      <c r="H41" s="48"/>
      <c r="I41" s="48"/>
      <c r="J41" s="49"/>
      <c r="K41" s="49"/>
      <c r="L41" s="135">
        <f t="shared" si="23"/>
        <v>0</v>
      </c>
      <c r="M41" s="256" t="e">
        <f t="shared" si="25"/>
        <v>#DIV/0!</v>
      </c>
      <c r="N41" s="136">
        <f t="shared" si="26"/>
        <v>0</v>
      </c>
      <c r="O41" s="94"/>
      <c r="BZ41" s="116">
        <f t="shared" si="27"/>
        <v>0</v>
      </c>
      <c r="CA41" s="98" t="e">
        <f t="shared" si="28"/>
        <v>#DIV/0!</v>
      </c>
      <c r="CB41" s="184">
        <v>0</v>
      </c>
      <c r="CD41" s="122">
        <f t="shared" si="29"/>
        <v>0</v>
      </c>
      <c r="CE41" s="97" t="e">
        <f t="shared" si="30"/>
        <v>#DIV/0!</v>
      </c>
      <c r="CF41" s="123"/>
      <c r="CH41" s="67">
        <f t="shared" si="19"/>
        <v>0</v>
      </c>
      <c r="CI41" s="67">
        <f t="shared" si="31"/>
        <v>0</v>
      </c>
      <c r="CJ41" s="67">
        <f t="shared" si="32"/>
        <v>0</v>
      </c>
      <c r="CK41" s="67">
        <f t="shared" si="33"/>
        <v>0</v>
      </c>
      <c r="CM41" s="67">
        <f t="shared" si="20"/>
        <v>0</v>
      </c>
      <c r="CN41" s="67">
        <f t="shared" si="34"/>
        <v>0</v>
      </c>
      <c r="CO41" s="67">
        <f t="shared" si="35"/>
        <v>0</v>
      </c>
      <c r="CQ41" s="67">
        <f t="shared" si="36"/>
        <v>0</v>
      </c>
      <c r="CR41" s="61"/>
      <c r="CT41" s="67">
        <f t="shared" si="21"/>
        <v>0</v>
      </c>
      <c r="CU41" s="67">
        <f t="shared" si="37"/>
        <v>0</v>
      </c>
      <c r="CV41" s="67">
        <f t="shared" si="38"/>
        <v>0</v>
      </c>
      <c r="CW41" s="67">
        <f t="shared" si="39"/>
        <v>0</v>
      </c>
      <c r="CY41" s="67">
        <f t="shared" si="22"/>
        <v>0</v>
      </c>
      <c r="CZ41" s="67">
        <f t="shared" si="40"/>
        <v>0</v>
      </c>
      <c r="DA41" s="67">
        <f t="shared" si="41"/>
        <v>0</v>
      </c>
      <c r="DC41" s="67">
        <f t="shared" si="42"/>
        <v>0</v>
      </c>
      <c r="DD41" s="61"/>
      <c r="DO41" s="62">
        <v>36</v>
      </c>
      <c r="DP41" s="82" t="s">
        <v>69</v>
      </c>
      <c r="DQ41" s="83" t="e">
        <f>SUM('SA 2015 LA Mans'!S51-'SA 2015 LA Mans'!#REF!)</f>
        <v>#REF!</v>
      </c>
      <c r="DR41" s="84" t="s">
        <v>61</v>
      </c>
      <c r="DS41" s="85" t="s">
        <v>70</v>
      </c>
      <c r="DT41" s="86" t="s">
        <v>71</v>
      </c>
      <c r="DU41" s="73" t="s">
        <v>72</v>
      </c>
      <c r="DW41" s="82" t="s">
        <v>69</v>
      </c>
      <c r="DX41" s="227" t="e">
        <f>SUM('SA 2015 LA Mans'!#REF!-'SA 2015 LA Mans'!#REF!)</f>
        <v>#REF!</v>
      </c>
      <c r="DY41" s="84" t="s">
        <v>61</v>
      </c>
      <c r="DZ41" s="85" t="s">
        <v>70</v>
      </c>
      <c r="EA41" s="86" t="s">
        <v>71</v>
      </c>
      <c r="EB41" s="73" t="s">
        <v>72</v>
      </c>
      <c r="ED41" s="82" t="s">
        <v>69</v>
      </c>
      <c r="EE41" s="227">
        <f>SUM('SA 2015 LA Mans'!AV51-'SA 2015 LA Mans'!AL51)</f>
        <v>-36</v>
      </c>
      <c r="EF41" s="84" t="s">
        <v>61</v>
      </c>
      <c r="EG41" s="85" t="s">
        <v>70</v>
      </c>
      <c r="EH41" s="86" t="s">
        <v>71</v>
      </c>
      <c r="EI41" s="73" t="s">
        <v>72</v>
      </c>
    </row>
    <row r="42" spans="1:139" ht="18">
      <c r="A42" s="67"/>
      <c r="B42" s="81">
        <v>37</v>
      </c>
      <c r="C42" s="145">
        <v>37</v>
      </c>
      <c r="D42" s="90"/>
      <c r="E42" s="80"/>
      <c r="F42" s="76"/>
      <c r="G42" s="80"/>
      <c r="H42" s="76"/>
      <c r="I42" s="80"/>
      <c r="J42" s="78"/>
      <c r="K42" s="134"/>
      <c r="L42" s="135">
        <f t="shared" si="23"/>
        <v>0</v>
      </c>
      <c r="M42" s="256" t="e">
        <f t="shared" si="25"/>
        <v>#DIV/0!</v>
      </c>
      <c r="N42" s="136">
        <f t="shared" si="26"/>
        <v>0</v>
      </c>
      <c r="O42" s="94"/>
      <c r="BZ42" s="116">
        <f t="shared" si="27"/>
        <v>0</v>
      </c>
      <c r="CA42" s="98" t="e">
        <f t="shared" si="28"/>
        <v>#DIV/0!</v>
      </c>
      <c r="CB42" s="184">
        <v>0</v>
      </c>
      <c r="CC42" s="67"/>
      <c r="CD42" s="122">
        <f t="shared" si="29"/>
        <v>0</v>
      </c>
      <c r="CE42" s="97" t="e">
        <f t="shared" si="30"/>
        <v>#DIV/0!</v>
      </c>
      <c r="CF42" s="123"/>
      <c r="CG42" s="67"/>
      <c r="CH42" s="67">
        <f t="shared" si="19"/>
        <v>0</v>
      </c>
      <c r="CI42" s="67">
        <f t="shared" si="31"/>
        <v>0</v>
      </c>
      <c r="CJ42" s="67">
        <f t="shared" si="32"/>
        <v>0</v>
      </c>
      <c r="CK42" s="67">
        <f t="shared" si="33"/>
        <v>0</v>
      </c>
      <c r="CL42" s="67"/>
      <c r="CM42" s="67">
        <f t="shared" si="20"/>
        <v>0</v>
      </c>
      <c r="CN42" s="67">
        <f t="shared" si="34"/>
        <v>0</v>
      </c>
      <c r="CO42" s="67">
        <f t="shared" si="35"/>
        <v>0</v>
      </c>
      <c r="CP42" s="67"/>
      <c r="CQ42" s="67">
        <f t="shared" si="36"/>
        <v>0</v>
      </c>
      <c r="CS42" s="67"/>
      <c r="CT42" s="67">
        <f t="shared" si="21"/>
        <v>0</v>
      </c>
      <c r="CU42" s="67">
        <f t="shared" si="37"/>
        <v>0</v>
      </c>
      <c r="CV42" s="67">
        <f t="shared" si="38"/>
        <v>0</v>
      </c>
      <c r="CW42" s="67">
        <f t="shared" si="39"/>
        <v>0</v>
      </c>
      <c r="CX42" s="67"/>
      <c r="CY42" s="67">
        <f t="shared" si="22"/>
        <v>0</v>
      </c>
      <c r="CZ42" s="67">
        <f t="shared" si="40"/>
        <v>0</v>
      </c>
      <c r="DA42" s="67">
        <f t="shared" si="41"/>
        <v>0</v>
      </c>
      <c r="DB42" s="67"/>
      <c r="DC42" s="67">
        <f t="shared" si="42"/>
        <v>0</v>
      </c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2">
        <v>37</v>
      </c>
      <c r="DP42" s="50" t="s">
        <v>69</v>
      </c>
      <c r="DQ42" s="63" t="e">
        <f>SUM('SA 2015 LA Mans'!S52-'SA 2015 LA Mans'!#REF!)</f>
        <v>#REF!</v>
      </c>
      <c r="DR42" s="51" t="s">
        <v>61</v>
      </c>
      <c r="DS42" s="52" t="s">
        <v>70</v>
      </c>
      <c r="DT42" s="53" t="s">
        <v>71</v>
      </c>
      <c r="DU42" s="64" t="s">
        <v>72</v>
      </c>
      <c r="DW42" s="50" t="s">
        <v>69</v>
      </c>
      <c r="DX42" s="227" t="e">
        <f>SUM('SA 2015 LA Mans'!#REF!-'SA 2015 LA Mans'!#REF!)</f>
        <v>#REF!</v>
      </c>
      <c r="DY42" s="51" t="s">
        <v>61</v>
      </c>
      <c r="DZ42" s="52" t="s">
        <v>70</v>
      </c>
      <c r="EA42" s="53" t="s">
        <v>71</v>
      </c>
      <c r="EB42" s="64" t="s">
        <v>72</v>
      </c>
      <c r="ED42" s="50" t="s">
        <v>69</v>
      </c>
      <c r="EE42" s="227">
        <f>SUM('SA 2015 LA Mans'!AV52-'SA 2015 LA Mans'!AL52)</f>
        <v>-37</v>
      </c>
      <c r="EF42" s="51" t="s">
        <v>61</v>
      </c>
      <c r="EG42" s="52" t="s">
        <v>70</v>
      </c>
      <c r="EH42" s="53" t="s">
        <v>71</v>
      </c>
      <c r="EI42" s="64" t="s">
        <v>72</v>
      </c>
    </row>
    <row r="43" spans="2:139" s="67" customFormat="1" ht="18">
      <c r="B43" s="81">
        <v>38</v>
      </c>
      <c r="C43" s="145">
        <v>38</v>
      </c>
      <c r="D43" s="89"/>
      <c r="E43" s="48"/>
      <c r="F43" s="48"/>
      <c r="G43" s="48"/>
      <c r="H43" s="48"/>
      <c r="I43" s="48"/>
      <c r="J43" s="49"/>
      <c r="K43" s="49"/>
      <c r="L43" s="135">
        <f t="shared" si="23"/>
        <v>0</v>
      </c>
      <c r="M43" s="256" t="e">
        <f t="shared" si="25"/>
        <v>#DIV/0!</v>
      </c>
      <c r="N43" s="136">
        <f t="shared" si="26"/>
        <v>0</v>
      </c>
      <c r="O43" s="94"/>
      <c r="BZ43" s="116">
        <f t="shared" si="27"/>
        <v>0</v>
      </c>
      <c r="CA43" s="98" t="e">
        <f t="shared" si="28"/>
        <v>#DIV/0!</v>
      </c>
      <c r="CB43" s="184">
        <v>0</v>
      </c>
      <c r="CD43" s="122">
        <f t="shared" si="29"/>
        <v>0</v>
      </c>
      <c r="CE43" s="97" t="e">
        <f t="shared" si="30"/>
        <v>#DIV/0!</v>
      </c>
      <c r="CF43" s="123"/>
      <c r="CH43" s="67">
        <f t="shared" si="19"/>
        <v>0</v>
      </c>
      <c r="CI43" s="67">
        <f t="shared" si="31"/>
        <v>0</v>
      </c>
      <c r="CJ43" s="67">
        <f t="shared" si="32"/>
        <v>0</v>
      </c>
      <c r="CK43" s="67">
        <f t="shared" si="33"/>
        <v>0</v>
      </c>
      <c r="CM43" s="67">
        <f t="shared" si="20"/>
        <v>0</v>
      </c>
      <c r="CN43" s="67">
        <f t="shared" si="34"/>
        <v>0</v>
      </c>
      <c r="CO43" s="67">
        <f t="shared" si="35"/>
        <v>0</v>
      </c>
      <c r="CQ43" s="67">
        <f t="shared" si="36"/>
        <v>0</v>
      </c>
      <c r="CR43" s="61"/>
      <c r="CT43" s="67">
        <f t="shared" si="21"/>
        <v>0</v>
      </c>
      <c r="CU43" s="67">
        <f t="shared" si="37"/>
        <v>0</v>
      </c>
      <c r="CV43" s="67">
        <f t="shared" si="38"/>
        <v>0</v>
      </c>
      <c r="CW43" s="67">
        <f t="shared" si="39"/>
        <v>0</v>
      </c>
      <c r="CY43" s="67">
        <f t="shared" si="22"/>
        <v>0</v>
      </c>
      <c r="CZ43" s="67">
        <f t="shared" si="40"/>
        <v>0</v>
      </c>
      <c r="DA43" s="67">
        <f t="shared" si="41"/>
        <v>0</v>
      </c>
      <c r="DC43" s="67">
        <f t="shared" si="42"/>
        <v>0</v>
      </c>
      <c r="DD43" s="61"/>
      <c r="DO43" s="62">
        <v>38</v>
      </c>
      <c r="DP43" s="82" t="s">
        <v>69</v>
      </c>
      <c r="DQ43" s="83" t="e">
        <f>SUM('SA 2015 LA Mans'!S53-'SA 2015 LA Mans'!#REF!)</f>
        <v>#REF!</v>
      </c>
      <c r="DR43" s="84" t="s">
        <v>61</v>
      </c>
      <c r="DS43" s="85" t="s">
        <v>70</v>
      </c>
      <c r="DT43" s="86" t="s">
        <v>71</v>
      </c>
      <c r="DU43" s="73" t="s">
        <v>72</v>
      </c>
      <c r="DW43" s="82" t="s">
        <v>69</v>
      </c>
      <c r="DX43" s="227" t="e">
        <f>SUM('SA 2015 LA Mans'!#REF!-'SA 2015 LA Mans'!#REF!)</f>
        <v>#REF!</v>
      </c>
      <c r="DY43" s="84" t="s">
        <v>61</v>
      </c>
      <c r="DZ43" s="85" t="s">
        <v>70</v>
      </c>
      <c r="EA43" s="86" t="s">
        <v>71</v>
      </c>
      <c r="EB43" s="73" t="s">
        <v>72</v>
      </c>
      <c r="ED43" s="82" t="s">
        <v>69</v>
      </c>
      <c r="EE43" s="227">
        <f>SUM('SA 2015 LA Mans'!AV53-'SA 2015 LA Mans'!AL53)</f>
        <v>-38</v>
      </c>
      <c r="EF43" s="84" t="s">
        <v>61</v>
      </c>
      <c r="EG43" s="85" t="s">
        <v>70</v>
      </c>
      <c r="EH43" s="86" t="s">
        <v>71</v>
      </c>
      <c r="EI43" s="73" t="s">
        <v>72</v>
      </c>
    </row>
    <row r="44" spans="1:139" ht="18">
      <c r="A44" s="67"/>
      <c r="B44" s="81">
        <v>39</v>
      </c>
      <c r="C44" s="145">
        <v>39</v>
      </c>
      <c r="D44" s="90"/>
      <c r="E44" s="80"/>
      <c r="F44" s="76"/>
      <c r="G44" s="80"/>
      <c r="H44" s="76"/>
      <c r="I44" s="80"/>
      <c r="J44" s="78"/>
      <c r="K44" s="134"/>
      <c r="L44" s="135">
        <f t="shared" si="23"/>
        <v>0</v>
      </c>
      <c r="M44" s="256" t="e">
        <f t="shared" si="25"/>
        <v>#DIV/0!</v>
      </c>
      <c r="N44" s="136">
        <f t="shared" si="26"/>
        <v>0</v>
      </c>
      <c r="O44" s="94"/>
      <c r="BZ44" s="116">
        <f t="shared" si="27"/>
        <v>0</v>
      </c>
      <c r="CA44" s="98" t="e">
        <f t="shared" si="28"/>
        <v>#DIV/0!</v>
      </c>
      <c r="CB44" s="184">
        <v>0</v>
      </c>
      <c r="CC44" s="67"/>
      <c r="CD44" s="122">
        <f t="shared" si="29"/>
        <v>0</v>
      </c>
      <c r="CE44" s="97" t="e">
        <f t="shared" si="30"/>
        <v>#DIV/0!</v>
      </c>
      <c r="CF44" s="123"/>
      <c r="CG44" s="67"/>
      <c r="CH44" s="67">
        <f t="shared" si="19"/>
        <v>0</v>
      </c>
      <c r="CI44" s="67">
        <f t="shared" si="31"/>
        <v>0</v>
      </c>
      <c r="CJ44" s="67">
        <f t="shared" si="32"/>
        <v>0</v>
      </c>
      <c r="CK44" s="67">
        <f t="shared" si="33"/>
        <v>0</v>
      </c>
      <c r="CL44" s="67"/>
      <c r="CM44" s="67">
        <f t="shared" si="20"/>
        <v>0</v>
      </c>
      <c r="CN44" s="67">
        <f t="shared" si="34"/>
        <v>0</v>
      </c>
      <c r="CO44" s="67">
        <f t="shared" si="35"/>
        <v>0</v>
      </c>
      <c r="CP44" s="67"/>
      <c r="CQ44" s="67">
        <f t="shared" si="36"/>
        <v>0</v>
      </c>
      <c r="CS44" s="67"/>
      <c r="CT44" s="67">
        <f t="shared" si="21"/>
        <v>0</v>
      </c>
      <c r="CU44" s="67">
        <f t="shared" si="37"/>
        <v>0</v>
      </c>
      <c r="CV44" s="67">
        <f t="shared" si="38"/>
        <v>0</v>
      </c>
      <c r="CW44" s="67">
        <f t="shared" si="39"/>
        <v>0</v>
      </c>
      <c r="CX44" s="67"/>
      <c r="CY44" s="67">
        <f t="shared" si="22"/>
        <v>0</v>
      </c>
      <c r="CZ44" s="67">
        <f t="shared" si="40"/>
        <v>0</v>
      </c>
      <c r="DA44" s="67">
        <f t="shared" si="41"/>
        <v>0</v>
      </c>
      <c r="DB44" s="67"/>
      <c r="DC44" s="67">
        <f t="shared" si="42"/>
        <v>0</v>
      </c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2">
        <v>39</v>
      </c>
      <c r="DP44" s="50" t="s">
        <v>69</v>
      </c>
      <c r="DQ44" s="63" t="e">
        <f>SUM('SA 2015 LA Mans'!S54-'SA 2015 LA Mans'!#REF!)</f>
        <v>#REF!</v>
      </c>
      <c r="DR44" s="51" t="s">
        <v>61</v>
      </c>
      <c r="DS44" s="52" t="s">
        <v>70</v>
      </c>
      <c r="DT44" s="53" t="s">
        <v>71</v>
      </c>
      <c r="DU44" s="64" t="s">
        <v>72</v>
      </c>
      <c r="DW44" s="50" t="s">
        <v>69</v>
      </c>
      <c r="DX44" s="227" t="e">
        <f>SUM('SA 2015 LA Mans'!#REF!-'SA 2015 LA Mans'!#REF!)</f>
        <v>#REF!</v>
      </c>
      <c r="DY44" s="51" t="s">
        <v>61</v>
      </c>
      <c r="DZ44" s="52" t="s">
        <v>70</v>
      </c>
      <c r="EA44" s="53" t="s">
        <v>71</v>
      </c>
      <c r="EB44" s="64" t="s">
        <v>72</v>
      </c>
      <c r="ED44" s="50" t="s">
        <v>69</v>
      </c>
      <c r="EE44" s="227">
        <f>SUM('SA 2015 LA Mans'!AV54-'SA 2015 LA Mans'!AL54)</f>
        <v>-39</v>
      </c>
      <c r="EF44" s="51" t="s">
        <v>61</v>
      </c>
      <c r="EG44" s="52" t="s">
        <v>70</v>
      </c>
      <c r="EH44" s="53" t="s">
        <v>71</v>
      </c>
      <c r="EI44" s="64" t="s">
        <v>72</v>
      </c>
    </row>
    <row r="45" spans="2:139" s="67" customFormat="1" ht="18">
      <c r="B45" s="81">
        <v>40</v>
      </c>
      <c r="C45" s="145">
        <v>40</v>
      </c>
      <c r="D45" s="89"/>
      <c r="E45" s="48"/>
      <c r="F45" s="48"/>
      <c r="G45" s="48"/>
      <c r="H45" s="48"/>
      <c r="I45" s="48"/>
      <c r="J45" s="49"/>
      <c r="K45" s="49"/>
      <c r="L45" s="135">
        <f t="shared" si="23"/>
        <v>0</v>
      </c>
      <c r="M45" s="256" t="e">
        <f t="shared" si="25"/>
        <v>#DIV/0!</v>
      </c>
      <c r="N45" s="136">
        <f t="shared" si="26"/>
        <v>0</v>
      </c>
      <c r="O45" s="94"/>
      <c r="BZ45" s="116">
        <f t="shared" si="27"/>
        <v>0</v>
      </c>
      <c r="CA45" s="98" t="e">
        <f t="shared" si="28"/>
        <v>#DIV/0!</v>
      </c>
      <c r="CB45" s="184">
        <v>0</v>
      </c>
      <c r="CD45" s="122">
        <f t="shared" si="29"/>
        <v>0</v>
      </c>
      <c r="CE45" s="97" t="e">
        <f t="shared" si="30"/>
        <v>#DIV/0!</v>
      </c>
      <c r="CF45" s="123"/>
      <c r="CH45" s="67">
        <f t="shared" si="19"/>
        <v>0</v>
      </c>
      <c r="CI45" s="67">
        <f t="shared" si="31"/>
        <v>0</v>
      </c>
      <c r="CJ45" s="67">
        <f t="shared" si="32"/>
        <v>0</v>
      </c>
      <c r="CK45" s="67">
        <f t="shared" si="33"/>
        <v>0</v>
      </c>
      <c r="CM45" s="67">
        <f t="shared" si="20"/>
        <v>0</v>
      </c>
      <c r="CN45" s="67">
        <f t="shared" si="34"/>
        <v>0</v>
      </c>
      <c r="CO45" s="67">
        <f t="shared" si="35"/>
        <v>0</v>
      </c>
      <c r="CQ45" s="67">
        <f t="shared" si="36"/>
        <v>0</v>
      </c>
      <c r="CR45" s="61"/>
      <c r="CT45" s="67">
        <f t="shared" si="21"/>
        <v>0</v>
      </c>
      <c r="CU45" s="67">
        <f t="shared" si="37"/>
        <v>0</v>
      </c>
      <c r="CV45" s="67">
        <f t="shared" si="38"/>
        <v>0</v>
      </c>
      <c r="CW45" s="67">
        <f t="shared" si="39"/>
        <v>0</v>
      </c>
      <c r="CY45" s="67">
        <f t="shared" si="22"/>
        <v>0</v>
      </c>
      <c r="CZ45" s="67">
        <f t="shared" si="40"/>
        <v>0</v>
      </c>
      <c r="DA45" s="67">
        <f t="shared" si="41"/>
        <v>0</v>
      </c>
      <c r="DC45" s="67">
        <f t="shared" si="42"/>
        <v>0</v>
      </c>
      <c r="DD45" s="61"/>
      <c r="DO45" s="62">
        <v>40</v>
      </c>
      <c r="DP45" s="82" t="s">
        <v>69</v>
      </c>
      <c r="DQ45" s="83" t="e">
        <f>SUM('SA 2015 LA Mans'!S55-'SA 2015 LA Mans'!#REF!)</f>
        <v>#REF!</v>
      </c>
      <c r="DR45" s="84" t="s">
        <v>61</v>
      </c>
      <c r="DS45" s="85" t="s">
        <v>70</v>
      </c>
      <c r="DT45" s="86" t="s">
        <v>71</v>
      </c>
      <c r="DU45" s="73" t="s">
        <v>72</v>
      </c>
      <c r="DW45" s="82" t="s">
        <v>69</v>
      </c>
      <c r="DX45" s="227" t="e">
        <f>SUM('SA 2015 LA Mans'!#REF!-'SA 2015 LA Mans'!#REF!)</f>
        <v>#REF!</v>
      </c>
      <c r="DY45" s="84" t="s">
        <v>61</v>
      </c>
      <c r="DZ45" s="85" t="s">
        <v>70</v>
      </c>
      <c r="EA45" s="86" t="s">
        <v>71</v>
      </c>
      <c r="EB45" s="73" t="s">
        <v>72</v>
      </c>
      <c r="ED45" s="82" t="s">
        <v>69</v>
      </c>
      <c r="EE45" s="227">
        <f>SUM('SA 2015 LA Mans'!AV55-'SA 2015 LA Mans'!AL55)</f>
        <v>-40</v>
      </c>
      <c r="EF45" s="84" t="s">
        <v>61</v>
      </c>
      <c r="EG45" s="85" t="s">
        <v>70</v>
      </c>
      <c r="EH45" s="86" t="s">
        <v>71</v>
      </c>
      <c r="EI45" s="73" t="s">
        <v>72</v>
      </c>
    </row>
    <row r="46" spans="1:139" ht="18">
      <c r="A46" s="67"/>
      <c r="B46" s="81">
        <v>41</v>
      </c>
      <c r="C46" s="145">
        <v>41</v>
      </c>
      <c r="D46" s="90"/>
      <c r="E46" s="80"/>
      <c r="F46" s="76"/>
      <c r="G46" s="80"/>
      <c r="H46" s="76"/>
      <c r="I46" s="80"/>
      <c r="J46" s="78"/>
      <c r="K46" s="134"/>
      <c r="L46" s="135">
        <f t="shared" si="23"/>
        <v>0</v>
      </c>
      <c r="M46" s="256" t="e">
        <f t="shared" si="25"/>
        <v>#DIV/0!</v>
      </c>
      <c r="N46" s="136">
        <f t="shared" si="26"/>
        <v>0</v>
      </c>
      <c r="O46" s="94"/>
      <c r="BZ46" s="116">
        <f t="shared" si="27"/>
        <v>0</v>
      </c>
      <c r="CA46" s="98" t="e">
        <f t="shared" si="28"/>
        <v>#DIV/0!</v>
      </c>
      <c r="CB46" s="184">
        <v>0</v>
      </c>
      <c r="CC46" s="67"/>
      <c r="CD46" s="122">
        <f t="shared" si="29"/>
        <v>0</v>
      </c>
      <c r="CE46" s="97" t="e">
        <f t="shared" si="30"/>
        <v>#DIV/0!</v>
      </c>
      <c r="CF46" s="123"/>
      <c r="CG46" s="67"/>
      <c r="CH46" s="67">
        <f t="shared" si="19"/>
        <v>0</v>
      </c>
      <c r="CI46" s="67">
        <f t="shared" si="31"/>
        <v>0</v>
      </c>
      <c r="CJ46" s="67">
        <f t="shared" si="32"/>
        <v>0</v>
      </c>
      <c r="CK46" s="67">
        <f t="shared" si="33"/>
        <v>0</v>
      </c>
      <c r="CL46" s="67"/>
      <c r="CM46" s="67">
        <f t="shared" si="20"/>
        <v>0</v>
      </c>
      <c r="CN46" s="67">
        <f t="shared" si="34"/>
        <v>0</v>
      </c>
      <c r="CO46" s="67">
        <f t="shared" si="35"/>
        <v>0</v>
      </c>
      <c r="CP46" s="67"/>
      <c r="CQ46" s="67">
        <f t="shared" si="36"/>
        <v>0</v>
      </c>
      <c r="CS46" s="67"/>
      <c r="CT46" s="67">
        <f t="shared" si="21"/>
        <v>0</v>
      </c>
      <c r="CU46" s="67">
        <f t="shared" si="37"/>
        <v>0</v>
      </c>
      <c r="CV46" s="67">
        <f t="shared" si="38"/>
        <v>0</v>
      </c>
      <c r="CW46" s="67">
        <f t="shared" si="39"/>
        <v>0</v>
      </c>
      <c r="CX46" s="67"/>
      <c r="CY46" s="67">
        <f t="shared" si="22"/>
        <v>0</v>
      </c>
      <c r="CZ46" s="67">
        <f t="shared" si="40"/>
        <v>0</v>
      </c>
      <c r="DA46" s="67">
        <f t="shared" si="41"/>
        <v>0</v>
      </c>
      <c r="DB46" s="67"/>
      <c r="DC46" s="67">
        <f t="shared" si="42"/>
        <v>0</v>
      </c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2">
        <v>41</v>
      </c>
      <c r="DP46" s="50" t="s">
        <v>69</v>
      </c>
      <c r="DQ46" s="63" t="e">
        <f>SUM('SA 2015 LA Mans'!S56-'SA 2015 LA Mans'!#REF!)</f>
        <v>#REF!</v>
      </c>
      <c r="DR46" s="51" t="s">
        <v>61</v>
      </c>
      <c r="DS46" s="52" t="s">
        <v>70</v>
      </c>
      <c r="DT46" s="53" t="s">
        <v>71</v>
      </c>
      <c r="DU46" s="64" t="s">
        <v>72</v>
      </c>
      <c r="DW46" s="50" t="s">
        <v>69</v>
      </c>
      <c r="DX46" s="227" t="e">
        <f>SUM('SA 2015 LA Mans'!#REF!-'SA 2015 LA Mans'!#REF!)</f>
        <v>#REF!</v>
      </c>
      <c r="DY46" s="51" t="s">
        <v>61</v>
      </c>
      <c r="DZ46" s="52" t="s">
        <v>70</v>
      </c>
      <c r="EA46" s="53" t="s">
        <v>71</v>
      </c>
      <c r="EB46" s="64" t="s">
        <v>72</v>
      </c>
      <c r="ED46" s="50" t="s">
        <v>69</v>
      </c>
      <c r="EE46" s="227">
        <f>SUM('SA 2015 LA Mans'!AV56-'SA 2015 LA Mans'!AL56)</f>
        <v>-41</v>
      </c>
      <c r="EF46" s="51" t="s">
        <v>61</v>
      </c>
      <c r="EG46" s="52" t="s">
        <v>70</v>
      </c>
      <c r="EH46" s="53" t="s">
        <v>71</v>
      </c>
      <c r="EI46" s="64" t="s">
        <v>72</v>
      </c>
    </row>
    <row r="47" spans="2:139" s="67" customFormat="1" ht="18">
      <c r="B47" s="81">
        <v>42</v>
      </c>
      <c r="C47" s="145">
        <v>42</v>
      </c>
      <c r="D47" s="89"/>
      <c r="E47" s="48"/>
      <c r="F47" s="48"/>
      <c r="G47" s="48"/>
      <c r="H47" s="48"/>
      <c r="I47" s="48"/>
      <c r="J47" s="49"/>
      <c r="K47" s="49"/>
      <c r="L47" s="135">
        <f t="shared" si="23"/>
        <v>0</v>
      </c>
      <c r="M47" s="256" t="e">
        <f t="shared" si="25"/>
        <v>#DIV/0!</v>
      </c>
      <c r="N47" s="136">
        <f t="shared" si="26"/>
        <v>0</v>
      </c>
      <c r="O47" s="94"/>
      <c r="BZ47" s="116">
        <f t="shared" si="27"/>
        <v>0</v>
      </c>
      <c r="CA47" s="98" t="e">
        <f t="shared" si="28"/>
        <v>#DIV/0!</v>
      </c>
      <c r="CB47" s="184">
        <v>0</v>
      </c>
      <c r="CD47" s="122">
        <f t="shared" si="29"/>
        <v>0</v>
      </c>
      <c r="CE47" s="97" t="e">
        <f t="shared" si="30"/>
        <v>#DIV/0!</v>
      </c>
      <c r="CF47" s="123"/>
      <c r="CH47" s="67">
        <f t="shared" si="19"/>
        <v>0</v>
      </c>
      <c r="CI47" s="67">
        <f t="shared" si="31"/>
        <v>0</v>
      </c>
      <c r="CJ47" s="67">
        <f t="shared" si="32"/>
        <v>0</v>
      </c>
      <c r="CK47" s="67">
        <f t="shared" si="33"/>
        <v>0</v>
      </c>
      <c r="CM47" s="67">
        <f t="shared" si="20"/>
        <v>0</v>
      </c>
      <c r="CN47" s="67">
        <f t="shared" si="34"/>
        <v>0</v>
      </c>
      <c r="CO47" s="67">
        <f t="shared" si="35"/>
        <v>0</v>
      </c>
      <c r="CQ47" s="67">
        <f t="shared" si="36"/>
        <v>0</v>
      </c>
      <c r="CR47" s="61"/>
      <c r="CT47" s="67">
        <f t="shared" si="21"/>
        <v>0</v>
      </c>
      <c r="CU47" s="67">
        <f t="shared" si="37"/>
        <v>0</v>
      </c>
      <c r="CV47" s="67">
        <f t="shared" si="38"/>
        <v>0</v>
      </c>
      <c r="CW47" s="67">
        <f t="shared" si="39"/>
        <v>0</v>
      </c>
      <c r="CY47" s="67">
        <f t="shared" si="22"/>
        <v>0</v>
      </c>
      <c r="CZ47" s="67">
        <f t="shared" si="40"/>
        <v>0</v>
      </c>
      <c r="DA47" s="67">
        <f t="shared" si="41"/>
        <v>0</v>
      </c>
      <c r="DC47" s="67">
        <f t="shared" si="42"/>
        <v>0</v>
      </c>
      <c r="DD47" s="61"/>
      <c r="DO47" s="62">
        <v>42</v>
      </c>
      <c r="DP47" s="82" t="s">
        <v>69</v>
      </c>
      <c r="DQ47" s="83" t="e">
        <f>SUM('SA 2015 LA Mans'!S57-'SA 2015 LA Mans'!#REF!)</f>
        <v>#REF!</v>
      </c>
      <c r="DR47" s="84" t="s">
        <v>61</v>
      </c>
      <c r="DS47" s="85" t="s">
        <v>70</v>
      </c>
      <c r="DT47" s="86" t="s">
        <v>71</v>
      </c>
      <c r="DU47" s="73" t="s">
        <v>72</v>
      </c>
      <c r="DW47" s="82" t="s">
        <v>69</v>
      </c>
      <c r="DX47" s="227" t="e">
        <f>SUM('SA 2015 LA Mans'!#REF!-'SA 2015 LA Mans'!#REF!)</f>
        <v>#REF!</v>
      </c>
      <c r="DY47" s="84" t="s">
        <v>61</v>
      </c>
      <c r="DZ47" s="85" t="s">
        <v>70</v>
      </c>
      <c r="EA47" s="86" t="s">
        <v>71</v>
      </c>
      <c r="EB47" s="73" t="s">
        <v>72</v>
      </c>
      <c r="ED47" s="82" t="s">
        <v>69</v>
      </c>
      <c r="EE47" s="227">
        <f>SUM('SA 2015 LA Mans'!AV57-'SA 2015 LA Mans'!AL57)</f>
        <v>-42</v>
      </c>
      <c r="EF47" s="84" t="s">
        <v>61</v>
      </c>
      <c r="EG47" s="85" t="s">
        <v>70</v>
      </c>
      <c r="EH47" s="86" t="s">
        <v>71</v>
      </c>
      <c r="EI47" s="73" t="s">
        <v>72</v>
      </c>
    </row>
    <row r="48" spans="1:139" ht="18">
      <c r="A48" s="67"/>
      <c r="B48" s="81">
        <v>43</v>
      </c>
      <c r="C48" s="145">
        <v>43</v>
      </c>
      <c r="D48" s="90"/>
      <c r="E48" s="80"/>
      <c r="F48" s="76"/>
      <c r="G48" s="80"/>
      <c r="H48" s="76"/>
      <c r="I48" s="80"/>
      <c r="J48" s="78"/>
      <c r="K48" s="134"/>
      <c r="L48" s="135">
        <f t="shared" si="23"/>
        <v>0</v>
      </c>
      <c r="M48" s="256" t="e">
        <f t="shared" si="25"/>
        <v>#DIV/0!</v>
      </c>
      <c r="N48" s="136">
        <f t="shared" si="26"/>
        <v>0</v>
      </c>
      <c r="O48" s="94"/>
      <c r="BZ48" s="116">
        <f t="shared" si="27"/>
        <v>0</v>
      </c>
      <c r="CA48" s="98" t="e">
        <f t="shared" si="28"/>
        <v>#DIV/0!</v>
      </c>
      <c r="CB48" s="184">
        <v>0</v>
      </c>
      <c r="CC48" s="67"/>
      <c r="CD48" s="122">
        <f t="shared" si="29"/>
        <v>0</v>
      </c>
      <c r="CE48" s="97" t="e">
        <f t="shared" si="30"/>
        <v>#DIV/0!</v>
      </c>
      <c r="CF48" s="123"/>
      <c r="CG48" s="67"/>
      <c r="CH48" s="67">
        <f t="shared" si="19"/>
        <v>0</v>
      </c>
      <c r="CI48" s="67">
        <f t="shared" si="31"/>
        <v>0</v>
      </c>
      <c r="CJ48" s="67">
        <f t="shared" si="32"/>
        <v>0</v>
      </c>
      <c r="CK48" s="67">
        <f t="shared" si="33"/>
        <v>0</v>
      </c>
      <c r="CL48" s="67"/>
      <c r="CM48" s="67">
        <f t="shared" si="20"/>
        <v>0</v>
      </c>
      <c r="CN48" s="67">
        <f t="shared" si="34"/>
        <v>0</v>
      </c>
      <c r="CO48" s="67">
        <f t="shared" si="35"/>
        <v>0</v>
      </c>
      <c r="CP48" s="67"/>
      <c r="CQ48" s="67">
        <f t="shared" si="36"/>
        <v>0</v>
      </c>
      <c r="CS48" s="67"/>
      <c r="CT48" s="67">
        <f t="shared" si="21"/>
        <v>0</v>
      </c>
      <c r="CU48" s="67">
        <f t="shared" si="37"/>
        <v>0</v>
      </c>
      <c r="CV48" s="67">
        <f t="shared" si="38"/>
        <v>0</v>
      </c>
      <c r="CW48" s="67">
        <f t="shared" si="39"/>
        <v>0</v>
      </c>
      <c r="CX48" s="67"/>
      <c r="CY48" s="67">
        <f t="shared" si="22"/>
        <v>0</v>
      </c>
      <c r="CZ48" s="67">
        <f t="shared" si="40"/>
        <v>0</v>
      </c>
      <c r="DA48" s="67">
        <f t="shared" si="41"/>
        <v>0</v>
      </c>
      <c r="DB48" s="67"/>
      <c r="DC48" s="67">
        <f t="shared" si="42"/>
        <v>0</v>
      </c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2">
        <v>43</v>
      </c>
      <c r="DP48" s="50" t="s">
        <v>69</v>
      </c>
      <c r="DQ48" s="63" t="e">
        <f>SUM('SA 2015 LA Mans'!S58-'SA 2015 LA Mans'!#REF!)</f>
        <v>#REF!</v>
      </c>
      <c r="DR48" s="51" t="s">
        <v>61</v>
      </c>
      <c r="DS48" s="52" t="s">
        <v>70</v>
      </c>
      <c r="DT48" s="53" t="s">
        <v>71</v>
      </c>
      <c r="DU48" s="64" t="s">
        <v>72</v>
      </c>
      <c r="DW48" s="50" t="s">
        <v>69</v>
      </c>
      <c r="DX48" s="227" t="e">
        <f>SUM('SA 2015 LA Mans'!#REF!-'SA 2015 LA Mans'!#REF!)</f>
        <v>#REF!</v>
      </c>
      <c r="DY48" s="51" t="s">
        <v>61</v>
      </c>
      <c r="DZ48" s="52" t="s">
        <v>70</v>
      </c>
      <c r="EA48" s="53" t="s">
        <v>71</v>
      </c>
      <c r="EB48" s="64" t="s">
        <v>72</v>
      </c>
      <c r="ED48" s="50" t="s">
        <v>69</v>
      </c>
      <c r="EE48" s="227">
        <f>SUM('SA 2015 LA Mans'!AV58-'SA 2015 LA Mans'!AL58)</f>
        <v>-43</v>
      </c>
      <c r="EF48" s="51" t="s">
        <v>61</v>
      </c>
      <c r="EG48" s="52" t="s">
        <v>70</v>
      </c>
      <c r="EH48" s="53" t="s">
        <v>71</v>
      </c>
      <c r="EI48" s="64" t="s">
        <v>72</v>
      </c>
    </row>
    <row r="49" spans="2:139" s="67" customFormat="1" ht="18">
      <c r="B49" s="81">
        <v>44</v>
      </c>
      <c r="C49" s="145">
        <v>44</v>
      </c>
      <c r="D49" s="89"/>
      <c r="E49" s="48"/>
      <c r="F49" s="48"/>
      <c r="G49" s="48"/>
      <c r="H49" s="48"/>
      <c r="I49" s="48"/>
      <c r="J49" s="49"/>
      <c r="K49" s="49"/>
      <c r="L49" s="135">
        <f t="shared" si="23"/>
        <v>0</v>
      </c>
      <c r="M49" s="256" t="e">
        <f t="shared" si="25"/>
        <v>#DIV/0!</v>
      </c>
      <c r="N49" s="136">
        <f t="shared" si="26"/>
        <v>0</v>
      </c>
      <c r="O49" s="94"/>
      <c r="BZ49" s="116">
        <f t="shared" si="27"/>
        <v>0</v>
      </c>
      <c r="CA49" s="98" t="e">
        <f t="shared" si="28"/>
        <v>#DIV/0!</v>
      </c>
      <c r="CB49" s="184">
        <v>0</v>
      </c>
      <c r="CD49" s="122">
        <f t="shared" si="29"/>
        <v>0</v>
      </c>
      <c r="CE49" s="97" t="e">
        <f t="shared" si="30"/>
        <v>#DIV/0!</v>
      </c>
      <c r="CF49" s="123"/>
      <c r="CH49" s="67">
        <f t="shared" si="19"/>
        <v>0</v>
      </c>
      <c r="CI49" s="67">
        <f t="shared" si="31"/>
        <v>0</v>
      </c>
      <c r="CJ49" s="67">
        <f t="shared" si="32"/>
        <v>0</v>
      </c>
      <c r="CK49" s="67">
        <f t="shared" si="33"/>
        <v>0</v>
      </c>
      <c r="CM49" s="67">
        <f t="shared" si="20"/>
        <v>0</v>
      </c>
      <c r="CN49" s="67">
        <f t="shared" si="34"/>
        <v>0</v>
      </c>
      <c r="CO49" s="67">
        <f t="shared" si="35"/>
        <v>0</v>
      </c>
      <c r="CQ49" s="67">
        <f t="shared" si="36"/>
        <v>0</v>
      </c>
      <c r="CR49" s="61"/>
      <c r="CT49" s="67">
        <f t="shared" si="21"/>
        <v>0</v>
      </c>
      <c r="CU49" s="67">
        <f t="shared" si="37"/>
        <v>0</v>
      </c>
      <c r="CV49" s="67">
        <f t="shared" si="38"/>
        <v>0</v>
      </c>
      <c r="CW49" s="67">
        <f t="shared" si="39"/>
        <v>0</v>
      </c>
      <c r="CY49" s="67">
        <f t="shared" si="22"/>
        <v>0</v>
      </c>
      <c r="CZ49" s="67">
        <f t="shared" si="40"/>
        <v>0</v>
      </c>
      <c r="DA49" s="67">
        <f t="shared" si="41"/>
        <v>0</v>
      </c>
      <c r="DC49" s="67">
        <f t="shared" si="42"/>
        <v>0</v>
      </c>
      <c r="DD49" s="61"/>
      <c r="DO49" s="62">
        <v>44</v>
      </c>
      <c r="DP49" s="82" t="s">
        <v>69</v>
      </c>
      <c r="DQ49" s="83" t="e">
        <f>SUM('SA 2015 LA Mans'!S59-'SA 2015 LA Mans'!#REF!)</f>
        <v>#REF!</v>
      </c>
      <c r="DR49" s="84" t="s">
        <v>61</v>
      </c>
      <c r="DS49" s="85" t="s">
        <v>70</v>
      </c>
      <c r="DT49" s="86" t="s">
        <v>71</v>
      </c>
      <c r="DU49" s="73" t="s">
        <v>72</v>
      </c>
      <c r="DW49" s="82" t="s">
        <v>69</v>
      </c>
      <c r="DX49" s="227" t="e">
        <f>SUM('SA 2015 LA Mans'!#REF!-'SA 2015 LA Mans'!#REF!)</f>
        <v>#REF!</v>
      </c>
      <c r="DY49" s="84" t="s">
        <v>61</v>
      </c>
      <c r="DZ49" s="85" t="s">
        <v>70</v>
      </c>
      <c r="EA49" s="86" t="s">
        <v>71</v>
      </c>
      <c r="EB49" s="73" t="s">
        <v>72</v>
      </c>
      <c r="ED49" s="82" t="s">
        <v>69</v>
      </c>
      <c r="EE49" s="227">
        <f>SUM('SA 2015 LA Mans'!AV59-'SA 2015 LA Mans'!AL59)</f>
        <v>-44</v>
      </c>
      <c r="EF49" s="84" t="s">
        <v>61</v>
      </c>
      <c r="EG49" s="85" t="s">
        <v>70</v>
      </c>
      <c r="EH49" s="86" t="s">
        <v>71</v>
      </c>
      <c r="EI49" s="73" t="s">
        <v>72</v>
      </c>
    </row>
    <row r="50" spans="1:139" ht="18">
      <c r="A50" s="67"/>
      <c r="B50" s="81">
        <v>45</v>
      </c>
      <c r="C50" s="145">
        <v>45</v>
      </c>
      <c r="D50" s="90"/>
      <c r="E50" s="80"/>
      <c r="F50" s="76"/>
      <c r="G50" s="80"/>
      <c r="H50" s="76"/>
      <c r="I50" s="80"/>
      <c r="J50" s="78"/>
      <c r="K50" s="134"/>
      <c r="L50" s="135">
        <f t="shared" si="23"/>
        <v>0</v>
      </c>
      <c r="M50" s="256" t="e">
        <f t="shared" si="25"/>
        <v>#DIV/0!</v>
      </c>
      <c r="N50" s="136">
        <f t="shared" si="26"/>
        <v>0</v>
      </c>
      <c r="O50" s="94"/>
      <c r="BZ50" s="116">
        <f t="shared" si="27"/>
        <v>0</v>
      </c>
      <c r="CA50" s="98" t="e">
        <f t="shared" si="28"/>
        <v>#DIV/0!</v>
      </c>
      <c r="CB50" s="184">
        <v>0</v>
      </c>
      <c r="CC50" s="67"/>
      <c r="CD50" s="122">
        <f t="shared" si="29"/>
        <v>0</v>
      </c>
      <c r="CE50" s="97" t="e">
        <f t="shared" si="30"/>
        <v>#DIV/0!</v>
      </c>
      <c r="CF50" s="123"/>
      <c r="CG50" s="67"/>
      <c r="CH50" s="67">
        <f t="shared" si="19"/>
        <v>0</v>
      </c>
      <c r="CI50" s="67">
        <f t="shared" si="31"/>
        <v>0</v>
      </c>
      <c r="CJ50" s="67">
        <f t="shared" si="32"/>
        <v>0</v>
      </c>
      <c r="CK50" s="67">
        <f t="shared" si="33"/>
        <v>0</v>
      </c>
      <c r="CL50" s="67"/>
      <c r="CM50" s="67">
        <f t="shared" si="20"/>
        <v>0</v>
      </c>
      <c r="CN50" s="67">
        <f t="shared" si="34"/>
        <v>0</v>
      </c>
      <c r="CO50" s="67">
        <f t="shared" si="35"/>
        <v>0</v>
      </c>
      <c r="CP50" s="67"/>
      <c r="CQ50" s="67">
        <f t="shared" si="36"/>
        <v>0</v>
      </c>
      <c r="CS50" s="67"/>
      <c r="CT50" s="67">
        <f t="shared" si="21"/>
        <v>0</v>
      </c>
      <c r="CU50" s="67">
        <f t="shared" si="37"/>
        <v>0</v>
      </c>
      <c r="CV50" s="67">
        <f t="shared" si="38"/>
        <v>0</v>
      </c>
      <c r="CW50" s="67">
        <f t="shared" si="39"/>
        <v>0</v>
      </c>
      <c r="CX50" s="67"/>
      <c r="CY50" s="67">
        <f t="shared" si="22"/>
        <v>0</v>
      </c>
      <c r="CZ50" s="67">
        <f t="shared" si="40"/>
        <v>0</v>
      </c>
      <c r="DA50" s="67">
        <f t="shared" si="41"/>
        <v>0</v>
      </c>
      <c r="DB50" s="67"/>
      <c r="DC50" s="67">
        <f t="shared" si="42"/>
        <v>0</v>
      </c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2">
        <v>45</v>
      </c>
      <c r="DP50" s="50" t="s">
        <v>69</v>
      </c>
      <c r="DQ50" s="63" t="e">
        <f>SUM('SA 2015 LA Mans'!S60-'SA 2015 LA Mans'!#REF!)</f>
        <v>#REF!</v>
      </c>
      <c r="DR50" s="51" t="s">
        <v>61</v>
      </c>
      <c r="DS50" s="52" t="s">
        <v>70</v>
      </c>
      <c r="DT50" s="53" t="s">
        <v>71</v>
      </c>
      <c r="DU50" s="64" t="s">
        <v>72</v>
      </c>
      <c r="DW50" s="50" t="s">
        <v>69</v>
      </c>
      <c r="DX50" s="227" t="e">
        <f>SUM('SA 2015 LA Mans'!#REF!-'SA 2015 LA Mans'!#REF!)</f>
        <v>#REF!</v>
      </c>
      <c r="DY50" s="51" t="s">
        <v>61</v>
      </c>
      <c r="DZ50" s="52" t="s">
        <v>70</v>
      </c>
      <c r="EA50" s="53" t="s">
        <v>71</v>
      </c>
      <c r="EB50" s="64" t="s">
        <v>72</v>
      </c>
      <c r="ED50" s="50" t="s">
        <v>69</v>
      </c>
      <c r="EE50" s="227">
        <f>SUM('SA 2015 LA Mans'!AV60-'SA 2015 LA Mans'!AL60)</f>
        <v>-45</v>
      </c>
      <c r="EF50" s="51" t="s">
        <v>61</v>
      </c>
      <c r="EG50" s="52" t="s">
        <v>70</v>
      </c>
      <c r="EH50" s="53" t="s">
        <v>71</v>
      </c>
      <c r="EI50" s="64" t="s">
        <v>72</v>
      </c>
    </row>
    <row r="51" spans="2:139" s="67" customFormat="1" ht="18">
      <c r="B51" s="81">
        <v>46</v>
      </c>
      <c r="C51" s="145">
        <v>46</v>
      </c>
      <c r="D51" s="89"/>
      <c r="E51" s="48"/>
      <c r="F51" s="48"/>
      <c r="G51" s="48"/>
      <c r="H51" s="48"/>
      <c r="I51" s="48"/>
      <c r="J51" s="49"/>
      <c r="K51" s="49"/>
      <c r="L51" s="135">
        <f t="shared" si="23"/>
        <v>0</v>
      </c>
      <c r="M51" s="256" t="e">
        <f t="shared" si="25"/>
        <v>#DIV/0!</v>
      </c>
      <c r="N51" s="136">
        <f t="shared" si="26"/>
        <v>0</v>
      </c>
      <c r="O51" s="94"/>
      <c r="BZ51" s="116">
        <f t="shared" si="27"/>
        <v>0</v>
      </c>
      <c r="CA51" s="98" t="e">
        <f t="shared" si="28"/>
        <v>#DIV/0!</v>
      </c>
      <c r="CB51" s="184">
        <v>0</v>
      </c>
      <c r="CD51" s="122">
        <f t="shared" si="29"/>
        <v>0</v>
      </c>
      <c r="CE51" s="97" t="e">
        <f t="shared" si="30"/>
        <v>#DIV/0!</v>
      </c>
      <c r="CF51" s="123"/>
      <c r="CH51" s="67">
        <f t="shared" si="19"/>
        <v>0</v>
      </c>
      <c r="CI51" s="67">
        <f t="shared" si="31"/>
        <v>0</v>
      </c>
      <c r="CJ51" s="67">
        <f t="shared" si="32"/>
        <v>0</v>
      </c>
      <c r="CK51" s="67">
        <f t="shared" si="33"/>
        <v>0</v>
      </c>
      <c r="CM51" s="67">
        <f t="shared" si="20"/>
        <v>0</v>
      </c>
      <c r="CN51" s="67">
        <f t="shared" si="34"/>
        <v>0</v>
      </c>
      <c r="CO51" s="67">
        <f t="shared" si="35"/>
        <v>0</v>
      </c>
      <c r="CQ51" s="67">
        <f t="shared" si="36"/>
        <v>0</v>
      </c>
      <c r="CR51" s="61"/>
      <c r="CT51" s="67">
        <f t="shared" si="21"/>
        <v>0</v>
      </c>
      <c r="CU51" s="67">
        <f t="shared" si="37"/>
        <v>0</v>
      </c>
      <c r="CV51" s="67">
        <f t="shared" si="38"/>
        <v>0</v>
      </c>
      <c r="CW51" s="67">
        <f t="shared" si="39"/>
        <v>0</v>
      </c>
      <c r="CY51" s="67">
        <f t="shared" si="22"/>
        <v>0</v>
      </c>
      <c r="CZ51" s="67">
        <f t="shared" si="40"/>
        <v>0</v>
      </c>
      <c r="DA51" s="67">
        <f t="shared" si="41"/>
        <v>0</v>
      </c>
      <c r="DC51" s="67">
        <f t="shared" si="42"/>
        <v>0</v>
      </c>
      <c r="DD51" s="61"/>
      <c r="DO51" s="62">
        <v>46</v>
      </c>
      <c r="DP51" s="82" t="s">
        <v>69</v>
      </c>
      <c r="DQ51" s="83" t="e">
        <f>SUM('SA 2015 LA Mans'!S61-'SA 2015 LA Mans'!#REF!)</f>
        <v>#REF!</v>
      </c>
      <c r="DR51" s="84" t="s">
        <v>61</v>
      </c>
      <c r="DS51" s="85" t="s">
        <v>70</v>
      </c>
      <c r="DT51" s="86" t="s">
        <v>71</v>
      </c>
      <c r="DU51" s="73" t="s">
        <v>72</v>
      </c>
      <c r="DW51" s="82" t="s">
        <v>69</v>
      </c>
      <c r="DX51" s="227" t="e">
        <f>SUM('SA 2015 LA Mans'!#REF!-'SA 2015 LA Mans'!#REF!)</f>
        <v>#REF!</v>
      </c>
      <c r="DY51" s="84" t="s">
        <v>61</v>
      </c>
      <c r="DZ51" s="85" t="s">
        <v>70</v>
      </c>
      <c r="EA51" s="86" t="s">
        <v>71</v>
      </c>
      <c r="EB51" s="73" t="s">
        <v>72</v>
      </c>
      <c r="ED51" s="82" t="s">
        <v>69</v>
      </c>
      <c r="EE51" s="227">
        <f>SUM('SA 2015 LA Mans'!AV61-'SA 2015 LA Mans'!AL61)</f>
        <v>-46</v>
      </c>
      <c r="EF51" s="84" t="s">
        <v>61</v>
      </c>
      <c r="EG51" s="85" t="s">
        <v>70</v>
      </c>
      <c r="EH51" s="86" t="s">
        <v>71</v>
      </c>
      <c r="EI51" s="73" t="s">
        <v>72</v>
      </c>
    </row>
    <row r="52" spans="1:139" ht="18">
      <c r="A52" s="67"/>
      <c r="B52" s="81">
        <v>47</v>
      </c>
      <c r="C52" s="145">
        <v>47</v>
      </c>
      <c r="D52" s="90"/>
      <c r="E52" s="80"/>
      <c r="F52" s="76"/>
      <c r="G52" s="80"/>
      <c r="H52" s="76"/>
      <c r="I52" s="80"/>
      <c r="J52" s="78"/>
      <c r="K52" s="134"/>
      <c r="L52" s="135">
        <f t="shared" si="23"/>
        <v>0</v>
      </c>
      <c r="M52" s="256" t="e">
        <f t="shared" si="25"/>
        <v>#DIV/0!</v>
      </c>
      <c r="N52" s="136">
        <f t="shared" si="26"/>
        <v>0</v>
      </c>
      <c r="O52" s="94"/>
      <c r="BZ52" s="116">
        <f t="shared" si="27"/>
        <v>0</v>
      </c>
      <c r="CA52" s="98" t="e">
        <f t="shared" si="28"/>
        <v>#DIV/0!</v>
      </c>
      <c r="CB52" s="184">
        <v>0</v>
      </c>
      <c r="CC52" s="67"/>
      <c r="CD52" s="122">
        <f t="shared" si="29"/>
        <v>0</v>
      </c>
      <c r="CE52" s="97" t="e">
        <f t="shared" si="30"/>
        <v>#DIV/0!</v>
      </c>
      <c r="CF52" s="123"/>
      <c r="CG52" s="67"/>
      <c r="CH52" s="67">
        <f t="shared" si="19"/>
        <v>0</v>
      </c>
      <c r="CI52" s="67">
        <f t="shared" si="31"/>
        <v>0</v>
      </c>
      <c r="CJ52" s="67">
        <f t="shared" si="32"/>
        <v>0</v>
      </c>
      <c r="CK52" s="67">
        <f t="shared" si="33"/>
        <v>0</v>
      </c>
      <c r="CL52" s="67"/>
      <c r="CM52" s="67">
        <f t="shared" si="20"/>
        <v>0</v>
      </c>
      <c r="CN52" s="67">
        <f t="shared" si="34"/>
        <v>0</v>
      </c>
      <c r="CO52" s="67">
        <f t="shared" si="35"/>
        <v>0</v>
      </c>
      <c r="CP52" s="67"/>
      <c r="CQ52" s="67">
        <f t="shared" si="36"/>
        <v>0</v>
      </c>
      <c r="CS52" s="67"/>
      <c r="CT52" s="67">
        <f t="shared" si="21"/>
        <v>0</v>
      </c>
      <c r="CU52" s="67">
        <f t="shared" si="37"/>
        <v>0</v>
      </c>
      <c r="CV52" s="67">
        <f t="shared" si="38"/>
        <v>0</v>
      </c>
      <c r="CW52" s="67">
        <f t="shared" si="39"/>
        <v>0</v>
      </c>
      <c r="CX52" s="67"/>
      <c r="CY52" s="67">
        <f t="shared" si="22"/>
        <v>0</v>
      </c>
      <c r="CZ52" s="67">
        <f t="shared" si="40"/>
        <v>0</v>
      </c>
      <c r="DA52" s="67">
        <f t="shared" si="41"/>
        <v>0</v>
      </c>
      <c r="DB52" s="67"/>
      <c r="DC52" s="67">
        <f t="shared" si="42"/>
        <v>0</v>
      </c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2">
        <v>47</v>
      </c>
      <c r="DP52" s="50" t="s">
        <v>69</v>
      </c>
      <c r="DQ52" s="63" t="e">
        <f>SUM('SA 2015 LA Mans'!S62-'SA 2015 LA Mans'!#REF!)</f>
        <v>#REF!</v>
      </c>
      <c r="DR52" s="51" t="s">
        <v>61</v>
      </c>
      <c r="DS52" s="52" t="s">
        <v>70</v>
      </c>
      <c r="DT52" s="53" t="s">
        <v>71</v>
      </c>
      <c r="DU52" s="64" t="s">
        <v>72</v>
      </c>
      <c r="DW52" s="50" t="s">
        <v>69</v>
      </c>
      <c r="DX52" s="227" t="e">
        <f>SUM('SA 2015 LA Mans'!#REF!-'SA 2015 LA Mans'!#REF!)</f>
        <v>#REF!</v>
      </c>
      <c r="DY52" s="51" t="s">
        <v>61</v>
      </c>
      <c r="DZ52" s="52" t="s">
        <v>70</v>
      </c>
      <c r="EA52" s="53" t="s">
        <v>71</v>
      </c>
      <c r="EB52" s="64" t="s">
        <v>72</v>
      </c>
      <c r="ED52" s="50" t="s">
        <v>69</v>
      </c>
      <c r="EE52" s="227">
        <f>SUM('SA 2015 LA Mans'!AV62-'SA 2015 LA Mans'!AL62)</f>
        <v>-47</v>
      </c>
      <c r="EF52" s="51" t="s">
        <v>61</v>
      </c>
      <c r="EG52" s="52" t="s">
        <v>70</v>
      </c>
      <c r="EH52" s="53" t="s">
        <v>71</v>
      </c>
      <c r="EI52" s="64" t="s">
        <v>72</v>
      </c>
    </row>
    <row r="53" spans="2:139" s="67" customFormat="1" ht="18">
      <c r="B53" s="81">
        <v>48</v>
      </c>
      <c r="C53" s="145">
        <v>48</v>
      </c>
      <c r="D53" s="89"/>
      <c r="E53" s="48"/>
      <c r="F53" s="48"/>
      <c r="G53" s="48"/>
      <c r="H53" s="48"/>
      <c r="I53" s="48"/>
      <c r="J53" s="49"/>
      <c r="K53" s="49"/>
      <c r="L53" s="135">
        <f t="shared" si="23"/>
        <v>0</v>
      </c>
      <c r="M53" s="256" t="e">
        <f t="shared" si="25"/>
        <v>#DIV/0!</v>
      </c>
      <c r="N53" s="136">
        <f t="shared" si="26"/>
        <v>0</v>
      </c>
      <c r="O53" s="94"/>
      <c r="BZ53" s="116">
        <f t="shared" si="27"/>
        <v>0</v>
      </c>
      <c r="CA53" s="98" t="e">
        <f t="shared" si="28"/>
        <v>#DIV/0!</v>
      </c>
      <c r="CB53" s="184">
        <v>0</v>
      </c>
      <c r="CD53" s="122">
        <f t="shared" si="29"/>
        <v>0</v>
      </c>
      <c r="CE53" s="97" t="e">
        <f t="shared" si="30"/>
        <v>#DIV/0!</v>
      </c>
      <c r="CF53" s="123"/>
      <c r="CH53" s="67">
        <f t="shared" si="19"/>
        <v>0</v>
      </c>
      <c r="CI53" s="67">
        <f t="shared" si="31"/>
        <v>0</v>
      </c>
      <c r="CJ53" s="67">
        <f t="shared" si="32"/>
        <v>0</v>
      </c>
      <c r="CK53" s="67">
        <f t="shared" si="33"/>
        <v>0</v>
      </c>
      <c r="CM53" s="67">
        <f t="shared" si="20"/>
        <v>0</v>
      </c>
      <c r="CN53" s="67">
        <f t="shared" si="34"/>
        <v>0</v>
      </c>
      <c r="CO53" s="67">
        <f t="shared" si="35"/>
        <v>0</v>
      </c>
      <c r="CQ53" s="67">
        <f t="shared" si="36"/>
        <v>0</v>
      </c>
      <c r="CR53" s="61"/>
      <c r="CT53" s="67">
        <f t="shared" si="21"/>
        <v>0</v>
      </c>
      <c r="CU53" s="67">
        <f t="shared" si="37"/>
        <v>0</v>
      </c>
      <c r="CV53" s="67">
        <f t="shared" si="38"/>
        <v>0</v>
      </c>
      <c r="CW53" s="67">
        <f t="shared" si="39"/>
        <v>0</v>
      </c>
      <c r="CY53" s="67">
        <f t="shared" si="22"/>
        <v>0</v>
      </c>
      <c r="CZ53" s="67">
        <f t="shared" si="40"/>
        <v>0</v>
      </c>
      <c r="DA53" s="67">
        <f t="shared" si="41"/>
        <v>0</v>
      </c>
      <c r="DC53" s="67">
        <f t="shared" si="42"/>
        <v>0</v>
      </c>
      <c r="DD53" s="61"/>
      <c r="DO53" s="62">
        <v>48</v>
      </c>
      <c r="DP53" s="82" t="s">
        <v>69</v>
      </c>
      <c r="DQ53" s="83" t="e">
        <f>SUM('SA 2015 LA Mans'!S63-'SA 2015 LA Mans'!#REF!)</f>
        <v>#REF!</v>
      </c>
      <c r="DR53" s="84" t="s">
        <v>61</v>
      </c>
      <c r="DS53" s="85" t="s">
        <v>70</v>
      </c>
      <c r="DT53" s="86" t="s">
        <v>71</v>
      </c>
      <c r="DU53" s="73" t="s">
        <v>72</v>
      </c>
      <c r="DW53" s="82" t="s">
        <v>69</v>
      </c>
      <c r="DX53" s="227" t="e">
        <f>SUM('SA 2015 LA Mans'!#REF!-'SA 2015 LA Mans'!#REF!)</f>
        <v>#REF!</v>
      </c>
      <c r="DY53" s="84" t="s">
        <v>61</v>
      </c>
      <c r="DZ53" s="85" t="s">
        <v>70</v>
      </c>
      <c r="EA53" s="86" t="s">
        <v>71</v>
      </c>
      <c r="EB53" s="73" t="s">
        <v>72</v>
      </c>
      <c r="ED53" s="82" t="s">
        <v>69</v>
      </c>
      <c r="EE53" s="227">
        <f>SUM('SA 2015 LA Mans'!AV63-'SA 2015 LA Mans'!AL63)</f>
        <v>-48</v>
      </c>
      <c r="EF53" s="84" t="s">
        <v>61</v>
      </c>
      <c r="EG53" s="85" t="s">
        <v>70</v>
      </c>
      <c r="EH53" s="86" t="s">
        <v>71</v>
      </c>
      <c r="EI53" s="73" t="s">
        <v>72</v>
      </c>
    </row>
    <row r="54" spans="1:139" ht="18">
      <c r="A54" s="67"/>
      <c r="B54" s="81">
        <v>49</v>
      </c>
      <c r="C54" s="145">
        <v>49</v>
      </c>
      <c r="D54" s="90"/>
      <c r="E54" s="80"/>
      <c r="F54" s="76"/>
      <c r="G54" s="80"/>
      <c r="H54" s="76"/>
      <c r="I54" s="80"/>
      <c r="J54" s="78"/>
      <c r="K54" s="134"/>
      <c r="L54" s="135">
        <f t="shared" si="23"/>
        <v>0</v>
      </c>
      <c r="M54" s="256" t="e">
        <f t="shared" si="25"/>
        <v>#DIV/0!</v>
      </c>
      <c r="N54" s="136">
        <f t="shared" si="26"/>
        <v>0</v>
      </c>
      <c r="O54" s="94"/>
      <c r="BZ54" s="116">
        <f t="shared" si="27"/>
        <v>0</v>
      </c>
      <c r="CA54" s="98" t="e">
        <f t="shared" si="28"/>
        <v>#DIV/0!</v>
      </c>
      <c r="CB54" s="184">
        <v>0</v>
      </c>
      <c r="CC54" s="67"/>
      <c r="CD54" s="122">
        <f t="shared" si="29"/>
        <v>0</v>
      </c>
      <c r="CE54" s="97" t="e">
        <f t="shared" si="30"/>
        <v>#DIV/0!</v>
      </c>
      <c r="CF54" s="123"/>
      <c r="CG54" s="67"/>
      <c r="CH54" s="67">
        <f t="shared" si="19"/>
        <v>0</v>
      </c>
      <c r="CI54" s="67">
        <f t="shared" si="31"/>
        <v>0</v>
      </c>
      <c r="CJ54" s="67">
        <f t="shared" si="32"/>
        <v>0</v>
      </c>
      <c r="CK54" s="67">
        <f t="shared" si="33"/>
        <v>0</v>
      </c>
      <c r="CL54" s="67"/>
      <c r="CM54" s="67">
        <f t="shared" si="20"/>
        <v>0</v>
      </c>
      <c r="CN54" s="67">
        <f t="shared" si="34"/>
        <v>0</v>
      </c>
      <c r="CO54" s="67">
        <f t="shared" si="35"/>
        <v>0</v>
      </c>
      <c r="CP54" s="67"/>
      <c r="CQ54" s="67">
        <f t="shared" si="36"/>
        <v>0</v>
      </c>
      <c r="CS54" s="67"/>
      <c r="CT54" s="67">
        <f t="shared" si="21"/>
        <v>0</v>
      </c>
      <c r="CU54" s="67">
        <f t="shared" si="37"/>
        <v>0</v>
      </c>
      <c r="CV54" s="67">
        <f t="shared" si="38"/>
        <v>0</v>
      </c>
      <c r="CW54" s="67">
        <f t="shared" si="39"/>
        <v>0</v>
      </c>
      <c r="CX54" s="67"/>
      <c r="CY54" s="67">
        <f t="shared" si="22"/>
        <v>0</v>
      </c>
      <c r="CZ54" s="67">
        <f t="shared" si="40"/>
        <v>0</v>
      </c>
      <c r="DA54" s="67">
        <f t="shared" si="41"/>
        <v>0</v>
      </c>
      <c r="DB54" s="67"/>
      <c r="DC54" s="67">
        <f t="shared" si="42"/>
        <v>0</v>
      </c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2">
        <v>49</v>
      </c>
      <c r="DP54" s="50" t="s">
        <v>69</v>
      </c>
      <c r="DQ54" s="63" t="e">
        <f>SUM('SA 2015 LA Mans'!S64-'SA 2015 LA Mans'!#REF!)</f>
        <v>#REF!</v>
      </c>
      <c r="DR54" s="51" t="s">
        <v>61</v>
      </c>
      <c r="DS54" s="52" t="s">
        <v>70</v>
      </c>
      <c r="DT54" s="53" t="s">
        <v>71</v>
      </c>
      <c r="DU54" s="64" t="s">
        <v>72</v>
      </c>
      <c r="DW54" s="50" t="s">
        <v>69</v>
      </c>
      <c r="DX54" s="227" t="e">
        <f>SUM('SA 2015 LA Mans'!#REF!-'SA 2015 LA Mans'!#REF!)</f>
        <v>#REF!</v>
      </c>
      <c r="DY54" s="51" t="s">
        <v>61</v>
      </c>
      <c r="DZ54" s="52" t="s">
        <v>70</v>
      </c>
      <c r="EA54" s="53" t="s">
        <v>71</v>
      </c>
      <c r="EB54" s="64" t="s">
        <v>72</v>
      </c>
      <c r="ED54" s="50" t="s">
        <v>69</v>
      </c>
      <c r="EE54" s="227">
        <f>SUM('SA 2015 LA Mans'!AV64-'SA 2015 LA Mans'!AL64)</f>
        <v>-49</v>
      </c>
      <c r="EF54" s="51" t="s">
        <v>61</v>
      </c>
      <c r="EG54" s="52" t="s">
        <v>70</v>
      </c>
      <c r="EH54" s="53" t="s">
        <v>71</v>
      </c>
      <c r="EI54" s="64" t="s">
        <v>72</v>
      </c>
    </row>
    <row r="55" spans="2:139" s="67" customFormat="1" ht="18.75" thickBot="1">
      <c r="B55" s="87">
        <v>50</v>
      </c>
      <c r="C55" s="146">
        <v>50</v>
      </c>
      <c r="D55" s="91"/>
      <c r="E55" s="92"/>
      <c r="F55" s="92"/>
      <c r="G55" s="92"/>
      <c r="H55" s="92"/>
      <c r="I55" s="92"/>
      <c r="J55" s="93"/>
      <c r="K55" s="93"/>
      <c r="L55" s="135">
        <f t="shared" si="23"/>
        <v>0</v>
      </c>
      <c r="M55" s="257" t="e">
        <f t="shared" si="25"/>
        <v>#DIV/0!</v>
      </c>
      <c r="N55" s="137">
        <f t="shared" si="26"/>
        <v>0</v>
      </c>
      <c r="O55" s="94"/>
      <c r="BZ55" s="118">
        <f t="shared" si="27"/>
        <v>0</v>
      </c>
      <c r="CA55" s="119" t="e">
        <f t="shared" si="28"/>
        <v>#DIV/0!</v>
      </c>
      <c r="CB55" s="184">
        <v>0</v>
      </c>
      <c r="CD55" s="124">
        <f t="shared" si="29"/>
        <v>0</v>
      </c>
      <c r="CE55" s="125" t="e">
        <f t="shared" si="30"/>
        <v>#DIV/0!</v>
      </c>
      <c r="CF55" s="126"/>
      <c r="CH55" s="67">
        <f t="shared" si="19"/>
        <v>0</v>
      </c>
      <c r="CI55" s="67">
        <f t="shared" si="31"/>
        <v>0</v>
      </c>
      <c r="CJ55" s="67">
        <f t="shared" si="32"/>
        <v>0</v>
      </c>
      <c r="CK55" s="67">
        <f t="shared" si="33"/>
        <v>0</v>
      </c>
      <c r="CM55" s="67">
        <f t="shared" si="20"/>
        <v>0</v>
      </c>
      <c r="CN55" s="67">
        <f t="shared" si="34"/>
        <v>0</v>
      </c>
      <c r="CO55" s="67">
        <f t="shared" si="35"/>
        <v>0</v>
      </c>
      <c r="CQ55" s="67">
        <f t="shared" si="36"/>
        <v>0</v>
      </c>
      <c r="CR55" s="61"/>
      <c r="CT55" s="67">
        <f t="shared" si="21"/>
        <v>0</v>
      </c>
      <c r="CU55" s="67">
        <f t="shared" si="37"/>
        <v>0</v>
      </c>
      <c r="CV55" s="67">
        <f t="shared" si="38"/>
        <v>0</v>
      </c>
      <c r="CW55" s="67">
        <f t="shared" si="39"/>
        <v>0</v>
      </c>
      <c r="CY55" s="67">
        <f t="shared" si="22"/>
        <v>0</v>
      </c>
      <c r="CZ55" s="67">
        <f t="shared" si="40"/>
        <v>0</v>
      </c>
      <c r="DA55" s="67">
        <f t="shared" si="41"/>
        <v>0</v>
      </c>
      <c r="DC55" s="67">
        <f t="shared" si="42"/>
        <v>0</v>
      </c>
      <c r="DD55" s="61"/>
      <c r="DO55" s="62">
        <v>50</v>
      </c>
      <c r="DP55" s="82" t="s">
        <v>69</v>
      </c>
      <c r="DQ55" s="83" t="e">
        <f>SUM('SA 2015 LA Mans'!S65-'SA 2015 LA Mans'!#REF!)</f>
        <v>#REF!</v>
      </c>
      <c r="DR55" s="84" t="s">
        <v>61</v>
      </c>
      <c r="DS55" s="85" t="s">
        <v>70</v>
      </c>
      <c r="DT55" s="86" t="s">
        <v>71</v>
      </c>
      <c r="DU55" s="73" t="s">
        <v>72</v>
      </c>
      <c r="DW55" s="50" t="s">
        <v>69</v>
      </c>
      <c r="DX55" s="227" t="e">
        <f>SUM('SA 2015 LA Mans'!#REF!-'SA 2015 LA Mans'!#REF!)</f>
        <v>#REF!</v>
      </c>
      <c r="DY55" s="51" t="s">
        <v>61</v>
      </c>
      <c r="DZ55" s="52" t="s">
        <v>70</v>
      </c>
      <c r="EA55" s="53" t="s">
        <v>71</v>
      </c>
      <c r="EB55" s="64" t="s">
        <v>72</v>
      </c>
      <c r="ED55" s="82" t="s">
        <v>69</v>
      </c>
      <c r="EE55" s="227">
        <f>SUM('SA 2015 LA Mans'!AV65-'SA 2015 LA Mans'!AL65)</f>
        <v>-50</v>
      </c>
      <c r="EF55" s="84" t="s">
        <v>61</v>
      </c>
      <c r="EG55" s="85" t="s">
        <v>70</v>
      </c>
      <c r="EH55" s="86" t="s">
        <v>71</v>
      </c>
      <c r="EI55" s="73" t="s">
        <v>72</v>
      </c>
    </row>
    <row r="56" spans="1:56" ht="18.75" thickBot="1">
      <c r="A56" s="67"/>
      <c r="B56" s="506" t="s">
        <v>100</v>
      </c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8"/>
      <c r="O56" s="96"/>
      <c r="Q56" s="67"/>
      <c r="R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</row>
    <row r="57" spans="1:65" ht="18">
      <c r="A57" s="67"/>
      <c r="B57" s="67"/>
      <c r="C57" s="144" t="s">
        <v>94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9"/>
      <c r="O57" s="69"/>
      <c r="P57" s="67"/>
      <c r="Q57" s="67"/>
      <c r="R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</row>
    <row r="58" spans="1:65" ht="18">
      <c r="A58" s="67"/>
      <c r="B58" s="67"/>
      <c r="C58" s="145" t="s">
        <v>88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9"/>
      <c r="O58" s="69"/>
      <c r="P58" s="67"/>
      <c r="Q58" s="67"/>
      <c r="R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</row>
    <row r="59" spans="1:65" ht="18">
      <c r="A59" s="67"/>
      <c r="B59" s="67"/>
      <c r="C59" s="145" t="s">
        <v>90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9"/>
      <c r="O59" s="69"/>
      <c r="P59" s="67"/>
      <c r="Q59" s="67"/>
      <c r="R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</row>
    <row r="60" spans="1:65" ht="18">
      <c r="A60" s="67"/>
      <c r="B60" s="67"/>
      <c r="C60" s="145" t="s">
        <v>95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9"/>
      <c r="O60" s="69"/>
      <c r="P60" s="67"/>
      <c r="Q60" s="67"/>
      <c r="R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</row>
    <row r="61" spans="1:65" ht="18">
      <c r="A61" s="67"/>
      <c r="B61" s="67"/>
      <c r="C61" s="145" t="s">
        <v>89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9"/>
      <c r="O61" s="69"/>
      <c r="P61" s="67"/>
      <c r="Q61" s="67"/>
      <c r="R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</row>
    <row r="62" spans="1:65" ht="18">
      <c r="A62" s="67"/>
      <c r="B62" s="67"/>
      <c r="C62" s="145" t="s">
        <v>83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9"/>
      <c r="O62" s="69"/>
      <c r="P62" s="67"/>
      <c r="Q62" s="67"/>
      <c r="R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</row>
    <row r="63" spans="1:65" ht="18">
      <c r="A63" s="67"/>
      <c r="B63" s="67"/>
      <c r="C63" s="145" t="s">
        <v>80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9"/>
      <c r="O63" s="69"/>
      <c r="P63" s="67"/>
      <c r="Q63" s="67"/>
      <c r="R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</row>
    <row r="64" spans="1:65" ht="18">
      <c r="A64" s="67"/>
      <c r="B64" s="67"/>
      <c r="C64" s="145" t="s">
        <v>85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9"/>
      <c r="O64" s="69"/>
      <c r="P64" s="67"/>
      <c r="Q64" s="67"/>
      <c r="R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</row>
    <row r="65" spans="1:65" ht="18">
      <c r="A65" s="67"/>
      <c r="B65" s="67"/>
      <c r="C65" s="145" t="s">
        <v>84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9"/>
      <c r="O65" s="69"/>
      <c r="P65" s="67"/>
      <c r="Q65" s="67"/>
      <c r="R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</row>
    <row r="66" spans="1:65" ht="18">
      <c r="A66" s="67"/>
      <c r="B66" s="67"/>
      <c r="C66" s="145" t="s">
        <v>101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9"/>
      <c r="O66" s="69"/>
      <c r="P66" s="67"/>
      <c r="Q66" s="67"/>
      <c r="R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</row>
    <row r="67" spans="1:65" ht="18">
      <c r="A67" s="67"/>
      <c r="B67" s="67"/>
      <c r="C67" s="145" t="s">
        <v>81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9"/>
      <c r="O67" s="69"/>
      <c r="P67" s="67"/>
      <c r="Q67" s="67"/>
      <c r="R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</row>
    <row r="68" spans="1:65" ht="18">
      <c r="A68" s="67"/>
      <c r="B68" s="67"/>
      <c r="C68" s="145" t="s">
        <v>104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9"/>
      <c r="O68" s="69"/>
      <c r="P68" s="67"/>
      <c r="Q68" s="67"/>
      <c r="R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</row>
    <row r="69" spans="1:65" ht="18">
      <c r="A69" s="67"/>
      <c r="B69" s="67"/>
      <c r="C69" s="145" t="s">
        <v>86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9"/>
      <c r="O69" s="69"/>
      <c r="P69" s="67"/>
      <c r="Q69" s="67"/>
      <c r="R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</row>
    <row r="70" spans="1:65" ht="18">
      <c r="A70" s="67"/>
      <c r="B70" s="67"/>
      <c r="C70" s="145" t="s">
        <v>98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9"/>
      <c r="O70" s="69"/>
      <c r="P70" s="67"/>
      <c r="Q70" s="67"/>
      <c r="R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</row>
    <row r="71" spans="1:65" ht="18">
      <c r="A71" s="67"/>
      <c r="B71" s="67"/>
      <c r="C71" s="145" t="s">
        <v>91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9"/>
      <c r="O71" s="69"/>
      <c r="P71" s="67"/>
      <c r="Q71" s="67"/>
      <c r="R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</row>
    <row r="72" spans="1:65" ht="18">
      <c r="A72" s="67"/>
      <c r="B72" s="67"/>
      <c r="C72" s="145" t="s">
        <v>87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9"/>
      <c r="O72" s="69"/>
      <c r="P72" s="67"/>
      <c r="Q72" s="67"/>
      <c r="R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</row>
    <row r="73" spans="1:65" ht="18">
      <c r="A73" s="67"/>
      <c r="B73" s="67"/>
      <c r="C73" s="145" t="s">
        <v>106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9"/>
      <c r="O73" s="69"/>
      <c r="P73" s="67"/>
      <c r="Q73" s="67"/>
      <c r="R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</row>
    <row r="74" spans="1:65" ht="18">
      <c r="A74" s="67"/>
      <c r="B74" s="67"/>
      <c r="C74" s="145" t="s">
        <v>105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9"/>
      <c r="O74" s="69"/>
      <c r="P74" s="67"/>
      <c r="Q74" s="67"/>
      <c r="R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</row>
    <row r="75" spans="1:65" ht="18">
      <c r="A75" s="67"/>
      <c r="B75" s="67"/>
      <c r="C75" s="145" t="s">
        <v>93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9"/>
      <c r="O75" s="69"/>
      <c r="P75" s="67"/>
      <c r="Q75" s="67"/>
      <c r="R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</row>
    <row r="76" spans="1:65" ht="18">
      <c r="A76" s="67"/>
      <c r="B76" s="67"/>
      <c r="C76" s="145" t="s">
        <v>97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9"/>
      <c r="O76" s="69"/>
      <c r="P76" s="67"/>
      <c r="Q76" s="67"/>
      <c r="R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</row>
    <row r="77" spans="1:65" ht="18">
      <c r="A77" s="67"/>
      <c r="B77" s="67"/>
      <c r="C77" s="145" t="s">
        <v>96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9"/>
      <c r="O77" s="69"/>
      <c r="P77" s="67"/>
      <c r="Q77" s="67"/>
      <c r="R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</row>
    <row r="78" spans="1:65" ht="18">
      <c r="A78" s="67"/>
      <c r="B78" s="67"/>
      <c r="C78" s="145" t="s">
        <v>107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9"/>
      <c r="O78" s="69"/>
      <c r="P78" s="67"/>
      <c r="Q78" s="67"/>
      <c r="R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</row>
    <row r="79" spans="1:65" ht="18">
      <c r="A79" s="67"/>
      <c r="B79" s="67"/>
      <c r="C79" s="145" t="s">
        <v>79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9"/>
      <c r="O79" s="69"/>
      <c r="P79" s="67"/>
      <c r="Q79" s="67"/>
      <c r="R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</row>
    <row r="80" spans="1:65" ht="18">
      <c r="A80" s="67"/>
      <c r="B80" s="67"/>
      <c r="C80" s="145" t="s">
        <v>82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9"/>
      <c r="O80" s="69"/>
      <c r="P80" s="67"/>
      <c r="Q80" s="67"/>
      <c r="R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</row>
    <row r="81" spans="1:65" ht="18">
      <c r="A81" s="67"/>
      <c r="B81" s="67"/>
      <c r="C81" s="145" t="s">
        <v>77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9"/>
      <c r="O81" s="69"/>
      <c r="P81" s="67"/>
      <c r="Q81" s="67"/>
      <c r="R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</row>
    <row r="82" spans="1:65" ht="18">
      <c r="A82" s="67"/>
      <c r="B82" s="67"/>
      <c r="C82" s="145" t="s">
        <v>92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9"/>
      <c r="O82" s="69"/>
      <c r="P82" s="67"/>
      <c r="Q82" s="67"/>
      <c r="R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</row>
    <row r="83" spans="1:65" ht="18">
      <c r="A83" s="67"/>
      <c r="B83" s="67"/>
      <c r="C83" s="145" t="s">
        <v>76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9"/>
      <c r="O83" s="69"/>
      <c r="P83" s="67"/>
      <c r="Q83" s="67"/>
      <c r="R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</row>
    <row r="84" spans="1:65" ht="18">
      <c r="A84" s="67"/>
      <c r="B84" s="67"/>
      <c r="C84" s="145" t="s">
        <v>99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9"/>
      <c r="O84" s="69"/>
      <c r="P84" s="67"/>
      <c r="Q84" s="67"/>
      <c r="R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</row>
    <row r="85" spans="1:65" ht="18">
      <c r="A85" s="67"/>
      <c r="B85" s="67"/>
      <c r="C85" s="145" t="s">
        <v>73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9"/>
      <c r="O85" s="69"/>
      <c r="P85" s="67"/>
      <c r="Q85" s="67"/>
      <c r="R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</row>
    <row r="86" spans="1:65" ht="18">
      <c r="A86" s="67"/>
      <c r="B86" s="67"/>
      <c r="C86" s="145" t="s">
        <v>75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9"/>
      <c r="O86" s="69"/>
      <c r="P86" s="67"/>
      <c r="Q86" s="67"/>
      <c r="R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</row>
    <row r="87" spans="1:65" ht="18">
      <c r="A87" s="67"/>
      <c r="B87" s="67"/>
      <c r="C87" s="145" t="s">
        <v>74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9"/>
      <c r="O87" s="69"/>
      <c r="P87" s="67"/>
      <c r="Q87" s="67"/>
      <c r="R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</row>
    <row r="88" spans="1:65" ht="18">
      <c r="A88" s="67"/>
      <c r="B88" s="67"/>
      <c r="C88" s="145" t="s">
        <v>78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9"/>
      <c r="O88" s="69"/>
      <c r="P88" s="67"/>
      <c r="Q88" s="67"/>
      <c r="R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</row>
    <row r="89" spans="1:65" ht="12.75">
      <c r="A89" s="67"/>
      <c r="B89" s="67"/>
      <c r="C89" s="68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9"/>
      <c r="O89" s="69"/>
      <c r="P89" s="67"/>
      <c r="Q89" s="67"/>
      <c r="R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</row>
    <row r="90" spans="1:65" ht="12.75">
      <c r="A90" s="67"/>
      <c r="B90" s="67"/>
      <c r="C90" s="68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9"/>
      <c r="O90" s="69"/>
      <c r="P90" s="67"/>
      <c r="Q90" s="67"/>
      <c r="R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</row>
    <row r="91" spans="1:65" ht="12.75">
      <c r="A91" s="67"/>
      <c r="B91" s="67"/>
      <c r="C91" s="68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9"/>
      <c r="O91" s="69"/>
      <c r="P91" s="67"/>
      <c r="Q91" s="67"/>
      <c r="R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</row>
    <row r="92" spans="1:65" ht="12.75">
      <c r="A92" s="67"/>
      <c r="B92" s="67"/>
      <c r="C92" s="68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9"/>
      <c r="O92" s="69"/>
      <c r="P92" s="67"/>
      <c r="Q92" s="67"/>
      <c r="R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</row>
    <row r="93" spans="1:65" ht="12.75">
      <c r="A93" s="67"/>
      <c r="B93" s="67"/>
      <c r="C93" s="68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9"/>
      <c r="O93" s="69"/>
      <c r="P93" s="67"/>
      <c r="Q93" s="67"/>
      <c r="R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</row>
    <row r="94" spans="1:65" ht="12.75">
      <c r="A94" s="67"/>
      <c r="B94" s="67"/>
      <c r="C94" s="68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9"/>
      <c r="O94" s="69"/>
      <c r="P94" s="67"/>
      <c r="Q94" s="67"/>
      <c r="R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</row>
    <row r="95" spans="1:65" ht="12.75">
      <c r="A95" s="67"/>
      <c r="B95" s="67"/>
      <c r="C95" s="68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9"/>
      <c r="O95" s="69"/>
      <c r="P95" s="67"/>
      <c r="Q95" s="67"/>
      <c r="R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</row>
    <row r="96" spans="1:65" ht="12.75">
      <c r="A96" s="67"/>
      <c r="B96" s="67"/>
      <c r="C96" s="68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9"/>
      <c r="O96" s="69"/>
      <c r="P96" s="67"/>
      <c r="Q96" s="67"/>
      <c r="R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</row>
    <row r="97" spans="1:65" ht="12.75">
      <c r="A97" s="67"/>
      <c r="B97" s="67"/>
      <c r="C97" s="68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9"/>
      <c r="O97" s="69"/>
      <c r="P97" s="67"/>
      <c r="Q97" s="67"/>
      <c r="R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</row>
    <row r="98" spans="1:65" ht="12.75">
      <c r="A98" s="67"/>
      <c r="B98" s="67"/>
      <c r="C98" s="68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9"/>
      <c r="O98" s="69"/>
      <c r="P98" s="67"/>
      <c r="Q98" s="67"/>
      <c r="R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</row>
    <row r="99" spans="1:65" ht="12.75">
      <c r="A99" s="67"/>
      <c r="B99" s="67"/>
      <c r="C99" s="68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9"/>
      <c r="O99" s="69"/>
      <c r="P99" s="67"/>
      <c r="Q99" s="67"/>
      <c r="R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</row>
    <row r="100" spans="1:65" ht="12.75">
      <c r="A100" s="67"/>
      <c r="B100" s="67"/>
      <c r="C100" s="68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9"/>
      <c r="O100" s="69"/>
      <c r="P100" s="67"/>
      <c r="Q100" s="67"/>
      <c r="R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</row>
    <row r="101" spans="1:65" ht="12.75">
      <c r="A101" s="67"/>
      <c r="B101" s="67"/>
      <c r="C101" s="68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9"/>
      <c r="O101" s="69"/>
      <c r="P101" s="67"/>
      <c r="Q101" s="67"/>
      <c r="R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</row>
    <row r="102" spans="1:65" ht="12.75">
      <c r="A102" s="67"/>
      <c r="B102" s="67"/>
      <c r="C102" s="68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9"/>
      <c r="O102" s="69"/>
      <c r="P102" s="67"/>
      <c r="Q102" s="67"/>
      <c r="R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</row>
    <row r="103" spans="1:65" ht="12.75">
      <c r="A103" s="67"/>
      <c r="B103" s="67"/>
      <c r="C103" s="68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9"/>
      <c r="O103" s="69"/>
      <c r="P103" s="67"/>
      <c r="Q103" s="67"/>
      <c r="R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</row>
    <row r="104" spans="1:65" ht="12.75">
      <c r="A104" s="67"/>
      <c r="B104" s="67"/>
      <c r="C104" s="68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9"/>
      <c r="O104" s="69"/>
      <c r="P104" s="67"/>
      <c r="Q104" s="67"/>
      <c r="R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</row>
    <row r="105" spans="1:65" ht="12.75">
      <c r="A105" s="67"/>
      <c r="B105" s="67"/>
      <c r="C105" s="68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9"/>
      <c r="O105" s="69"/>
      <c r="P105" s="67"/>
      <c r="Q105" s="67"/>
      <c r="R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</row>
    <row r="106" spans="1:65" ht="12.75">
      <c r="A106" s="67"/>
      <c r="B106" s="67"/>
      <c r="C106" s="68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9"/>
      <c r="O106" s="69"/>
      <c r="P106" s="67"/>
      <c r="Q106" s="67"/>
      <c r="R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</row>
    <row r="107" spans="1:65" ht="12.75">
      <c r="A107" s="67"/>
      <c r="B107" s="67"/>
      <c r="C107" s="68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9"/>
      <c r="O107" s="69"/>
      <c r="P107" s="67"/>
      <c r="Q107" s="67"/>
      <c r="R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</row>
    <row r="108" spans="1:65" ht="12.75">
      <c r="A108" s="67"/>
      <c r="B108" s="67"/>
      <c r="C108" s="68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9"/>
      <c r="O108" s="69"/>
      <c r="P108" s="67"/>
      <c r="Q108" s="67"/>
      <c r="R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</row>
    <row r="109" spans="1:65" ht="12.75">
      <c r="A109" s="67"/>
      <c r="B109" s="67"/>
      <c r="C109" s="68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9"/>
      <c r="O109" s="69"/>
      <c r="P109" s="67"/>
      <c r="Q109" s="67"/>
      <c r="R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</row>
    <row r="110" spans="1:65" ht="12.75">
      <c r="A110" s="67"/>
      <c r="B110" s="67"/>
      <c r="C110" s="68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9"/>
      <c r="O110" s="69"/>
      <c r="P110" s="67"/>
      <c r="Q110" s="67"/>
      <c r="R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</row>
    <row r="111" spans="1:65" ht="12.75">
      <c r="A111" s="67"/>
      <c r="B111" s="67"/>
      <c r="C111" s="68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9"/>
      <c r="O111" s="69"/>
      <c r="P111" s="67"/>
      <c r="Q111" s="67"/>
      <c r="R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</row>
    <row r="112" spans="1:65" ht="12.75">
      <c r="A112" s="67"/>
      <c r="B112" s="67"/>
      <c r="C112" s="68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9"/>
      <c r="O112" s="69"/>
      <c r="P112" s="67"/>
      <c r="Q112" s="67"/>
      <c r="R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</row>
    <row r="113" spans="1:65" ht="12.75">
      <c r="A113" s="67"/>
      <c r="B113" s="67"/>
      <c r="C113" s="68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9"/>
      <c r="O113" s="69"/>
      <c r="P113" s="67"/>
      <c r="Q113" s="67"/>
      <c r="R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</row>
    <row r="114" spans="1:65" ht="12.75">
      <c r="A114" s="67"/>
      <c r="B114" s="67"/>
      <c r="C114" s="68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9"/>
      <c r="O114" s="69"/>
      <c r="P114" s="67"/>
      <c r="Q114" s="67"/>
      <c r="R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</row>
    <row r="115" spans="1:65" ht="12.75">
      <c r="A115" s="67"/>
      <c r="B115" s="67"/>
      <c r="C115" s="68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9"/>
      <c r="O115" s="69"/>
      <c r="P115" s="67"/>
      <c r="Q115" s="67"/>
      <c r="R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</row>
    <row r="116" spans="1:65" ht="12.75">
      <c r="A116" s="67"/>
      <c r="B116" s="67"/>
      <c r="C116" s="68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9"/>
      <c r="O116" s="69"/>
      <c r="P116" s="67"/>
      <c r="Q116" s="67"/>
      <c r="R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</row>
    <row r="117" spans="1:65" ht="12.75">
      <c r="A117" s="67"/>
      <c r="B117" s="67"/>
      <c r="C117" s="68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9"/>
      <c r="O117" s="69"/>
      <c r="P117" s="67"/>
      <c r="BE117" s="67"/>
      <c r="BF117" s="67"/>
      <c r="BG117" s="67"/>
      <c r="BH117" s="67"/>
      <c r="BI117" s="67"/>
      <c r="BJ117" s="67"/>
      <c r="BK117" s="67"/>
      <c r="BL117" s="67"/>
      <c r="BM117" s="67"/>
    </row>
    <row r="118" spans="1:65" ht="12.75">
      <c r="A118" s="67"/>
      <c r="B118" s="67"/>
      <c r="C118" s="68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9"/>
      <c r="O118" s="69"/>
      <c r="P118" s="67"/>
      <c r="BE118" s="67"/>
      <c r="BF118" s="67"/>
      <c r="BG118" s="67"/>
      <c r="BH118" s="67"/>
      <c r="BI118" s="67"/>
      <c r="BJ118" s="67"/>
      <c r="BK118" s="67"/>
      <c r="BL118" s="67"/>
      <c r="BM118" s="67"/>
    </row>
    <row r="119" spans="1:65" ht="12.75">
      <c r="A119" s="67"/>
      <c r="B119" s="67"/>
      <c r="C119" s="68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9"/>
      <c r="O119" s="69"/>
      <c r="P119" s="67"/>
      <c r="BE119" s="67"/>
      <c r="BF119" s="67"/>
      <c r="BG119" s="67"/>
      <c r="BH119" s="67"/>
      <c r="BI119" s="67"/>
      <c r="BJ119" s="67"/>
      <c r="BK119" s="67"/>
      <c r="BL119" s="67"/>
      <c r="BM119" s="67"/>
    </row>
    <row r="120" spans="1:65" ht="12.75">
      <c r="A120" s="67"/>
      <c r="B120" s="67"/>
      <c r="C120" s="68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9"/>
      <c r="O120" s="69"/>
      <c r="P120" s="67"/>
      <c r="BE120" s="67"/>
      <c r="BF120" s="67"/>
      <c r="BG120" s="67"/>
      <c r="BH120" s="67"/>
      <c r="BI120" s="67"/>
      <c r="BJ120" s="67"/>
      <c r="BK120" s="67"/>
      <c r="BL120" s="67"/>
      <c r="BM120" s="67"/>
    </row>
    <row r="121" spans="1:65" ht="12.75">
      <c r="A121" s="67"/>
      <c r="B121" s="67"/>
      <c r="C121" s="68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9"/>
      <c r="O121" s="69"/>
      <c r="P121" s="67"/>
      <c r="BE121" s="67"/>
      <c r="BF121" s="67"/>
      <c r="BG121" s="67"/>
      <c r="BH121" s="67"/>
      <c r="BI121" s="67"/>
      <c r="BJ121" s="67"/>
      <c r="BK121" s="67"/>
      <c r="BL121" s="67"/>
      <c r="BM121" s="67"/>
    </row>
    <row r="122" spans="1:65" ht="12.75">
      <c r="A122" s="67"/>
      <c r="B122" s="67"/>
      <c r="C122" s="68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9"/>
      <c r="O122" s="69"/>
      <c r="P122" s="67"/>
      <c r="BE122" s="67"/>
      <c r="BF122" s="67"/>
      <c r="BG122" s="67"/>
      <c r="BH122" s="67"/>
      <c r="BI122" s="67"/>
      <c r="BJ122" s="67"/>
      <c r="BK122" s="67"/>
      <c r="BL122" s="67"/>
      <c r="BM122" s="67"/>
    </row>
    <row r="123" spans="1:65" ht="12.75">
      <c r="A123" s="67"/>
      <c r="B123" s="67"/>
      <c r="C123" s="68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9"/>
      <c r="O123" s="69"/>
      <c r="P123" s="67"/>
      <c r="BE123" s="67"/>
      <c r="BF123" s="67"/>
      <c r="BG123" s="67"/>
      <c r="BH123" s="67"/>
      <c r="BI123" s="67"/>
      <c r="BJ123" s="67"/>
      <c r="BK123" s="67"/>
      <c r="BL123" s="67"/>
      <c r="BM123" s="67"/>
    </row>
    <row r="124" spans="1:65" ht="12.75">
      <c r="A124" s="67"/>
      <c r="B124" s="67"/>
      <c r="C124" s="68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9"/>
      <c r="O124" s="69"/>
      <c r="P124" s="67"/>
      <c r="BE124" s="67"/>
      <c r="BF124" s="67"/>
      <c r="BG124" s="67"/>
      <c r="BH124" s="67"/>
      <c r="BI124" s="67"/>
      <c r="BJ124" s="67"/>
      <c r="BK124" s="67"/>
      <c r="BL124" s="67"/>
      <c r="BM124" s="67"/>
    </row>
    <row r="125" spans="1:65" ht="12.75">
      <c r="A125" s="67"/>
      <c r="B125" s="67"/>
      <c r="C125" s="68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9"/>
      <c r="O125" s="69"/>
      <c r="P125" s="67"/>
      <c r="BE125" s="67"/>
      <c r="BF125" s="67"/>
      <c r="BG125" s="67"/>
      <c r="BH125" s="67"/>
      <c r="BI125" s="67"/>
      <c r="BJ125" s="67"/>
      <c r="BK125" s="67"/>
      <c r="BL125" s="67"/>
      <c r="BM125" s="67"/>
    </row>
    <row r="126" spans="1:65" ht="12.75">
      <c r="A126" s="67"/>
      <c r="B126" s="67"/>
      <c r="C126" s="68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9"/>
      <c r="O126" s="69"/>
      <c r="P126" s="67"/>
      <c r="BE126" s="67"/>
      <c r="BF126" s="67"/>
      <c r="BG126" s="67"/>
      <c r="BH126" s="67"/>
      <c r="BI126" s="67"/>
      <c r="BJ126" s="67"/>
      <c r="BK126" s="67"/>
      <c r="BL126" s="67"/>
      <c r="BM126" s="67"/>
    </row>
    <row r="127" spans="1:65" ht="12.75">
      <c r="A127" s="67"/>
      <c r="B127" s="67"/>
      <c r="C127" s="68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9"/>
      <c r="O127" s="69"/>
      <c r="P127" s="67"/>
      <c r="BE127" s="67"/>
      <c r="BF127" s="67"/>
      <c r="BG127" s="67"/>
      <c r="BH127" s="67"/>
      <c r="BI127" s="67"/>
      <c r="BJ127" s="67"/>
      <c r="BK127" s="67"/>
      <c r="BL127" s="67"/>
      <c r="BM127" s="67"/>
    </row>
    <row r="128" spans="1:65" ht="12.75">
      <c r="A128" s="67"/>
      <c r="B128" s="67"/>
      <c r="C128" s="68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9"/>
      <c r="O128" s="69"/>
      <c r="P128" s="67"/>
      <c r="BE128" s="67"/>
      <c r="BF128" s="67"/>
      <c r="BG128" s="67"/>
      <c r="BH128" s="67"/>
      <c r="BI128" s="67"/>
      <c r="BJ128" s="67"/>
      <c r="BK128" s="67"/>
      <c r="BL128" s="67"/>
      <c r="BM128" s="67"/>
    </row>
    <row r="129" spans="1:65" ht="12.75">
      <c r="A129" s="67"/>
      <c r="B129" s="67"/>
      <c r="C129" s="68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9"/>
      <c r="O129" s="69"/>
      <c r="P129" s="67"/>
      <c r="BE129" s="67"/>
      <c r="BF129" s="67"/>
      <c r="BG129" s="67"/>
      <c r="BH129" s="67"/>
      <c r="BI129" s="67"/>
      <c r="BJ129" s="67"/>
      <c r="BK129" s="67"/>
      <c r="BL129" s="67"/>
      <c r="BM129" s="67"/>
    </row>
    <row r="130" spans="1:65" ht="12.75">
      <c r="A130" s="67"/>
      <c r="B130" s="67"/>
      <c r="C130" s="68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9"/>
      <c r="O130" s="69"/>
      <c r="P130" s="67"/>
      <c r="BE130" s="67"/>
      <c r="BF130" s="67"/>
      <c r="BG130" s="67"/>
      <c r="BH130" s="67"/>
      <c r="BI130" s="67"/>
      <c r="BJ130" s="67"/>
      <c r="BK130" s="67"/>
      <c r="BL130" s="67"/>
      <c r="BM130" s="67"/>
    </row>
    <row r="131" spans="1:65" ht="12.75">
      <c r="A131" s="67"/>
      <c r="B131" s="67"/>
      <c r="C131" s="68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9"/>
      <c r="O131" s="69"/>
      <c r="P131" s="67"/>
      <c r="BE131" s="67"/>
      <c r="BF131" s="67"/>
      <c r="BG131" s="67"/>
      <c r="BH131" s="67"/>
      <c r="BI131" s="67"/>
      <c r="BJ131" s="67"/>
      <c r="BK131" s="67"/>
      <c r="BL131" s="67"/>
      <c r="BM131" s="67"/>
    </row>
    <row r="132" spans="1:65" ht="12.75">
      <c r="A132" s="67"/>
      <c r="B132" s="67"/>
      <c r="C132" s="68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9"/>
      <c r="O132" s="69"/>
      <c r="P132" s="67"/>
      <c r="BE132" s="67"/>
      <c r="BF132" s="67"/>
      <c r="BG132" s="67"/>
      <c r="BH132" s="67"/>
      <c r="BI132" s="67"/>
      <c r="BJ132" s="67"/>
      <c r="BK132" s="67"/>
      <c r="BL132" s="67"/>
      <c r="BM132" s="67"/>
    </row>
    <row r="133" spans="1:65" ht="12.75">
      <c r="A133" s="67"/>
      <c r="B133" s="67"/>
      <c r="C133" s="68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9"/>
      <c r="O133" s="69"/>
      <c r="P133" s="67"/>
      <c r="BE133" s="67"/>
      <c r="BF133" s="67"/>
      <c r="BG133" s="67"/>
      <c r="BH133" s="67"/>
      <c r="BI133" s="67"/>
      <c r="BJ133" s="67"/>
      <c r="BK133" s="67"/>
      <c r="BL133" s="67"/>
      <c r="BM133" s="67"/>
    </row>
    <row r="134" spans="1:65" ht="12.75">
      <c r="A134" s="67"/>
      <c r="B134" s="67"/>
      <c r="C134" s="68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9"/>
      <c r="O134" s="69"/>
      <c r="P134" s="67"/>
      <c r="BE134" s="67"/>
      <c r="BF134" s="67"/>
      <c r="BG134" s="67"/>
      <c r="BH134" s="67"/>
      <c r="BI134" s="67"/>
      <c r="BJ134" s="67"/>
      <c r="BK134" s="67"/>
      <c r="BL134" s="67"/>
      <c r="BM134" s="67"/>
    </row>
    <row r="135" spans="1:65" ht="12.75">
      <c r="A135" s="67"/>
      <c r="B135" s="67"/>
      <c r="C135" s="68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9"/>
      <c r="O135" s="69"/>
      <c r="P135" s="67"/>
      <c r="BE135" s="67"/>
      <c r="BF135" s="67"/>
      <c r="BG135" s="67"/>
      <c r="BH135" s="67"/>
      <c r="BI135" s="67"/>
      <c r="BJ135" s="67"/>
      <c r="BK135" s="67"/>
      <c r="BL135" s="67"/>
      <c r="BM135" s="67"/>
    </row>
    <row r="136" spans="1:65" ht="12.75">
      <c r="A136" s="67"/>
      <c r="B136" s="67"/>
      <c r="C136" s="68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9"/>
      <c r="O136" s="69"/>
      <c r="P136" s="67"/>
      <c r="BE136" s="67"/>
      <c r="BF136" s="67"/>
      <c r="BG136" s="67"/>
      <c r="BH136" s="67"/>
      <c r="BI136" s="67"/>
      <c r="BJ136" s="67"/>
      <c r="BK136" s="67"/>
      <c r="BL136" s="67"/>
      <c r="BM136" s="67"/>
    </row>
    <row r="137" spans="1:65" ht="12.75">
      <c r="A137" s="67"/>
      <c r="B137" s="67"/>
      <c r="C137" s="68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9"/>
      <c r="O137" s="69"/>
      <c r="P137" s="67"/>
      <c r="BE137" s="67"/>
      <c r="BF137" s="67"/>
      <c r="BG137" s="67"/>
      <c r="BH137" s="67"/>
      <c r="BI137" s="67"/>
      <c r="BJ137" s="67"/>
      <c r="BK137" s="67"/>
      <c r="BL137" s="67"/>
      <c r="BM137" s="67"/>
    </row>
    <row r="138" spans="1:65" ht="12.75">
      <c r="A138" s="67"/>
      <c r="B138" s="67"/>
      <c r="C138" s="68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9"/>
      <c r="O138" s="69"/>
      <c r="P138" s="67"/>
      <c r="BE138" s="67"/>
      <c r="BF138" s="67"/>
      <c r="BG138" s="67"/>
      <c r="BH138" s="67"/>
      <c r="BI138" s="67"/>
      <c r="BJ138" s="67"/>
      <c r="BK138" s="67"/>
      <c r="BL138" s="67"/>
      <c r="BM138" s="67"/>
    </row>
    <row r="139" spans="1:65" ht="12.75">
      <c r="A139" s="67"/>
      <c r="B139" s="67"/>
      <c r="C139" s="68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9"/>
      <c r="O139" s="69"/>
      <c r="P139" s="67"/>
      <c r="BE139" s="67"/>
      <c r="BF139" s="67"/>
      <c r="BG139" s="67"/>
      <c r="BH139" s="67"/>
      <c r="BI139" s="67"/>
      <c r="BJ139" s="67"/>
      <c r="BK139" s="67"/>
      <c r="BL139" s="67"/>
      <c r="BM139" s="67"/>
    </row>
    <row r="140" spans="1:65" ht="12.75">
      <c r="A140" s="67"/>
      <c r="B140" s="67"/>
      <c r="C140" s="68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9"/>
      <c r="O140" s="69"/>
      <c r="P140" s="67"/>
      <c r="BE140" s="67"/>
      <c r="BF140" s="67"/>
      <c r="BG140" s="67"/>
      <c r="BH140" s="67"/>
      <c r="BI140" s="67"/>
      <c r="BJ140" s="67"/>
      <c r="BK140" s="67"/>
      <c r="BL140" s="67"/>
      <c r="BM140" s="67"/>
    </row>
    <row r="141" spans="1:65" ht="12.75">
      <c r="A141" s="67"/>
      <c r="B141" s="67"/>
      <c r="C141" s="68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9"/>
      <c r="O141" s="69"/>
      <c r="P141" s="67"/>
      <c r="BE141" s="67"/>
      <c r="BF141" s="67"/>
      <c r="BG141" s="67"/>
      <c r="BH141" s="67"/>
      <c r="BI141" s="67"/>
      <c r="BJ141" s="67"/>
      <c r="BK141" s="67"/>
      <c r="BL141" s="67"/>
      <c r="BM141" s="67"/>
    </row>
    <row r="142" spans="1:65" ht="12.75">
      <c r="A142" s="67"/>
      <c r="B142" s="67"/>
      <c r="C142" s="68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9"/>
      <c r="O142" s="69"/>
      <c r="P142" s="67"/>
      <c r="BE142" s="67"/>
      <c r="BF142" s="67"/>
      <c r="BG142" s="67"/>
      <c r="BH142" s="67"/>
      <c r="BI142" s="67"/>
      <c r="BJ142" s="67"/>
      <c r="BK142" s="67"/>
      <c r="BL142" s="67"/>
      <c r="BM142" s="67"/>
    </row>
    <row r="143" spans="1:65" ht="12.75">
      <c r="A143" s="67"/>
      <c r="B143" s="67"/>
      <c r="C143" s="68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9"/>
      <c r="O143" s="69"/>
      <c r="P143" s="67"/>
      <c r="BE143" s="67"/>
      <c r="BF143" s="67"/>
      <c r="BG143" s="67"/>
      <c r="BH143" s="67"/>
      <c r="BI143" s="67"/>
      <c r="BJ143" s="67"/>
      <c r="BK143" s="67"/>
      <c r="BL143" s="67"/>
      <c r="BM143" s="67"/>
    </row>
    <row r="144" spans="1:65" ht="12.75">
      <c r="A144" s="67"/>
      <c r="B144" s="67"/>
      <c r="C144" s="68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9"/>
      <c r="O144" s="69"/>
      <c r="P144" s="67"/>
      <c r="BE144" s="67"/>
      <c r="BF144" s="67"/>
      <c r="BG144" s="67"/>
      <c r="BH144" s="67"/>
      <c r="BI144" s="67"/>
      <c r="BJ144" s="67"/>
      <c r="BK144" s="67"/>
      <c r="BL144" s="67"/>
      <c r="BM144" s="67"/>
    </row>
    <row r="145" spans="1:65" ht="12.75">
      <c r="A145" s="67"/>
      <c r="B145" s="67"/>
      <c r="C145" s="68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9"/>
      <c r="O145" s="69"/>
      <c r="P145" s="67"/>
      <c r="BE145" s="67"/>
      <c r="BF145" s="67"/>
      <c r="BG145" s="67"/>
      <c r="BH145" s="67"/>
      <c r="BI145" s="67"/>
      <c r="BJ145" s="67"/>
      <c r="BK145" s="67"/>
      <c r="BL145" s="67"/>
      <c r="BM145" s="67"/>
    </row>
    <row r="146" spans="1:65" ht="12.75">
      <c r="A146" s="67"/>
      <c r="B146" s="67"/>
      <c r="C146" s="68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9"/>
      <c r="O146" s="69"/>
      <c r="P146" s="67"/>
      <c r="BE146" s="67"/>
      <c r="BF146" s="67"/>
      <c r="BG146" s="67"/>
      <c r="BH146" s="67"/>
      <c r="BI146" s="67"/>
      <c r="BJ146" s="67"/>
      <c r="BK146" s="67"/>
      <c r="BL146" s="67"/>
      <c r="BM146" s="67"/>
    </row>
    <row r="147" spans="1:65" ht="12.75">
      <c r="A147" s="67"/>
      <c r="B147" s="67"/>
      <c r="C147" s="68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9"/>
      <c r="O147" s="69"/>
      <c r="P147" s="67"/>
      <c r="BE147" s="67"/>
      <c r="BF147" s="67"/>
      <c r="BG147" s="67"/>
      <c r="BH147" s="67"/>
      <c r="BI147" s="67"/>
      <c r="BJ147" s="67"/>
      <c r="BK147" s="67"/>
      <c r="BL147" s="67"/>
      <c r="BM147" s="67"/>
    </row>
    <row r="148" spans="1:65" ht="12.75">
      <c r="A148" s="67"/>
      <c r="B148" s="67"/>
      <c r="C148" s="68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9"/>
      <c r="O148" s="69"/>
      <c r="P148" s="67"/>
      <c r="BE148" s="67"/>
      <c r="BF148" s="67"/>
      <c r="BG148" s="67"/>
      <c r="BH148" s="67"/>
      <c r="BI148" s="67"/>
      <c r="BJ148" s="67"/>
      <c r="BK148" s="67"/>
      <c r="BL148" s="67"/>
      <c r="BM148" s="67"/>
    </row>
    <row r="149" spans="1:65" ht="12.75">
      <c r="A149" s="67"/>
      <c r="B149" s="67"/>
      <c r="C149" s="68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9"/>
      <c r="O149" s="69"/>
      <c r="P149" s="67"/>
      <c r="BE149" s="67"/>
      <c r="BF149" s="67"/>
      <c r="BG149" s="67"/>
      <c r="BH149" s="67"/>
      <c r="BI149" s="67"/>
      <c r="BJ149" s="67"/>
      <c r="BK149" s="67"/>
      <c r="BL149" s="67"/>
      <c r="BM149" s="67"/>
    </row>
    <row r="150" spans="1:65" ht="12.75">
      <c r="A150" s="67"/>
      <c r="B150" s="67"/>
      <c r="C150" s="68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9"/>
      <c r="O150" s="69"/>
      <c r="P150" s="67"/>
      <c r="BE150" s="67"/>
      <c r="BF150" s="67"/>
      <c r="BG150" s="67"/>
      <c r="BH150" s="67"/>
      <c r="BI150" s="67"/>
      <c r="BJ150" s="67"/>
      <c r="BK150" s="67"/>
      <c r="BL150" s="67"/>
      <c r="BM150" s="67"/>
    </row>
    <row r="151" spans="1:65" ht="12.75">
      <c r="A151" s="67"/>
      <c r="B151" s="67"/>
      <c r="C151" s="68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9"/>
      <c r="O151" s="69"/>
      <c r="P151" s="67"/>
      <c r="BE151" s="67"/>
      <c r="BF151" s="67"/>
      <c r="BG151" s="67"/>
      <c r="BH151" s="67"/>
      <c r="BI151" s="67"/>
      <c r="BJ151" s="67"/>
      <c r="BK151" s="67"/>
      <c r="BL151" s="67"/>
      <c r="BM151" s="67"/>
    </row>
    <row r="152" spans="1:65" ht="12.75">
      <c r="A152" s="67"/>
      <c r="B152" s="67"/>
      <c r="C152" s="68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9"/>
      <c r="O152" s="69"/>
      <c r="P152" s="67"/>
      <c r="BE152" s="67"/>
      <c r="BF152" s="67"/>
      <c r="BG152" s="67"/>
      <c r="BH152" s="67"/>
      <c r="BI152" s="67"/>
      <c r="BJ152" s="67"/>
      <c r="BK152" s="67"/>
      <c r="BL152" s="67"/>
      <c r="BM152" s="67"/>
    </row>
    <row r="153" spans="1:65" ht="12.75">
      <c r="A153" s="67"/>
      <c r="B153" s="67"/>
      <c r="C153" s="68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9"/>
      <c r="O153" s="69"/>
      <c r="P153" s="67"/>
      <c r="BE153" s="67"/>
      <c r="BF153" s="67"/>
      <c r="BG153" s="67"/>
      <c r="BH153" s="67"/>
      <c r="BI153" s="67"/>
      <c r="BJ153" s="67"/>
      <c r="BK153" s="67"/>
      <c r="BL153" s="67"/>
      <c r="BM153" s="67"/>
    </row>
    <row r="154" spans="1:65" ht="12.75">
      <c r="A154" s="67"/>
      <c r="B154" s="67"/>
      <c r="C154" s="68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9"/>
      <c r="O154" s="69"/>
      <c r="P154" s="67"/>
      <c r="BE154" s="67"/>
      <c r="BF154" s="67"/>
      <c r="BG154" s="67"/>
      <c r="BH154" s="67"/>
      <c r="BI154" s="67"/>
      <c r="BJ154" s="67"/>
      <c r="BK154" s="67"/>
      <c r="BL154" s="67"/>
      <c r="BM154" s="67"/>
    </row>
    <row r="155" spans="1:65" ht="12.75">
      <c r="A155" s="67"/>
      <c r="B155" s="67"/>
      <c r="C155" s="68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9"/>
      <c r="O155" s="69"/>
      <c r="P155" s="67"/>
      <c r="BE155" s="67"/>
      <c r="BF155" s="67"/>
      <c r="BG155" s="67"/>
      <c r="BH155" s="67"/>
      <c r="BI155" s="67"/>
      <c r="BJ155" s="67"/>
      <c r="BK155" s="67"/>
      <c r="BL155" s="67"/>
      <c r="BM155" s="67"/>
    </row>
    <row r="156" spans="1:65" ht="12.75">
      <c r="A156" s="67"/>
      <c r="B156" s="67"/>
      <c r="C156" s="68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9"/>
      <c r="O156" s="69"/>
      <c r="P156" s="67"/>
      <c r="BE156" s="67"/>
      <c r="BF156" s="67"/>
      <c r="BG156" s="67"/>
      <c r="BH156" s="67"/>
      <c r="BI156" s="67"/>
      <c r="BJ156" s="67"/>
      <c r="BK156" s="67"/>
      <c r="BL156" s="67"/>
      <c r="BM156" s="67"/>
    </row>
    <row r="157" spans="1:65" ht="12.75">
      <c r="A157" s="67"/>
      <c r="B157" s="67"/>
      <c r="C157" s="68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9"/>
      <c r="O157" s="69"/>
      <c r="P157" s="67"/>
      <c r="BE157" s="67"/>
      <c r="BF157" s="67"/>
      <c r="BG157" s="67"/>
      <c r="BH157" s="67"/>
      <c r="BI157" s="67"/>
      <c r="BJ157" s="67"/>
      <c r="BK157" s="67"/>
      <c r="BL157" s="67"/>
      <c r="BM157" s="67"/>
    </row>
    <row r="158" spans="1:65" ht="12.75">
      <c r="A158" s="67"/>
      <c r="B158" s="67"/>
      <c r="C158" s="68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9"/>
      <c r="O158" s="69"/>
      <c r="P158" s="67"/>
      <c r="BE158" s="67"/>
      <c r="BF158" s="67"/>
      <c r="BG158" s="67"/>
      <c r="BH158" s="67"/>
      <c r="BI158" s="67"/>
      <c r="BJ158" s="67"/>
      <c r="BK158" s="67"/>
      <c r="BL158" s="67"/>
      <c r="BM158" s="67"/>
    </row>
    <row r="159" spans="1:65" ht="12.75">
      <c r="A159" s="67"/>
      <c r="B159" s="67"/>
      <c r="C159" s="68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9"/>
      <c r="O159" s="69"/>
      <c r="P159" s="67"/>
      <c r="BE159" s="67"/>
      <c r="BF159" s="67"/>
      <c r="BG159" s="67"/>
      <c r="BH159" s="67"/>
      <c r="BI159" s="67"/>
      <c r="BJ159" s="67"/>
      <c r="BK159" s="67"/>
      <c r="BL159" s="67"/>
      <c r="BM159" s="67"/>
    </row>
    <row r="160" spans="1:65" ht="12.75">
      <c r="A160" s="67"/>
      <c r="B160" s="67"/>
      <c r="C160" s="68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9"/>
      <c r="O160" s="69"/>
      <c r="P160" s="67"/>
      <c r="BE160" s="67"/>
      <c r="BF160" s="67"/>
      <c r="BG160" s="67"/>
      <c r="BH160" s="67"/>
      <c r="BI160" s="67"/>
      <c r="BJ160" s="67"/>
      <c r="BK160" s="67"/>
      <c r="BL160" s="67"/>
      <c r="BM160" s="67"/>
    </row>
    <row r="161" spans="1:65" ht="12.75">
      <c r="A161" s="67"/>
      <c r="B161" s="67"/>
      <c r="C161" s="68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9"/>
      <c r="O161" s="69"/>
      <c r="P161" s="67"/>
      <c r="BE161" s="67"/>
      <c r="BF161" s="67"/>
      <c r="BG161" s="67"/>
      <c r="BH161" s="67"/>
      <c r="BI161" s="67"/>
      <c r="BJ161" s="67"/>
      <c r="BK161" s="67"/>
      <c r="BL161" s="67"/>
      <c r="BM161" s="67"/>
    </row>
    <row r="162" spans="1:65" ht="12.75">
      <c r="A162" s="67"/>
      <c r="B162" s="67"/>
      <c r="C162" s="68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9"/>
      <c r="O162" s="69"/>
      <c r="P162" s="67"/>
      <c r="BE162" s="67"/>
      <c r="BF162" s="67"/>
      <c r="BG162" s="67"/>
      <c r="BH162" s="67"/>
      <c r="BI162" s="67"/>
      <c r="BJ162" s="67"/>
      <c r="BK162" s="67"/>
      <c r="BL162" s="67"/>
      <c r="BM162" s="67"/>
    </row>
    <row r="163" spans="1:65" ht="12.75">
      <c r="A163" s="67"/>
      <c r="B163" s="67"/>
      <c r="C163" s="68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9"/>
      <c r="O163" s="69"/>
      <c r="P163" s="67"/>
      <c r="BE163" s="67"/>
      <c r="BF163" s="67"/>
      <c r="BG163" s="67"/>
      <c r="BH163" s="67"/>
      <c r="BI163" s="67"/>
      <c r="BJ163" s="67"/>
      <c r="BK163" s="67"/>
      <c r="BL163" s="67"/>
      <c r="BM163" s="67"/>
    </row>
    <row r="164" spans="1:65" ht="12.75">
      <c r="A164" s="67"/>
      <c r="B164" s="67"/>
      <c r="C164" s="68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9"/>
      <c r="O164" s="69"/>
      <c r="P164" s="67"/>
      <c r="BE164" s="67"/>
      <c r="BF164" s="67"/>
      <c r="BG164" s="67"/>
      <c r="BH164" s="67"/>
      <c r="BI164" s="67"/>
      <c r="BJ164" s="67"/>
      <c r="BK164" s="67"/>
      <c r="BL164" s="67"/>
      <c r="BM164" s="67"/>
    </row>
    <row r="165" spans="1:65" ht="12.75">
      <c r="A165" s="67"/>
      <c r="B165" s="67"/>
      <c r="C165" s="68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9"/>
      <c r="O165" s="69"/>
      <c r="P165" s="67"/>
      <c r="BE165" s="67"/>
      <c r="BF165" s="67"/>
      <c r="BG165" s="67"/>
      <c r="BH165" s="67"/>
      <c r="BI165" s="67"/>
      <c r="BJ165" s="67"/>
      <c r="BK165" s="67"/>
      <c r="BL165" s="67"/>
      <c r="BM165" s="67"/>
    </row>
    <row r="166" spans="1:65" ht="12.75">
      <c r="A166" s="67"/>
      <c r="B166" s="67"/>
      <c r="C166" s="68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9"/>
      <c r="O166" s="69"/>
      <c r="P166" s="67"/>
      <c r="BE166" s="67"/>
      <c r="BF166" s="67"/>
      <c r="BG166" s="67"/>
      <c r="BH166" s="67"/>
      <c r="BI166" s="67"/>
      <c r="BJ166" s="67"/>
      <c r="BK166" s="67"/>
      <c r="BL166" s="67"/>
      <c r="BM166" s="67"/>
    </row>
    <row r="167" spans="1:65" ht="12.75">
      <c r="A167" s="67"/>
      <c r="B167" s="67"/>
      <c r="C167" s="68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9"/>
      <c r="O167" s="69"/>
      <c r="P167" s="67"/>
      <c r="BE167" s="67"/>
      <c r="BF167" s="67"/>
      <c r="BG167" s="67"/>
      <c r="BH167" s="67"/>
      <c r="BI167" s="67"/>
      <c r="BJ167" s="67"/>
      <c r="BK167" s="67"/>
      <c r="BL167" s="67"/>
      <c r="BM167" s="67"/>
    </row>
  </sheetData>
  <sheetProtection/>
  <mergeCells count="4">
    <mergeCell ref="BZ4:CB4"/>
    <mergeCell ref="CD4:CF4"/>
    <mergeCell ref="B2:N3"/>
    <mergeCell ref="B56:N56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76" r:id="rId1"/>
  <headerFooter alignWithMargins="0">
    <oddHeader>&amp;C&amp;"Arial,Fett"&amp;36GT SA Cup
2014</oddHeader>
  </headerFooter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2015-11-05T08:43:47Z</dcterms:modified>
  <cp:category/>
  <cp:version/>
  <cp:contentType/>
  <cp:contentStatus/>
</cp:coreProperties>
</file>