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90" windowHeight="5265" tabRatio="725" activeTab="0"/>
  </bookViews>
  <sheets>
    <sheet name="RENNEN" sheetId="1" r:id="rId1"/>
    <sheet name="Reglement" sheetId="2" r:id="rId2"/>
    <sheet name="Homologation" sheetId="3" r:id="rId3"/>
    <sheet name="Rennablauf" sheetId="4" r:id="rId4"/>
  </sheets>
  <definedNames/>
  <calcPr fullCalcOnLoad="1"/>
</workbook>
</file>

<file path=xl/sharedStrings.xml><?xml version="1.0" encoding="utf-8"?>
<sst xmlns="http://schemas.openxmlformats.org/spreadsheetml/2006/main" count="354" uniqueCount="252">
  <si>
    <t>Fahrzeug</t>
  </si>
  <si>
    <t>Platz</t>
  </si>
  <si>
    <t>Dieter Mayr</t>
  </si>
  <si>
    <t>Runden</t>
  </si>
  <si>
    <t>Rückstand zum</t>
  </si>
  <si>
    <t>Ersten</t>
  </si>
  <si>
    <t>Vorigen</t>
  </si>
  <si>
    <t>Spur 1</t>
  </si>
  <si>
    <t>Spur 2</t>
  </si>
  <si>
    <t>Spur 3</t>
  </si>
  <si>
    <t>Spur 4</t>
  </si>
  <si>
    <t>Spur 5</t>
  </si>
  <si>
    <t>Spurübersicht</t>
  </si>
  <si>
    <t>Team</t>
  </si>
  <si>
    <t>Teamchef</t>
  </si>
  <si>
    <t>Wolfgang Mitschka</t>
  </si>
  <si>
    <t>Mike Lang</t>
  </si>
  <si>
    <t>beste Zeit</t>
  </si>
  <si>
    <t>Gesamt- runden</t>
  </si>
  <si>
    <t>gewählte Spur</t>
  </si>
  <si>
    <t>(cm)</t>
  </si>
  <si>
    <t>(sec)</t>
  </si>
  <si>
    <t>Alex Tögel</t>
  </si>
  <si>
    <t>Qualifying   1min   Spur 3</t>
  </si>
  <si>
    <t>Motornummern</t>
  </si>
  <si>
    <t>Chassis</t>
  </si>
  <si>
    <t>Poldi Karla</t>
  </si>
  <si>
    <t>technische Abnahme</t>
  </si>
  <si>
    <t>freigestellt - aber nur eine Grundplatte (= definiert als der Teil der die Karosserie trägt))</t>
  </si>
  <si>
    <t>Karosserien</t>
  </si>
  <si>
    <t>Es sind jeweils zwei idente Karosserien (Typ und Lackierung) zugelassen</t>
  </si>
  <si>
    <t>Heckflügel</t>
  </si>
  <si>
    <t>Frontspoiler</t>
  </si>
  <si>
    <t>Kohlefaserplatte erlaubt</t>
  </si>
  <si>
    <t>Seitenkästen</t>
  </si>
  <si>
    <t>Lexan</t>
  </si>
  <si>
    <t>nur für Scheiben, Scheinwerfergläser und Rücklichter</t>
  </si>
  <si>
    <t>Motor</t>
  </si>
  <si>
    <t>Felgen</t>
  </si>
  <si>
    <r>
      <t>Hinterachsfelgen Ø</t>
    </r>
    <r>
      <rPr>
        <vertAlign val="subscript"/>
        <sz val="10"/>
        <rFont val="Arial"/>
        <family val="2"/>
      </rPr>
      <t>innen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19mm</t>
    </r>
  </si>
  <si>
    <r>
      <t>Vorderachsfelgen Ø</t>
    </r>
    <r>
      <rPr>
        <vertAlign val="subscript"/>
        <sz val="10"/>
        <rFont val="Arial"/>
        <family val="2"/>
      </rPr>
      <t>innen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18mm</t>
    </r>
  </si>
  <si>
    <t>Felgeneinsätze</t>
  </si>
  <si>
    <t xml:space="preserve">Pflicht, dreidimensional und sollen zum Modell passen! Designerfelgen erlaubt mit Vorbehalt (rechtzeitig abklären). </t>
  </si>
  <si>
    <t>Lexan oder Papiereinsätze sind nicht erlaubt.</t>
  </si>
  <si>
    <t>Spurbreite</t>
  </si>
  <si>
    <t>freigestellt</t>
  </si>
  <si>
    <t>Getriebe, Leitkiel (einer!), Schleifer, Lager</t>
  </si>
  <si>
    <t>Reifen</t>
  </si>
  <si>
    <t>Achsen</t>
  </si>
  <si>
    <t>Gesamtgewicht</t>
  </si>
  <si>
    <t>Lackierung</t>
  </si>
  <si>
    <t>Fahrereinsatz</t>
  </si>
  <si>
    <t>mindestens Lexan mit Hartkopf; mindestens dreifärbig</t>
  </si>
  <si>
    <t>Anbauteile</t>
  </si>
  <si>
    <t>Soll:  Scheibenwischer, Frontsplitter</t>
  </si>
  <si>
    <t>Pflicht: Spiegel beim Start, Heckflügel immer in Originalposition</t>
  </si>
  <si>
    <t>Beleuchtung</t>
  </si>
  <si>
    <t>Reparaturen</t>
  </si>
  <si>
    <t>innerhalb von 5 Runden</t>
  </si>
  <si>
    <t>Bodenfreiheit</t>
  </si>
  <si>
    <t>1mm beim Start; 0,8mm mindestens während des Rennens und bei der techn. Abnahme nach dem Rennen</t>
  </si>
  <si>
    <t>Toleranzen</t>
  </si>
  <si>
    <t>Gewicht im Rennen</t>
  </si>
  <si>
    <t>das Rennen</t>
  </si>
  <si>
    <t>Nach Rennende wird noch eine technische Abnahme durchgeführt.</t>
  </si>
  <si>
    <t>Teams</t>
  </si>
  <si>
    <t>Es ist nicht erlaubt , daß ein Fahrer gleichzeitig für zwei Teams fährt. Sehr wohl aber darf ein Teamchef für zwei Teams verantwortlich sein.</t>
  </si>
  <si>
    <t>Rennleitung</t>
  </si>
  <si>
    <t xml:space="preserve">Bei Unstimmigkeiten ist die Rennleitung (vorzugsweise durch den Teamchef) zivilisiert zu kontaktieren, </t>
  </si>
  <si>
    <t>diese wird das Problem schnellstmöglich beheben, wenn notwendig wird durch die Chaostaste das Rennen unterbrochen.</t>
  </si>
  <si>
    <t>Ich möchte mich bitte von der Rennleitung ausschliessen, da ich genug mit dem Ablauf der Veranstaltung zu tun habe - danke</t>
  </si>
  <si>
    <t>Fahrertausch</t>
  </si>
  <si>
    <t>Streckenposten</t>
  </si>
  <si>
    <t>Ersatzweise darf ein anderer Teilnehmer diese Aufgabe ausführen, die Verantwortung bleibt aber im Team.</t>
  </si>
  <si>
    <t>Chaostaste</t>
  </si>
  <si>
    <t>wird gedrückt: nach der Schikane vor - und in der Steilkurve; ansonsten bei drohender Kollisionsgefahr</t>
  </si>
  <si>
    <t>Nach Möglichkeit soll sie nur sparsam benutzt werden, um das Rennen flüssig zu halten</t>
  </si>
  <si>
    <t>Strafen</t>
  </si>
  <si>
    <t>somit ist die Überlegung eine Strafe zu riskieren, nicht mehr sehr sinnvoll und nicht mehr Teil der Renntaktik.</t>
  </si>
  <si>
    <r>
      <t xml:space="preserve">Strafen werden pro Vergehen ausgestellt (d.h.: Höhen, Breiten, </t>
    </r>
    <r>
      <rPr>
        <sz val="10"/>
        <rFont val="Calibri"/>
        <family val="2"/>
      </rPr>
      <t>ØReifen , Gewicht</t>
    </r>
    <r>
      <rPr>
        <sz val="10"/>
        <rFont val="Arial"/>
        <family val="2"/>
      </rPr>
      <t xml:space="preserve"> etc.)</t>
    </r>
  </si>
  <si>
    <t>Defekte</t>
  </si>
  <si>
    <t>Bleibt das Fahrzeug entlang der Strecke stehen, wird es vom nächstgelegenen Streckenposten geborgen und dem Team übergeben.</t>
  </si>
  <si>
    <t>Nach erfolgter Reparatur wird es im roten Bereich vom Team wieder eingesetzt.</t>
  </si>
  <si>
    <t>Reparaturen dürfen nur am Reparaturtisch durchgeführt werden, es werden Boxen für Werkzeug und Ersatzteile bereitgestellt.</t>
  </si>
  <si>
    <t>Wü.Beschw.Anr.</t>
  </si>
  <si>
    <t>Nur durch den Teamchef an die Rennleitung und das in zivilisiertem Umgangston. Alles andere gilt als inakzeptabel!</t>
  </si>
  <si>
    <t>Es hat keiner von uns notwendig, sich anschreien oder erpressen zu lassen.(Siehe Ergebnis der Vorstandssitzung vom 31.12.2007)</t>
  </si>
  <si>
    <t>24 Stunden - Rennablauf</t>
  </si>
  <si>
    <t xml:space="preserve"> Maximal 6 Teams pro Rennen! </t>
  </si>
  <si>
    <t>Beleuchtung: von 22 - 6h; Dämmerung 22 - 24h und 4 - 6h</t>
  </si>
  <si>
    <t xml:space="preserve">Ein Teamchef kann auch getrennt von den Fahrern genannt werden. </t>
  </si>
  <si>
    <t>Aufgrund der Auswertung der gefahrenen Runden in den abgelaufenen Saisonen werden die Strafrunden auf 150 festgelegt,</t>
  </si>
  <si>
    <t>gemessen über die gesamte Achs- Reifen - Felgeneinheit - max. 85 mm, Verbreitern der Karosserie mittels Polystyrol (u.ä.) erlaubt</t>
  </si>
  <si>
    <t>200g</t>
  </si>
  <si>
    <t>Homologationsliste;  Material: Plastik, GFK, CFK, Resine</t>
  </si>
  <si>
    <t xml:space="preserve"> sofortige Gewichtsmessung in der folgenden Chaosphase und, wenn notwendig, anschliessende Reparatur innerhalb von 5 Runden,</t>
  </si>
  <si>
    <t>zusätzliche Überprüfung durch Zufallsprogramm für technische Zwischenkontrollen.</t>
  </si>
  <si>
    <t>Marko Neumayer</t>
  </si>
  <si>
    <t>◄</t>
  </si>
  <si>
    <t>▼1</t>
  </si>
  <si>
    <t>neu</t>
  </si>
  <si>
    <t>▲1</t>
  </si>
  <si>
    <t>Ein Fahrerwechsel während eines Laufes ist jederzeit erlaubt, das Auto muss im roten Bereich stillstehen</t>
  </si>
  <si>
    <r>
      <t xml:space="preserve"> 24h </t>
    </r>
    <r>
      <rPr>
        <b/>
        <sz val="20"/>
        <rFont val="Arial"/>
        <family val="2"/>
      </rPr>
      <t xml:space="preserve"> - Fahrzeugreglement </t>
    </r>
  </si>
  <si>
    <t>Herangezogen werden nur die Klassen  FIA GT1 / GT2 / GT3</t>
  </si>
  <si>
    <t>Audi</t>
  </si>
  <si>
    <t>Chevrolet</t>
  </si>
  <si>
    <t>Ferrari</t>
  </si>
  <si>
    <t>Lamborghini</t>
  </si>
  <si>
    <t>Spyker</t>
  </si>
  <si>
    <t>Saleen</t>
  </si>
  <si>
    <t>Ford</t>
  </si>
  <si>
    <t>Nissan</t>
  </si>
  <si>
    <t>Gillet</t>
  </si>
  <si>
    <t>Mosler</t>
  </si>
  <si>
    <t>Mercedes</t>
  </si>
  <si>
    <t>Maserati</t>
  </si>
  <si>
    <t>Dodge</t>
  </si>
  <si>
    <t>Aston Martin</t>
  </si>
  <si>
    <t>Porsche</t>
  </si>
  <si>
    <t>BMW (incl. Alpina)</t>
  </si>
  <si>
    <t>Ascari</t>
  </si>
  <si>
    <t>Lister</t>
  </si>
  <si>
    <t>Lotus</t>
  </si>
  <si>
    <t>Marcos</t>
  </si>
  <si>
    <t>KZ 1 R</t>
  </si>
  <si>
    <t>DB9</t>
  </si>
  <si>
    <t>Z4</t>
  </si>
  <si>
    <t>M 3 GT 2</t>
  </si>
  <si>
    <t>Alpina B6</t>
  </si>
  <si>
    <t>Z 06</t>
  </si>
  <si>
    <t>CR 6</t>
  </si>
  <si>
    <t>Viper GTS</t>
  </si>
  <si>
    <t>550 / 575</t>
  </si>
  <si>
    <t>GT</t>
  </si>
  <si>
    <t>Mustang</t>
  </si>
  <si>
    <t>Vertigo</t>
  </si>
  <si>
    <t>Murcielago</t>
  </si>
  <si>
    <t>Gallardo</t>
  </si>
  <si>
    <t>Diablo</t>
  </si>
  <si>
    <t>MC 12</t>
  </si>
  <si>
    <t>SLS</t>
  </si>
  <si>
    <t>997 ff</t>
  </si>
  <si>
    <t>TT GT</t>
  </si>
  <si>
    <t>S 7 R</t>
  </si>
  <si>
    <t>La Violett</t>
  </si>
  <si>
    <t>Storm</t>
  </si>
  <si>
    <t>LM 600</t>
  </si>
  <si>
    <t>Jaguar</t>
  </si>
  <si>
    <t>XKR</t>
  </si>
  <si>
    <t>MT 900</t>
  </si>
  <si>
    <t>Cayman</t>
  </si>
  <si>
    <t>Das Team muss aus vier oder mehr FahrerInnen bestehen, wobei beliebig getauscht werden darf!</t>
  </si>
  <si>
    <t xml:space="preserve"> Ausnahme: Befestigungsteile zur Karosserie (müssen aber aus Alu, Carbon, Pertinax…gefertigt sein - keine Gewichtsplatten!)</t>
  </si>
  <si>
    <t>Renndauer: 4 (3 bei 6 Teams) Teilrennen (Turn´s) a´ 60 Minuten x 5 Spuren - restliche Fahrzeit wird errechnet und angehängt.</t>
  </si>
  <si>
    <t>Andi Tögel</t>
  </si>
  <si>
    <t>Grundierung, Farbe, Decals, drei Startnummern, Klarlack  -  Originallackierungen erwünscht</t>
  </si>
  <si>
    <t>Sollte ein Fahrzeug "grössere" Teile verlieren, werden folgende Massnahmen durchgesetzt:</t>
  </si>
  <si>
    <t>Weitere Marken und Fahrzeugtypen, die in einer der 3 GT Klassen fuhren, werden natürlich auch akzeptiert.</t>
  </si>
  <si>
    <t>Pagani</t>
  </si>
  <si>
    <t>Zonda GTS</t>
  </si>
  <si>
    <t>Beleuchtung in der Zeit von 22h bis 6h vorgeschrieben</t>
  </si>
  <si>
    <t>Mc Laren</t>
  </si>
  <si>
    <t>360 / 430 / 458</t>
  </si>
  <si>
    <t>GTR</t>
  </si>
  <si>
    <t>Camaro GT</t>
  </si>
  <si>
    <t>Evora GTE</t>
  </si>
  <si>
    <t>Vantage</t>
  </si>
  <si>
    <t>MP4-12c</t>
  </si>
  <si>
    <t>Elise</t>
  </si>
  <si>
    <t>Motorenausgabe</t>
  </si>
  <si>
    <t>Leo Rebler</t>
  </si>
  <si>
    <t>Michi Miksche</t>
  </si>
  <si>
    <r>
      <t xml:space="preserve">1. Lauf  </t>
    </r>
    <r>
      <rPr>
        <b/>
        <sz val="12"/>
        <color indexed="13"/>
        <rFont val="Arial"/>
        <family val="2"/>
      </rPr>
      <t xml:space="preserve">                  5 x 60 Minuten</t>
    </r>
  </si>
  <si>
    <r>
      <t xml:space="preserve">2. Lauf  </t>
    </r>
    <r>
      <rPr>
        <b/>
        <sz val="12"/>
        <color indexed="13"/>
        <rFont val="Arial"/>
        <family val="2"/>
      </rPr>
      <t xml:space="preserve">                 5 x 60 Minuten</t>
    </r>
  </si>
  <si>
    <r>
      <t xml:space="preserve">3. Lauf  </t>
    </r>
    <r>
      <rPr>
        <b/>
        <sz val="12"/>
        <color indexed="13"/>
        <rFont val="Arial"/>
        <family val="2"/>
      </rPr>
      <t xml:space="preserve">                  5 x 60 Minuten</t>
    </r>
  </si>
  <si>
    <r>
      <t xml:space="preserve">4. Lauf  </t>
    </r>
    <r>
      <rPr>
        <b/>
        <sz val="12"/>
        <color indexed="13"/>
        <rFont val="Arial"/>
        <family val="2"/>
      </rPr>
      <t xml:space="preserve">                  5 x 60 Minuten</t>
    </r>
  </si>
  <si>
    <t>,</t>
  </si>
  <si>
    <t>R 8 LMS (ultra)</t>
  </si>
  <si>
    <t>P 4/5</t>
  </si>
  <si>
    <t>Toyota</t>
  </si>
  <si>
    <t>Lexus LFA</t>
  </si>
  <si>
    <t>VDS</t>
  </si>
  <si>
    <t>GT-001-R</t>
  </si>
  <si>
    <t>Gran Tourism Mc GT3</t>
  </si>
  <si>
    <t>911 GT2 (GT3 R)</t>
  </si>
  <si>
    <r>
      <t xml:space="preserve">Folgende </t>
    </r>
    <r>
      <rPr>
        <b/>
        <sz val="12"/>
        <color indexed="10"/>
        <rFont val="Arial"/>
        <family val="2"/>
      </rPr>
      <t>Hersteller</t>
    </r>
    <r>
      <rPr>
        <b/>
        <sz val="12"/>
        <rFont val="Arial"/>
        <family val="2"/>
      </rPr>
      <t xml:space="preserve"> stehen zur Auswahl:</t>
    </r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</si>
  <si>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im Jänner 2014</t>
    </r>
  </si>
  <si>
    <t>Donnerstag</t>
  </si>
  <si>
    <t>Start Qualifying 15h45; Aussuchen der Spuren; Start im Anschluß</t>
  </si>
  <si>
    <r>
      <t xml:space="preserve">Es wird nochmals darauf hingewiesen, daß der </t>
    </r>
    <r>
      <rPr>
        <sz val="10"/>
        <color indexed="10"/>
        <rFont val="Arial"/>
        <family val="2"/>
      </rPr>
      <t xml:space="preserve">4er Platz </t>
    </r>
    <r>
      <rPr>
        <u val="single"/>
        <sz val="10"/>
        <color indexed="10"/>
        <rFont val="Arial"/>
        <family val="2"/>
      </rPr>
      <t>nur im Stehen</t>
    </r>
    <r>
      <rPr>
        <sz val="10"/>
        <rFont val="Arial"/>
        <family val="2"/>
      </rPr>
      <t xml:space="preserve"> absolviert werden darf!</t>
    </r>
  </si>
  <si>
    <t>Freitag / Samstag</t>
  </si>
  <si>
    <t>Nach jedem Turn erfolgt ein Regrouping - der Sieger des Turns beginnt den nächsten auf Spur 1, der Zweite auf 2…..</t>
  </si>
  <si>
    <r>
      <t xml:space="preserve">Zwischen den Turn´s wird </t>
    </r>
    <r>
      <rPr>
        <sz val="10"/>
        <color indexed="10"/>
        <rFont val="Arial"/>
        <family val="2"/>
      </rPr>
      <t>keine</t>
    </r>
    <r>
      <rPr>
        <sz val="10"/>
        <rFont val="Arial"/>
        <family val="2"/>
      </rPr>
      <t xml:space="preserve"> Pause eingelegt.</t>
    </r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</si>
  <si>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erstellt im Jänner 2015</t>
    </r>
  </si>
  <si>
    <t>freies Training am 14.5.2015 in der Zeit von 18 bis max. 24h</t>
  </si>
  <si>
    <r>
      <rPr>
        <b/>
        <sz val="36"/>
        <color indexed="10"/>
        <rFont val="Arial Black"/>
        <family val="2"/>
      </rPr>
      <t>ARZD</t>
    </r>
    <r>
      <rPr>
        <b/>
        <sz val="36"/>
        <color indexed="13"/>
        <rFont val="Arial Black"/>
        <family val="2"/>
      </rPr>
      <t xml:space="preserve"> 24 Stundenrennen</t>
    </r>
    <r>
      <rPr>
        <b/>
        <sz val="20"/>
        <color indexed="10"/>
        <rFont val="Arial Black"/>
        <family val="2"/>
      </rPr>
      <t xml:space="preserve"> 15</t>
    </r>
    <r>
      <rPr>
        <b/>
        <sz val="20"/>
        <color indexed="10"/>
        <rFont val="Arial Black"/>
        <family val="2"/>
      </rPr>
      <t>.5. /16.5.2015</t>
    </r>
  </si>
  <si>
    <t>SCRV</t>
  </si>
  <si>
    <t>Roman Grunner</t>
  </si>
  <si>
    <t>Per Bosch</t>
  </si>
  <si>
    <t>Christian Melbinger</t>
  </si>
  <si>
    <t>Martin Binder</t>
  </si>
  <si>
    <t>Alex Sattler</t>
  </si>
  <si>
    <t>SRT</t>
  </si>
  <si>
    <t>12h</t>
  </si>
  <si>
    <t>originalgetreue Resine- oder Plastikflügel; Kohlefaserflügel: mindestens vierteilig und 0,5mm dick wobei der hintere Teil schräg nach oben weist!</t>
  </si>
  <si>
    <t>Pflicht mindestens: zwei weisse oder gelbe vorne sowie zwei rote hinten, jeweils an den original Austritten</t>
  </si>
  <si>
    <r>
      <t xml:space="preserve">Beleuchtung mindestens 1 vorn + 1 hinten ab der Dämmerungsphase sowie mindestens 10 Sekunden Nachleuchtzeit! </t>
    </r>
    <r>
      <rPr>
        <sz val="10"/>
        <color indexed="10"/>
        <rFont val="Arial"/>
        <family val="2"/>
      </rPr>
      <t>Reparatur verpflichtend</t>
    </r>
    <r>
      <rPr>
        <sz val="10"/>
        <rFont val="Arial"/>
        <family val="2"/>
      </rPr>
      <t>!</t>
    </r>
  </si>
  <si>
    <t>2 Stück Plafit Bison 1 werden ausgegeben mit 15er Messingritzel und 7cm Anschlusskabel mit Stecker; Bahnspannung 18,5V</t>
  </si>
  <si>
    <r>
      <t xml:space="preserve">maximale Breite des Chassis:  </t>
    </r>
    <r>
      <rPr>
        <b/>
        <sz val="11"/>
        <color indexed="10"/>
        <rFont val="Arial"/>
        <family val="2"/>
      </rPr>
      <t>70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mm</t>
    </r>
    <r>
      <rPr>
        <b/>
        <sz val="11"/>
        <rFont val="Arial"/>
        <family val="2"/>
      </rPr>
      <t xml:space="preserve">           </t>
    </r>
  </si>
  <si>
    <r>
      <t xml:space="preserve">Verschliessen der Öffnungen mit Kohlefaser- oder Polystyrolplatten ist erlaubt, </t>
    </r>
  </si>
  <si>
    <r>
      <rPr>
        <b/>
        <sz val="10"/>
        <rFont val="Arial"/>
        <family val="2"/>
      </rPr>
      <t>wenn dies</t>
    </r>
    <r>
      <rPr>
        <sz val="10"/>
        <rFont val="Arial"/>
        <family val="2"/>
      </rPr>
      <t xml:space="preserve"> für den störungsfreien Einbau des Chassis </t>
    </r>
    <r>
      <rPr>
        <b/>
        <sz val="10"/>
        <rFont val="Arial"/>
        <family val="2"/>
      </rPr>
      <t>notwendig ist</t>
    </r>
  </si>
  <si>
    <r>
      <rPr>
        <u val="single"/>
        <sz val="10"/>
        <color indexed="10"/>
        <rFont val="Arial"/>
        <family val="2"/>
      </rPr>
      <t xml:space="preserve">NUR </t>
    </r>
    <r>
      <rPr>
        <b/>
        <u val="single"/>
        <sz val="10"/>
        <color indexed="10"/>
        <rFont val="Arial"/>
        <family val="2"/>
      </rPr>
      <t xml:space="preserve">GP TYRES: </t>
    </r>
    <r>
      <rPr>
        <sz val="10"/>
        <rFont val="Arial"/>
        <family val="2"/>
      </rPr>
      <t xml:space="preserve"> Moosgummi   Ø v/h : min. 25/26mm (härten vorn erlaubt)      Breite 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/v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16/6mm (vorne mind. 5mm Auflagebreite)</t>
    </r>
  </si>
  <si>
    <t>Hinterachse und Vorderachse freigestellt</t>
  </si>
  <si>
    <t>Das Rennen dauert 24h - also von 16 bis 16h - unabhängig von der tatsächlichen Fahrzeit!</t>
  </si>
  <si>
    <t>Es werden 3 Teamchefs als Rennleiter bestimmt</t>
  </si>
  <si>
    <r>
      <t>Es muss jeweils ein Teammitglied auf dem der Spur zugeordneten Platz Streckenposten beziehen und diesen</t>
    </r>
    <r>
      <rPr>
        <b/>
        <sz val="10"/>
        <rFont val="Arial"/>
        <family val="2"/>
      </rPr>
      <t xml:space="preserve"> konzentriert </t>
    </r>
    <r>
      <rPr>
        <sz val="10"/>
        <rFont val="Arial"/>
        <family val="2"/>
      </rPr>
      <t>ausüben.</t>
    </r>
  </si>
  <si>
    <r>
      <t xml:space="preserve">Es wird auch kein Streckenposten eingeladen den Dienst anzutreten, ist der Posten unbesetzt, gibt’s </t>
    </r>
    <r>
      <rPr>
        <sz val="10"/>
        <color indexed="10"/>
        <rFont val="Arial"/>
        <family val="2"/>
      </rPr>
      <t>ohne Warnung</t>
    </r>
    <r>
      <rPr>
        <sz val="10"/>
        <rFont val="Arial"/>
        <family val="2"/>
      </rPr>
      <t xml:space="preserve"> 50 Strafrunden.</t>
    </r>
  </si>
  <si>
    <r>
      <t>Ist der Mechaniker gerade Streckenposten, muss er</t>
    </r>
    <r>
      <rPr>
        <sz val="10"/>
        <color indexed="10"/>
        <rFont val="Arial"/>
        <family val="2"/>
      </rPr>
      <t xml:space="preserve"> abgelöst sein, </t>
    </r>
    <r>
      <rPr>
        <u val="single"/>
        <sz val="10"/>
        <color indexed="10"/>
        <rFont val="Arial"/>
        <family val="2"/>
      </rPr>
      <t>bevor</t>
    </r>
    <r>
      <rPr>
        <sz val="10"/>
        <rFont val="Arial"/>
        <family val="2"/>
      </rPr>
      <t xml:space="preserve"> er seinen Platz verlässt!!!</t>
    </r>
  </si>
  <si>
    <t>0,00   (reglementierte Werte sind einzuhalten)</t>
  </si>
  <si>
    <t>In der Zeit von 12h bis 15h bieten wir die Möglichkeit einer technischen Vorabnahme um "Versehen" vorzubeugen</t>
  </si>
  <si>
    <t xml:space="preserve">geöffnet ab 10h; Training im 3 Minutentakt pro Spur; Motorenausgabe um 12h; Strom Aus um 15h; </t>
  </si>
  <si>
    <t>techn. Abnahme der Fahrzeuge 15h30</t>
  </si>
  <si>
    <t>ab diesem Zeitpunkt gilt für alle Fahrzeuge die Parc Fermes Regelung! Reparaturen und Änderungen nur während des laufenden Rennens</t>
  </si>
  <si>
    <t>Fahrer</t>
  </si>
  <si>
    <t>REVER5E GAMMA</t>
  </si>
  <si>
    <t>Christian Strell</t>
  </si>
  <si>
    <t>Hubert Ruso</t>
  </si>
  <si>
    <t>ARZD</t>
  </si>
  <si>
    <t>Gen 3 Werk</t>
  </si>
  <si>
    <t>Martin Leo Gruber</t>
  </si>
  <si>
    <t>Gerhard Fischer</t>
  </si>
  <si>
    <t>Michi Reifenstein</t>
  </si>
  <si>
    <t>15h30</t>
  </si>
  <si>
    <t>die Teamchefs</t>
  </si>
  <si>
    <r>
      <rPr>
        <sz val="10"/>
        <rFont val="Calibri"/>
        <family val="2"/>
      </rPr>
      <t>©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Mayr Dieter für das ARZD erstellt im Nov. 2010, gültig auch 2012/13/14/15</t>
    </r>
  </si>
  <si>
    <t>Metris MK4</t>
  </si>
  <si>
    <t>Porsche 911</t>
  </si>
  <si>
    <t>Pagani Zonda</t>
  </si>
  <si>
    <t>Audi R8 LMS</t>
  </si>
  <si>
    <t>SLP 2/70</t>
  </si>
  <si>
    <t>SLP 2/70 Carbon</t>
  </si>
  <si>
    <t>GAMMA REVER5E</t>
  </si>
  <si>
    <t>Start 16h20   21° 58%</t>
  </si>
  <si>
    <t>15h55</t>
  </si>
  <si>
    <t>Rennleiter:</t>
  </si>
  <si>
    <t>Start 21h45   21° 58%</t>
  </si>
  <si>
    <t>Start 3h10   20° 58%</t>
  </si>
  <si>
    <t>Start 8h35   20° 56%</t>
  </si>
  <si>
    <t>ENDE 16h20</t>
  </si>
  <si>
    <r>
      <t xml:space="preserve">5. Lauf  </t>
    </r>
    <r>
      <rPr>
        <b/>
        <sz val="12"/>
        <color indexed="13"/>
        <rFont val="Arial"/>
        <family val="2"/>
      </rPr>
      <t xml:space="preserve">                  5 x </t>
    </r>
    <r>
      <rPr>
        <b/>
        <sz val="12"/>
        <color indexed="10"/>
        <rFont val="Arial"/>
        <family val="2"/>
      </rPr>
      <t>25</t>
    </r>
    <r>
      <rPr>
        <b/>
        <sz val="12"/>
        <color indexed="13"/>
        <rFont val="Arial"/>
        <family val="2"/>
      </rPr>
      <t xml:space="preserve"> Minuten</t>
    </r>
  </si>
  <si>
    <t>Start 14h10   21° 58%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</si>
</sst>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8"/>
      <color indexed="13"/>
      <name val="Arial"/>
      <family val="2"/>
    </font>
    <font>
      <b/>
      <sz val="12"/>
      <color indexed="13"/>
      <name val="Arial"/>
      <family val="2"/>
    </font>
    <font>
      <b/>
      <sz val="16"/>
      <color indexed="13"/>
      <name val="Arial"/>
      <family val="2"/>
    </font>
    <font>
      <b/>
      <sz val="36"/>
      <color indexed="13"/>
      <name val="Arial Black"/>
      <family val="2"/>
    </font>
    <font>
      <b/>
      <sz val="2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20"/>
      <color indexed="13"/>
      <name val="Arial Black"/>
      <family val="2"/>
    </font>
    <font>
      <b/>
      <sz val="20"/>
      <color indexed="13"/>
      <name val="Arial"/>
      <family val="2"/>
    </font>
    <font>
      <b/>
      <sz val="9"/>
      <color indexed="12"/>
      <name val="Arial Black"/>
      <family val="2"/>
    </font>
    <font>
      <sz val="8"/>
      <name val="Arial Black"/>
      <family val="2"/>
    </font>
    <font>
      <b/>
      <sz val="9"/>
      <name val="Arial"/>
      <family val="2"/>
    </font>
    <font>
      <b/>
      <sz val="14"/>
      <color indexed="13"/>
      <name val="Arial"/>
      <family val="2"/>
    </font>
    <font>
      <b/>
      <sz val="24"/>
      <name val="Arial"/>
      <family val="2"/>
    </font>
    <font>
      <b/>
      <sz val="36"/>
      <color indexed="10"/>
      <name val="Arial Black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8"/>
      <color indexed="13"/>
      <name val="Arial Black"/>
      <family val="2"/>
    </font>
    <font>
      <b/>
      <sz val="20"/>
      <color indexed="10"/>
      <name val="Arial Black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b/>
      <sz val="9"/>
      <color indexed="17"/>
      <name val="Arial Black"/>
      <family val="2"/>
    </font>
    <font>
      <b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 Black"/>
      <family val="2"/>
    </font>
    <font>
      <b/>
      <sz val="9"/>
      <color rgb="FFFF0000"/>
      <name val="Arial Black"/>
      <family val="2"/>
    </font>
    <font>
      <sz val="11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3" fontId="2" fillId="0" borderId="13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20" fillId="0" borderId="21" xfId="0" applyNumberFormat="1" applyFon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2" fontId="0" fillId="36" borderId="22" xfId="0" applyNumberFormat="1" applyFill="1" applyBorder="1" applyAlignment="1">
      <alignment horizontal="center" vertical="center"/>
    </xf>
    <xf numFmtId="173" fontId="0" fillId="36" borderId="10" xfId="0" applyNumberFormat="1" applyFill="1" applyBorder="1" applyAlignment="1">
      <alignment horizontal="center" vertical="center"/>
    </xf>
    <xf numFmtId="172" fontId="0" fillId="36" borderId="10" xfId="0" applyNumberForma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2" fontId="2" fillId="40" borderId="14" xfId="0" applyNumberFormat="1" applyFont="1" applyFill="1" applyBorder="1" applyAlignment="1">
      <alignment horizontal="center" vertical="center"/>
    </xf>
    <xf numFmtId="2" fontId="2" fillId="41" borderId="14" xfId="0" applyNumberFormat="1" applyFont="1" applyFill="1" applyBorder="1" applyAlignment="1">
      <alignment horizontal="center" vertical="center"/>
    </xf>
    <xf numFmtId="2" fontId="2" fillId="42" borderId="14" xfId="0" applyNumberFormat="1" applyFont="1" applyFill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2" fontId="73" fillId="40" borderId="14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2" fontId="74" fillId="0" borderId="21" xfId="0" applyNumberFormat="1" applyFont="1" applyFill="1" applyBorder="1" applyAlignment="1">
      <alignment horizontal="center" vertical="center"/>
    </xf>
    <xf numFmtId="2" fontId="75" fillId="0" borderId="21" xfId="0" applyNumberFormat="1" applyFont="1" applyFill="1" applyBorder="1" applyAlignment="1">
      <alignment horizontal="center" vertical="center"/>
    </xf>
    <xf numFmtId="14" fontId="3" fillId="34" borderId="24" xfId="0" applyNumberFormat="1" applyFont="1" applyFill="1" applyBorder="1" applyAlignment="1">
      <alignment horizontal="center" vertical="center"/>
    </xf>
    <xf numFmtId="14" fontId="3" fillId="34" borderId="25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6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 wrapText="1"/>
    </xf>
    <xf numFmtId="0" fontId="10" fillId="43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0" fillId="43" borderId="0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44" borderId="25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center" vertical="center" wrapText="1"/>
    </xf>
    <xf numFmtId="0" fontId="18" fillId="39" borderId="24" xfId="0" applyFont="1" applyFill="1" applyBorder="1" applyAlignment="1">
      <alignment horizontal="center" vertical="center" wrapText="1"/>
    </xf>
    <xf numFmtId="0" fontId="18" fillId="39" borderId="17" xfId="0" applyFont="1" applyFill="1" applyBorder="1" applyAlignment="1">
      <alignment horizontal="center" vertical="center" wrapText="1"/>
    </xf>
    <xf numFmtId="0" fontId="18" fillId="39" borderId="45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8" fillId="44" borderId="30" xfId="0" applyFont="1" applyFill="1" applyBorder="1" applyAlignment="1">
      <alignment horizontal="center" vertical="center" wrapText="1"/>
    </xf>
    <xf numFmtId="0" fontId="18" fillId="39" borderId="43" xfId="0" applyFont="1" applyFill="1" applyBorder="1" applyAlignment="1">
      <alignment horizontal="center" vertical="center" wrapText="1"/>
    </xf>
    <xf numFmtId="0" fontId="18" fillId="39" borderId="31" xfId="0" applyFont="1" applyFill="1" applyBorder="1" applyAlignment="1">
      <alignment horizontal="center" vertical="center" wrapText="1"/>
    </xf>
    <xf numFmtId="0" fontId="18" fillId="39" borderId="41" xfId="0" applyFont="1" applyFill="1" applyBorder="1" applyAlignment="1">
      <alignment horizontal="center" vertical="center" wrapText="1"/>
    </xf>
    <xf numFmtId="0" fontId="18" fillId="39" borderId="36" xfId="0" applyFont="1" applyFill="1" applyBorder="1" applyAlignment="1">
      <alignment horizontal="center" vertical="center" wrapText="1"/>
    </xf>
    <xf numFmtId="0" fontId="18" fillId="39" borderId="34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18" fillId="39" borderId="30" xfId="0" applyFont="1" applyFill="1" applyBorder="1" applyAlignment="1">
      <alignment horizontal="center" vertical="center"/>
    </xf>
    <xf numFmtId="0" fontId="18" fillId="39" borderId="43" xfId="0" applyFont="1" applyFill="1" applyBorder="1" applyAlignment="1">
      <alignment horizontal="center" vertical="center"/>
    </xf>
    <xf numFmtId="0" fontId="18" fillId="39" borderId="31" xfId="0" applyFont="1" applyFill="1" applyBorder="1" applyAlignment="1">
      <alignment horizontal="center" vertical="center"/>
    </xf>
    <xf numFmtId="0" fontId="18" fillId="39" borderId="25" xfId="0" applyFont="1" applyFill="1" applyBorder="1" applyAlignment="1">
      <alignment horizontal="center" vertical="center"/>
    </xf>
    <xf numFmtId="0" fontId="18" fillId="39" borderId="0" xfId="0" applyFont="1" applyFill="1" applyBorder="1" applyAlignment="1">
      <alignment horizontal="center" vertical="center"/>
    </xf>
    <xf numFmtId="0" fontId="18" fillId="39" borderId="24" xfId="0" applyFont="1" applyFill="1" applyBorder="1" applyAlignment="1">
      <alignment horizontal="center" vertical="center"/>
    </xf>
    <xf numFmtId="0" fontId="18" fillId="39" borderId="41" xfId="0" applyFont="1" applyFill="1" applyBorder="1" applyAlignment="1">
      <alignment horizontal="center" vertical="center"/>
    </xf>
    <xf numFmtId="0" fontId="18" fillId="39" borderId="36" xfId="0" applyFont="1" applyFill="1" applyBorder="1" applyAlignment="1">
      <alignment horizontal="center" vertical="center"/>
    </xf>
    <xf numFmtId="0" fontId="18" fillId="39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 wrapText="1"/>
    </xf>
    <xf numFmtId="0" fontId="10" fillId="39" borderId="49" xfId="0" applyFont="1" applyFill="1" applyBorder="1" applyAlignment="1">
      <alignment horizontal="center" vertical="center" wrapText="1"/>
    </xf>
    <xf numFmtId="0" fontId="10" fillId="39" borderId="27" xfId="0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10" fillId="39" borderId="41" xfId="0" applyFont="1" applyFill="1" applyBorder="1" applyAlignment="1">
      <alignment horizontal="center" vertical="center" wrapText="1"/>
    </xf>
    <xf numFmtId="0" fontId="10" fillId="39" borderId="36" xfId="0" applyFont="1" applyFill="1" applyBorder="1" applyAlignment="1">
      <alignment horizontal="center" vertical="center" wrapText="1"/>
    </xf>
    <xf numFmtId="0" fontId="10" fillId="39" borderId="3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34" borderId="45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="130" zoomScaleNormal="130" zoomScalePageLayoutView="0" workbookViewId="0" topLeftCell="A1">
      <selection activeCell="G53" sqref="G53"/>
    </sheetView>
  </sheetViews>
  <sheetFormatPr defaultColWidth="11.421875" defaultRowHeight="12.75"/>
  <cols>
    <col min="1" max="1" width="2.28125" style="2" customWidth="1"/>
    <col min="2" max="2" width="7.140625" style="2" customWidth="1"/>
    <col min="3" max="3" width="3.57421875" style="2" customWidth="1"/>
    <col min="4" max="4" width="9.7109375" style="2" customWidth="1"/>
    <col min="5" max="5" width="10.28125" style="2" customWidth="1"/>
    <col min="6" max="6" width="23.57421875" style="1" customWidth="1"/>
    <col min="7" max="7" width="20.57421875" style="2" customWidth="1"/>
    <col min="8" max="14" width="8.7109375" style="2" customWidth="1"/>
    <col min="15" max="15" width="4.28125" style="2" customWidth="1"/>
    <col min="16" max="16" width="11.421875" style="2" customWidth="1"/>
    <col min="17" max="17" width="16.7109375" style="2" bestFit="1" customWidth="1"/>
    <col min="18" max="16384" width="11.421875" style="2" customWidth="1"/>
  </cols>
  <sheetData>
    <row r="1" spans="1:15" ht="9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55.5">
      <c r="A2" s="3"/>
      <c r="B2" s="177" t="s">
        <v>196</v>
      </c>
      <c r="C2" s="177"/>
      <c r="D2" s="177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3"/>
    </row>
    <row r="3" spans="1:15" ht="9" customHeight="1">
      <c r="A3" s="3"/>
      <c r="B3" s="6"/>
      <c r="C3" s="6"/>
      <c r="D3" s="6"/>
      <c r="E3" s="6"/>
      <c r="F3" s="7"/>
      <c r="G3" s="6"/>
      <c r="H3" s="3"/>
      <c r="I3" s="3"/>
      <c r="J3" s="3"/>
      <c r="K3" s="3"/>
      <c r="L3" s="3"/>
      <c r="M3" s="3"/>
      <c r="N3" s="3"/>
      <c r="O3" s="3"/>
    </row>
    <row r="4" spans="1:15" s="1" customFormat="1" ht="24" customHeight="1">
      <c r="A4" s="3"/>
      <c r="B4" s="179" t="s">
        <v>13</v>
      </c>
      <c r="C4" s="179"/>
      <c r="D4" s="179"/>
      <c r="E4" s="180"/>
      <c r="F4" s="34" t="s">
        <v>0</v>
      </c>
      <c r="G4" s="34" t="s">
        <v>14</v>
      </c>
      <c r="H4" s="181" t="s">
        <v>224</v>
      </c>
      <c r="I4" s="182"/>
      <c r="J4" s="183" t="s">
        <v>24</v>
      </c>
      <c r="K4" s="184"/>
      <c r="L4" s="183" t="s">
        <v>25</v>
      </c>
      <c r="M4" s="184"/>
      <c r="N4" s="59"/>
      <c r="O4" s="3"/>
    </row>
    <row r="5" spans="1:17" ht="15.75" customHeight="1">
      <c r="A5" s="3"/>
      <c r="B5" s="185" t="s">
        <v>225</v>
      </c>
      <c r="C5" s="186"/>
      <c r="D5" s="186"/>
      <c r="E5" s="187"/>
      <c r="F5" s="134" t="s">
        <v>239</v>
      </c>
      <c r="G5" s="195" t="s">
        <v>97</v>
      </c>
      <c r="H5" s="121" t="s">
        <v>226</v>
      </c>
      <c r="I5" s="122"/>
      <c r="J5" s="68">
        <v>11</v>
      </c>
      <c r="K5" s="69"/>
      <c r="L5" s="196" t="s">
        <v>240</v>
      </c>
      <c r="M5" s="196"/>
      <c r="N5" s="120"/>
      <c r="O5" s="3"/>
      <c r="Q5" s="1"/>
    </row>
    <row r="6" spans="1:17" ht="15.75" customHeight="1">
      <c r="A6" s="3"/>
      <c r="B6" s="188"/>
      <c r="C6" s="189"/>
      <c r="D6" s="189"/>
      <c r="E6" s="190"/>
      <c r="F6" s="134"/>
      <c r="G6" s="136"/>
      <c r="H6" s="121" t="s">
        <v>227</v>
      </c>
      <c r="I6" s="122"/>
      <c r="J6" s="68">
        <v>25</v>
      </c>
      <c r="K6" s="69"/>
      <c r="L6" s="196"/>
      <c r="M6" s="196"/>
      <c r="N6" s="120"/>
      <c r="O6" s="3"/>
      <c r="Q6" s="1"/>
    </row>
    <row r="7" spans="1:17" ht="15.75" customHeight="1" thickBot="1">
      <c r="A7" s="3"/>
      <c r="B7" s="191"/>
      <c r="C7" s="192"/>
      <c r="D7" s="192"/>
      <c r="E7" s="193"/>
      <c r="F7" s="194"/>
      <c r="G7" s="151"/>
      <c r="H7" s="125" t="s">
        <v>15</v>
      </c>
      <c r="I7" s="126"/>
      <c r="J7" s="79">
        <v>36</v>
      </c>
      <c r="K7" s="80"/>
      <c r="L7" s="197"/>
      <c r="M7" s="197"/>
      <c r="N7" s="124"/>
      <c r="O7" s="3"/>
      <c r="Q7" s="1"/>
    </row>
    <row r="8" spans="1:15" ht="15.75" customHeight="1">
      <c r="A8" s="3"/>
      <c r="B8" s="158" t="s">
        <v>228</v>
      </c>
      <c r="C8" s="159"/>
      <c r="D8" s="159"/>
      <c r="E8" s="160"/>
      <c r="F8" s="167" t="s">
        <v>129</v>
      </c>
      <c r="G8" s="135" t="s">
        <v>22</v>
      </c>
      <c r="H8" s="152" t="s">
        <v>155</v>
      </c>
      <c r="I8" s="153"/>
      <c r="J8" s="81">
        <v>9</v>
      </c>
      <c r="K8" s="82"/>
      <c r="L8" s="81" t="s">
        <v>229</v>
      </c>
      <c r="M8" s="82"/>
      <c r="N8" s="174"/>
      <c r="O8" s="3"/>
    </row>
    <row r="9" spans="1:15" s="1" customFormat="1" ht="15.75" customHeight="1">
      <c r="A9" s="3"/>
      <c r="B9" s="161"/>
      <c r="C9" s="162"/>
      <c r="D9" s="162"/>
      <c r="E9" s="163"/>
      <c r="F9" s="168"/>
      <c r="G9" s="136"/>
      <c r="H9" s="121" t="s">
        <v>2</v>
      </c>
      <c r="I9" s="122"/>
      <c r="J9" s="83">
        <v>21</v>
      </c>
      <c r="K9" s="84"/>
      <c r="L9" s="170"/>
      <c r="M9" s="171"/>
      <c r="N9" s="175"/>
      <c r="O9" s="3"/>
    </row>
    <row r="10" spans="1:15" s="1" customFormat="1" ht="15.75" customHeight="1" thickBot="1">
      <c r="A10" s="3"/>
      <c r="B10" s="164"/>
      <c r="C10" s="165"/>
      <c r="D10" s="165"/>
      <c r="E10" s="166"/>
      <c r="F10" s="169"/>
      <c r="G10" s="151"/>
      <c r="H10" s="125" t="s">
        <v>16</v>
      </c>
      <c r="I10" s="126"/>
      <c r="J10" s="70">
        <v>37</v>
      </c>
      <c r="K10" s="71"/>
      <c r="L10" s="172"/>
      <c r="M10" s="173"/>
      <c r="N10" s="176"/>
      <c r="O10" s="3"/>
    </row>
    <row r="11" spans="1:15" ht="18" customHeight="1">
      <c r="A11" s="3"/>
      <c r="B11" s="142" t="s">
        <v>197</v>
      </c>
      <c r="C11" s="143"/>
      <c r="D11" s="143"/>
      <c r="E11" s="144"/>
      <c r="F11" s="148" t="s">
        <v>237</v>
      </c>
      <c r="G11" s="135" t="s">
        <v>230</v>
      </c>
      <c r="H11" s="152" t="s">
        <v>200</v>
      </c>
      <c r="I11" s="153"/>
      <c r="J11" s="81"/>
      <c r="K11" s="82"/>
      <c r="L11" s="154" t="s">
        <v>236</v>
      </c>
      <c r="M11" s="155"/>
      <c r="N11" s="123"/>
      <c r="O11" s="3"/>
    </row>
    <row r="12" spans="1:15" ht="18" customHeight="1">
      <c r="A12" s="3"/>
      <c r="B12" s="127"/>
      <c r="C12" s="128"/>
      <c r="D12" s="128"/>
      <c r="E12" s="129"/>
      <c r="F12" s="134"/>
      <c r="G12" s="136"/>
      <c r="H12" s="121" t="s">
        <v>231</v>
      </c>
      <c r="I12" s="122"/>
      <c r="J12" s="68">
        <v>2</v>
      </c>
      <c r="K12" s="69"/>
      <c r="L12" s="140"/>
      <c r="M12" s="141"/>
      <c r="N12" s="120"/>
      <c r="O12" s="3"/>
    </row>
    <row r="13" spans="1:15" ht="18" customHeight="1">
      <c r="A13" s="3"/>
      <c r="B13" s="127"/>
      <c r="C13" s="128"/>
      <c r="D13" s="128"/>
      <c r="E13" s="129"/>
      <c r="F13" s="134"/>
      <c r="G13" s="136"/>
      <c r="H13" s="121" t="s">
        <v>201</v>
      </c>
      <c r="I13" s="122"/>
      <c r="J13" s="83">
        <v>13</v>
      </c>
      <c r="K13" s="84"/>
      <c r="L13" s="140"/>
      <c r="M13" s="141"/>
      <c r="N13" s="120"/>
      <c r="O13" s="3"/>
    </row>
    <row r="14" spans="1:15" ht="18" customHeight="1">
      <c r="A14" s="3"/>
      <c r="B14" s="127"/>
      <c r="C14" s="128"/>
      <c r="D14" s="128"/>
      <c r="E14" s="129"/>
      <c r="F14" s="149"/>
      <c r="G14" s="136"/>
      <c r="H14" s="121" t="s">
        <v>232</v>
      </c>
      <c r="I14" s="122"/>
      <c r="J14" s="68">
        <v>26</v>
      </c>
      <c r="K14" s="69"/>
      <c r="L14" s="140"/>
      <c r="M14" s="141"/>
      <c r="N14" s="120"/>
      <c r="O14" s="3"/>
    </row>
    <row r="15" spans="1:15" ht="18" customHeight="1" thickBot="1">
      <c r="A15" s="3"/>
      <c r="B15" s="145"/>
      <c r="C15" s="146"/>
      <c r="D15" s="146"/>
      <c r="E15" s="147"/>
      <c r="F15" s="150"/>
      <c r="G15" s="151"/>
      <c r="H15" s="125" t="s">
        <v>199</v>
      </c>
      <c r="I15" s="126"/>
      <c r="J15" s="70"/>
      <c r="K15" s="71"/>
      <c r="L15" s="156"/>
      <c r="M15" s="157"/>
      <c r="N15" s="124"/>
      <c r="O15" s="3"/>
    </row>
    <row r="16" spans="1:15" ht="15.75" customHeight="1">
      <c r="A16" s="3"/>
      <c r="B16" s="127" t="s">
        <v>203</v>
      </c>
      <c r="C16" s="128"/>
      <c r="D16" s="128"/>
      <c r="E16" s="129"/>
      <c r="F16" s="133" t="s">
        <v>238</v>
      </c>
      <c r="G16" s="135" t="s">
        <v>172</v>
      </c>
      <c r="H16" s="138" t="s">
        <v>202</v>
      </c>
      <c r="I16" s="139"/>
      <c r="J16" s="72">
        <v>8</v>
      </c>
      <c r="K16" s="73"/>
      <c r="L16" s="140" t="s">
        <v>241</v>
      </c>
      <c r="M16" s="141"/>
      <c r="N16" s="119"/>
      <c r="O16" s="3"/>
    </row>
    <row r="17" spans="1:15" ht="15.75" customHeight="1">
      <c r="A17" s="3"/>
      <c r="B17" s="127"/>
      <c r="C17" s="128"/>
      <c r="D17" s="128"/>
      <c r="E17" s="129"/>
      <c r="F17" s="134"/>
      <c r="G17" s="136"/>
      <c r="H17" s="121" t="s">
        <v>171</v>
      </c>
      <c r="I17" s="122"/>
      <c r="J17" s="68">
        <v>18</v>
      </c>
      <c r="K17" s="69"/>
      <c r="L17" s="140"/>
      <c r="M17" s="141"/>
      <c r="N17" s="120"/>
      <c r="O17" s="3"/>
    </row>
    <row r="18" spans="1:15" ht="15.75" customHeight="1">
      <c r="A18" s="3"/>
      <c r="B18" s="127"/>
      <c r="C18" s="128"/>
      <c r="D18" s="128"/>
      <c r="E18" s="129"/>
      <c r="F18" s="134"/>
      <c r="G18" s="136"/>
      <c r="H18" s="121" t="s">
        <v>26</v>
      </c>
      <c r="I18" s="122"/>
      <c r="J18" s="68">
        <v>38</v>
      </c>
      <c r="K18" s="69"/>
      <c r="L18" s="140"/>
      <c r="M18" s="141"/>
      <c r="N18" s="120"/>
      <c r="O18" s="3"/>
    </row>
    <row r="19" spans="1:15" ht="15.75" customHeight="1">
      <c r="A19" s="3"/>
      <c r="B19" s="130"/>
      <c r="C19" s="131"/>
      <c r="D19" s="131"/>
      <c r="E19" s="132"/>
      <c r="F19" s="134"/>
      <c r="G19" s="137"/>
      <c r="H19" s="121" t="s">
        <v>198</v>
      </c>
      <c r="I19" s="122"/>
      <c r="J19" s="68"/>
      <c r="K19" s="69"/>
      <c r="L19" s="140"/>
      <c r="M19" s="141"/>
      <c r="N19" s="120"/>
      <c r="O19" s="3"/>
    </row>
    <row r="20" spans="1:15" ht="9" customHeight="1">
      <c r="A20" s="3"/>
      <c r="B20" s="6"/>
      <c r="C20" s="6"/>
      <c r="D20" s="6"/>
      <c r="E20" s="6"/>
      <c r="F20" s="7"/>
      <c r="G20" s="6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3"/>
      <c r="B21" s="106" t="s">
        <v>170</v>
      </c>
      <c r="C21" s="106"/>
      <c r="D21" s="106"/>
      <c r="E21" s="106"/>
      <c r="F21" s="106"/>
      <c r="G21" s="66" t="s">
        <v>204</v>
      </c>
      <c r="H21" s="67"/>
      <c r="I21" s="3"/>
      <c r="J21" s="3"/>
      <c r="K21" s="3"/>
      <c r="L21" s="3"/>
      <c r="M21" s="3"/>
      <c r="N21" s="3"/>
      <c r="O21" s="3"/>
    </row>
    <row r="22" spans="1:15" ht="9" customHeight="1">
      <c r="A22" s="3"/>
      <c r="B22" s="6"/>
      <c r="C22" s="6"/>
      <c r="D22" s="6"/>
      <c r="E22" s="6"/>
      <c r="F22" s="7"/>
      <c r="G22" s="6"/>
      <c r="H22" s="3"/>
      <c r="I22" s="3"/>
      <c r="J22" s="3"/>
      <c r="K22" s="3"/>
      <c r="L22" s="3"/>
      <c r="M22" s="3"/>
      <c r="N22" s="3"/>
      <c r="O22" s="3"/>
    </row>
    <row r="23" spans="1:15" ht="24.75" customHeight="1">
      <c r="A23" s="3"/>
      <c r="B23" s="106" t="s">
        <v>27</v>
      </c>
      <c r="C23" s="106"/>
      <c r="D23" s="106"/>
      <c r="E23" s="106"/>
      <c r="F23" s="106"/>
      <c r="G23" s="66" t="s">
        <v>233</v>
      </c>
      <c r="H23" s="67"/>
      <c r="I23" s="3"/>
      <c r="J23" s="61" t="s">
        <v>245</v>
      </c>
      <c r="K23" s="60"/>
      <c r="L23" s="107" t="s">
        <v>234</v>
      </c>
      <c r="M23" s="107"/>
      <c r="N23" s="107"/>
      <c r="O23" s="3"/>
    </row>
    <row r="24" spans="1:15" ht="9" customHeight="1">
      <c r="A24" s="3"/>
      <c r="B24" s="6"/>
      <c r="C24" s="6"/>
      <c r="D24" s="6"/>
      <c r="E24" s="6"/>
      <c r="F24" s="7"/>
      <c r="G24" s="6"/>
      <c r="H24" s="3"/>
      <c r="I24" s="3"/>
      <c r="J24" s="3"/>
      <c r="K24" s="3"/>
      <c r="L24" s="3"/>
      <c r="M24" s="3"/>
      <c r="N24" s="3"/>
      <c r="O24" s="3"/>
    </row>
    <row r="25" spans="1:15" ht="24.75" customHeight="1" thickBot="1">
      <c r="A25" s="3"/>
      <c r="B25" s="106" t="s">
        <v>23</v>
      </c>
      <c r="C25" s="106"/>
      <c r="D25" s="106"/>
      <c r="E25" s="106"/>
      <c r="F25" s="106"/>
      <c r="G25" s="66" t="s">
        <v>244</v>
      </c>
      <c r="H25" s="67"/>
      <c r="I25" s="3"/>
      <c r="J25" s="54"/>
      <c r="K25" s="3"/>
      <c r="L25" s="3"/>
      <c r="M25" s="3"/>
      <c r="N25" s="3"/>
      <c r="O25" s="3"/>
    </row>
    <row r="26" spans="1:15" ht="13.5" customHeight="1">
      <c r="A26" s="3"/>
      <c r="B26" s="108" t="s">
        <v>1</v>
      </c>
      <c r="C26" s="111" t="s">
        <v>17</v>
      </c>
      <c r="D26" s="86"/>
      <c r="E26" s="89" t="s">
        <v>19</v>
      </c>
      <c r="F26" s="93" t="s">
        <v>13</v>
      </c>
      <c r="G26" s="117" t="s">
        <v>4</v>
      </c>
      <c r="H26" s="117"/>
      <c r="I26" s="117"/>
      <c r="J26" s="118"/>
      <c r="K26" s="3"/>
      <c r="L26" s="3"/>
      <c r="M26" s="3"/>
      <c r="N26" s="3"/>
      <c r="O26" s="3"/>
    </row>
    <row r="27" spans="1:15" ht="13.5" customHeight="1">
      <c r="A27" s="3"/>
      <c r="B27" s="109"/>
      <c r="C27" s="112"/>
      <c r="D27" s="113"/>
      <c r="E27" s="115"/>
      <c r="F27" s="116"/>
      <c r="G27" s="99" t="s">
        <v>5</v>
      </c>
      <c r="H27" s="100"/>
      <c r="I27" s="101" t="s">
        <v>6</v>
      </c>
      <c r="J27" s="102"/>
      <c r="K27" s="3"/>
      <c r="L27" s="3"/>
      <c r="M27" s="46">
        <v>3</v>
      </c>
      <c r="N27" s="3"/>
      <c r="O27" s="3"/>
    </row>
    <row r="28" spans="1:15" ht="13.5" customHeight="1" thickBot="1">
      <c r="A28" s="3"/>
      <c r="B28" s="110"/>
      <c r="C28" s="114"/>
      <c r="D28" s="88"/>
      <c r="E28" s="90"/>
      <c r="F28" s="94"/>
      <c r="G28" s="33" t="s">
        <v>21</v>
      </c>
      <c r="H28" s="15" t="s">
        <v>20</v>
      </c>
      <c r="I28" s="17" t="s">
        <v>21</v>
      </c>
      <c r="J28" s="19" t="s">
        <v>20</v>
      </c>
      <c r="K28" s="3"/>
      <c r="L28" s="3"/>
      <c r="M28" s="47">
        <v>5</v>
      </c>
      <c r="N28" s="3"/>
      <c r="O28" s="3"/>
    </row>
    <row r="29" spans="1:15" ht="13.5" customHeight="1">
      <c r="A29" s="3"/>
      <c r="B29" s="16">
        <v>1</v>
      </c>
      <c r="C29" s="103">
        <v>8.692</v>
      </c>
      <c r="D29" s="104"/>
      <c r="E29" s="44">
        <v>2</v>
      </c>
      <c r="F29" s="5" t="s">
        <v>242</v>
      </c>
      <c r="G29" s="39"/>
      <c r="H29" s="40"/>
      <c r="I29" s="41"/>
      <c r="J29" s="40"/>
      <c r="K29" s="3"/>
      <c r="L29" s="3"/>
      <c r="M29" s="44">
        <v>2</v>
      </c>
      <c r="N29" s="3"/>
      <c r="O29" s="3"/>
    </row>
    <row r="30" spans="1:15" ht="13.5" customHeight="1">
      <c r="A30" s="3"/>
      <c r="B30" s="16">
        <v>2</v>
      </c>
      <c r="C30" s="105">
        <v>8.995</v>
      </c>
      <c r="D30" s="105"/>
      <c r="E30" s="48">
        <v>4</v>
      </c>
      <c r="F30" s="18" t="s">
        <v>203</v>
      </c>
      <c r="G30" s="13">
        <f>C30-$C$29</f>
        <v>0.30299999999999905</v>
      </c>
      <c r="H30" s="38">
        <f>54.7/C29*G30*100</f>
        <v>190.68223653934592</v>
      </c>
      <c r="I30" s="41"/>
      <c r="J30" s="40"/>
      <c r="K30" s="3"/>
      <c r="L30" s="3"/>
      <c r="M30" s="3"/>
      <c r="N30" s="3"/>
      <c r="O30" s="3"/>
    </row>
    <row r="31" spans="1:15" ht="13.5" customHeight="1">
      <c r="A31" s="3"/>
      <c r="B31" s="8">
        <v>3</v>
      </c>
      <c r="C31" s="105">
        <v>9.106</v>
      </c>
      <c r="D31" s="105"/>
      <c r="E31" s="49">
        <v>1</v>
      </c>
      <c r="F31" s="5" t="s">
        <v>228</v>
      </c>
      <c r="G31" s="13">
        <f>C31-$C$29</f>
        <v>0.4139999999999997</v>
      </c>
      <c r="H31" s="38">
        <f aca="true" t="shared" si="0" ref="H31:J32">54.7/C30*G31*100</f>
        <v>251.75986659255125</v>
      </c>
      <c r="I31" s="13">
        <f>C31-C30</f>
        <v>0.11100000000000065</v>
      </c>
      <c r="J31" s="38">
        <f>54.7/C31*I31*100</f>
        <v>66.67801449593715</v>
      </c>
      <c r="K31" s="3"/>
      <c r="L31" s="3"/>
      <c r="M31" s="48">
        <v>4</v>
      </c>
      <c r="N31" s="3"/>
      <c r="O31" s="3"/>
    </row>
    <row r="32" spans="1:15" ht="13.5" customHeight="1">
      <c r="A32" s="3"/>
      <c r="B32" s="8">
        <v>4</v>
      </c>
      <c r="C32" s="105">
        <v>9.14</v>
      </c>
      <c r="D32" s="105"/>
      <c r="E32" s="47">
        <v>5</v>
      </c>
      <c r="F32" s="5" t="s">
        <v>197</v>
      </c>
      <c r="G32" s="13">
        <f>C32-$C$29</f>
        <v>0.4480000000000004</v>
      </c>
      <c r="H32" s="38">
        <f t="shared" si="0"/>
        <v>269.1148693169342</v>
      </c>
      <c r="I32" s="13">
        <f>C32-C31</f>
        <v>0.034000000000000696</v>
      </c>
      <c r="J32" s="38">
        <f>54.7/C32*I32*100</f>
        <v>20.34792122538335</v>
      </c>
      <c r="K32" s="3"/>
      <c r="L32" s="3"/>
      <c r="M32" s="49">
        <v>1</v>
      </c>
      <c r="N32" s="3"/>
      <c r="O32" s="3"/>
    </row>
    <row r="33" spans="1:15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0" customFormat="1" ht="28.5" customHeight="1" thickBot="1">
      <c r="A34" s="3"/>
      <c r="B34" s="97" t="s">
        <v>173</v>
      </c>
      <c r="C34" s="97"/>
      <c r="D34" s="97"/>
      <c r="E34" s="97"/>
      <c r="F34" s="97"/>
      <c r="G34" s="66" t="s">
        <v>243</v>
      </c>
      <c r="H34" s="67"/>
      <c r="I34" s="11"/>
      <c r="J34" s="98" t="s">
        <v>12</v>
      </c>
      <c r="K34" s="98"/>
      <c r="L34" s="98"/>
      <c r="M34" s="98"/>
      <c r="N34" s="98"/>
      <c r="O34" s="3"/>
    </row>
    <row r="35" spans="1:15" s="1" customFormat="1" ht="12.75" customHeight="1">
      <c r="A35" s="11"/>
      <c r="B35" s="85" t="s">
        <v>1</v>
      </c>
      <c r="C35" s="86"/>
      <c r="D35" s="89" t="s">
        <v>18</v>
      </c>
      <c r="E35" s="91" t="s">
        <v>3</v>
      </c>
      <c r="F35" s="93" t="s">
        <v>13</v>
      </c>
      <c r="G35" s="95" t="s">
        <v>4</v>
      </c>
      <c r="H35" s="95"/>
      <c r="I35" s="4"/>
      <c r="J35" s="96" t="s">
        <v>7</v>
      </c>
      <c r="K35" s="74" t="s">
        <v>8</v>
      </c>
      <c r="L35" s="75" t="s">
        <v>9</v>
      </c>
      <c r="M35" s="76" t="s">
        <v>10</v>
      </c>
      <c r="N35" s="77" t="s">
        <v>11</v>
      </c>
      <c r="O35" s="3"/>
    </row>
    <row r="36" spans="1:15" s="1" customFormat="1" ht="13.5" customHeight="1" thickBot="1">
      <c r="A36" s="4"/>
      <c r="B36" s="87"/>
      <c r="C36" s="88"/>
      <c r="D36" s="90"/>
      <c r="E36" s="92"/>
      <c r="F36" s="94"/>
      <c r="G36" s="12" t="s">
        <v>5</v>
      </c>
      <c r="H36" s="12" t="s">
        <v>6</v>
      </c>
      <c r="I36" s="4"/>
      <c r="J36" s="96"/>
      <c r="K36" s="74"/>
      <c r="L36" s="75"/>
      <c r="M36" s="76"/>
      <c r="N36" s="77"/>
      <c r="O36" s="3"/>
    </row>
    <row r="37" spans="1:15" ht="13.5" customHeight="1">
      <c r="A37" s="4"/>
      <c r="B37" s="16">
        <v>1</v>
      </c>
      <c r="C37" s="36" t="s">
        <v>100</v>
      </c>
      <c r="D37" s="14">
        <f>SUM(J37:N37)</f>
        <v>1981.35</v>
      </c>
      <c r="E37" s="55">
        <f>SUM(J37:N37)</f>
        <v>1981.35</v>
      </c>
      <c r="F37" s="5" t="s">
        <v>242</v>
      </c>
      <c r="G37" s="37"/>
      <c r="H37" s="37"/>
      <c r="I37" s="4"/>
      <c r="J37" s="63">
        <v>404</v>
      </c>
      <c r="K37" s="63">
        <v>405</v>
      </c>
      <c r="L37" s="52">
        <v>395</v>
      </c>
      <c r="M37" s="52">
        <v>395.35</v>
      </c>
      <c r="N37" s="52">
        <v>382</v>
      </c>
      <c r="O37" s="3"/>
    </row>
    <row r="38" spans="1:15" ht="13.5" customHeight="1">
      <c r="A38" s="3"/>
      <c r="B38" s="8">
        <v>2</v>
      </c>
      <c r="C38" s="36" t="s">
        <v>100</v>
      </c>
      <c r="D38" s="14">
        <f>SUM(J38:N38)</f>
        <v>1934.03</v>
      </c>
      <c r="E38" s="56">
        <f>SUM(J38:N38)</f>
        <v>1934.03</v>
      </c>
      <c r="F38" s="18" t="s">
        <v>203</v>
      </c>
      <c r="G38" s="53">
        <f>$D$37-E38</f>
        <v>47.319999999999936</v>
      </c>
      <c r="H38" s="53">
        <f>D37-E38</f>
        <v>47.319999999999936</v>
      </c>
      <c r="I38" s="4"/>
      <c r="J38" s="52">
        <v>386</v>
      </c>
      <c r="K38" s="52">
        <v>381</v>
      </c>
      <c r="L38" s="52">
        <v>391</v>
      </c>
      <c r="M38" s="52">
        <v>389</v>
      </c>
      <c r="N38" s="52">
        <v>387.03</v>
      </c>
      <c r="O38" s="3"/>
    </row>
    <row r="39" spans="1:15" ht="13.5" customHeight="1">
      <c r="A39" s="3"/>
      <c r="B39" s="8">
        <v>3</v>
      </c>
      <c r="C39" s="36" t="s">
        <v>100</v>
      </c>
      <c r="D39" s="14">
        <f>SUM(J39:N39)</f>
        <v>1924.07</v>
      </c>
      <c r="E39" s="57">
        <f>SUM(J39:N39)</f>
        <v>1924.07</v>
      </c>
      <c r="F39" s="5" t="s">
        <v>228</v>
      </c>
      <c r="G39" s="53">
        <f>$D$37-E39</f>
        <v>57.27999999999997</v>
      </c>
      <c r="H39" s="53">
        <f>D38-E39</f>
        <v>9.960000000000036</v>
      </c>
      <c r="I39" s="4"/>
      <c r="J39" s="52">
        <v>385</v>
      </c>
      <c r="K39" s="52">
        <v>384.07</v>
      </c>
      <c r="L39" s="52">
        <v>392</v>
      </c>
      <c r="M39" s="52">
        <v>383</v>
      </c>
      <c r="N39" s="52">
        <v>380</v>
      </c>
      <c r="O39" s="3"/>
    </row>
    <row r="40" spans="1:15" ht="13.5" customHeight="1">
      <c r="A40" s="3"/>
      <c r="B40" s="8">
        <v>4</v>
      </c>
      <c r="C40" s="36" t="s">
        <v>100</v>
      </c>
      <c r="D40" s="14">
        <f>SUM(J40:N40)</f>
        <v>1877.92</v>
      </c>
      <c r="E40" s="20">
        <f>SUM(J40:N40)</f>
        <v>1877.92</v>
      </c>
      <c r="F40" s="5" t="s">
        <v>197</v>
      </c>
      <c r="G40" s="53">
        <f>$D$37-E40</f>
        <v>103.42999999999984</v>
      </c>
      <c r="H40" s="53">
        <f>D39-E40</f>
        <v>46.149999999999864</v>
      </c>
      <c r="I40" s="4"/>
      <c r="J40" s="52">
        <v>380</v>
      </c>
      <c r="K40" s="52">
        <v>386</v>
      </c>
      <c r="L40" s="52">
        <v>376.92</v>
      </c>
      <c r="M40" s="52">
        <v>369</v>
      </c>
      <c r="N40" s="52">
        <v>366</v>
      </c>
      <c r="O40" s="3"/>
    </row>
    <row r="41" spans="1:15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s="10" customFormat="1" ht="26.25" customHeight="1" thickBot="1">
      <c r="A42" s="3"/>
      <c r="B42" s="97" t="s">
        <v>174</v>
      </c>
      <c r="C42" s="97"/>
      <c r="D42" s="97"/>
      <c r="E42" s="97"/>
      <c r="F42" s="97"/>
      <c r="G42" s="66" t="s">
        <v>246</v>
      </c>
      <c r="H42" s="67"/>
      <c r="I42" s="11"/>
      <c r="J42" s="98" t="s">
        <v>12</v>
      </c>
      <c r="K42" s="98"/>
      <c r="L42" s="98"/>
      <c r="M42" s="98"/>
      <c r="N42" s="98"/>
      <c r="O42" s="3"/>
    </row>
    <row r="43" spans="1:15" s="1" customFormat="1" ht="12.75" customHeight="1">
      <c r="A43" s="11"/>
      <c r="B43" s="85" t="s">
        <v>1</v>
      </c>
      <c r="C43" s="86"/>
      <c r="D43" s="89" t="s">
        <v>18</v>
      </c>
      <c r="E43" s="91" t="s">
        <v>3</v>
      </c>
      <c r="F43" s="93" t="s">
        <v>13</v>
      </c>
      <c r="G43" s="95" t="s">
        <v>4</v>
      </c>
      <c r="H43" s="95"/>
      <c r="I43" s="4"/>
      <c r="J43" s="96" t="s">
        <v>7</v>
      </c>
      <c r="K43" s="74" t="s">
        <v>8</v>
      </c>
      <c r="L43" s="75" t="s">
        <v>9</v>
      </c>
      <c r="M43" s="76" t="s">
        <v>10</v>
      </c>
      <c r="N43" s="77" t="s">
        <v>11</v>
      </c>
      <c r="O43" s="3"/>
    </row>
    <row r="44" spans="1:15" s="1" customFormat="1" ht="13.5" customHeight="1" thickBot="1">
      <c r="A44" s="4"/>
      <c r="B44" s="87"/>
      <c r="C44" s="88"/>
      <c r="D44" s="90"/>
      <c r="E44" s="92"/>
      <c r="F44" s="94"/>
      <c r="G44" s="12" t="s">
        <v>5</v>
      </c>
      <c r="H44" s="12" t="s">
        <v>6</v>
      </c>
      <c r="I44" s="4"/>
      <c r="J44" s="96"/>
      <c r="K44" s="74"/>
      <c r="L44" s="75"/>
      <c r="M44" s="76"/>
      <c r="N44" s="77"/>
      <c r="O44" s="3"/>
    </row>
    <row r="45" spans="1:16" ht="13.5" customHeight="1">
      <c r="A45" s="4"/>
      <c r="B45" s="9">
        <v>1</v>
      </c>
      <c r="C45" s="35" t="s">
        <v>98</v>
      </c>
      <c r="D45" s="14">
        <f>1981.35+E45</f>
        <v>3983.41</v>
      </c>
      <c r="E45" s="62">
        <f>SUM(J45:N45)</f>
        <v>2002.06</v>
      </c>
      <c r="F45" s="5" t="s">
        <v>242</v>
      </c>
      <c r="G45" s="37"/>
      <c r="H45" s="37"/>
      <c r="I45" s="4"/>
      <c r="J45" s="63">
        <v>402</v>
      </c>
      <c r="K45" s="63">
        <v>404</v>
      </c>
      <c r="L45" s="63">
        <v>401</v>
      </c>
      <c r="M45" s="63">
        <v>401.06</v>
      </c>
      <c r="N45" s="52">
        <v>394</v>
      </c>
      <c r="O45" s="3"/>
      <c r="P45" s="1"/>
    </row>
    <row r="46" spans="1:16" ht="13.5" customHeight="1">
      <c r="A46" s="3"/>
      <c r="B46" s="8">
        <v>2</v>
      </c>
      <c r="C46" s="35" t="s">
        <v>98</v>
      </c>
      <c r="D46" s="14">
        <f>1934.03+E46</f>
        <v>3875.8599999999997</v>
      </c>
      <c r="E46" s="56">
        <f>SUM(J46:N46)</f>
        <v>1941.83</v>
      </c>
      <c r="F46" s="18" t="s">
        <v>203</v>
      </c>
      <c r="G46" s="21">
        <f>$D$45-D46</f>
        <v>107.55000000000018</v>
      </c>
      <c r="H46" s="21">
        <f>D45-D46</f>
        <v>107.55000000000018</v>
      </c>
      <c r="I46" s="4"/>
      <c r="J46" s="52">
        <v>392</v>
      </c>
      <c r="K46" s="52">
        <v>387</v>
      </c>
      <c r="L46" s="52">
        <v>390</v>
      </c>
      <c r="M46" s="52">
        <v>389</v>
      </c>
      <c r="N46" s="52">
        <v>383.83</v>
      </c>
      <c r="O46" s="3"/>
      <c r="P46" s="1"/>
    </row>
    <row r="47" spans="1:16" ht="13.5" customHeight="1">
      <c r="A47" s="3"/>
      <c r="B47" s="8">
        <v>3</v>
      </c>
      <c r="C47" s="35" t="s">
        <v>98</v>
      </c>
      <c r="D47" s="14">
        <f>1924.07+E47</f>
        <v>3845.8999999999996</v>
      </c>
      <c r="E47" s="57">
        <f>SUM(J47:N47)</f>
        <v>1921.83</v>
      </c>
      <c r="F47" s="5" t="s">
        <v>228</v>
      </c>
      <c r="G47" s="21">
        <f>$D$45-D47</f>
        <v>137.51000000000022</v>
      </c>
      <c r="H47" s="21">
        <f>D46-D47</f>
        <v>29.960000000000036</v>
      </c>
      <c r="I47" s="4"/>
      <c r="J47" s="52">
        <v>387</v>
      </c>
      <c r="K47" s="52">
        <v>391</v>
      </c>
      <c r="L47" s="52">
        <v>376.83</v>
      </c>
      <c r="M47" s="52">
        <v>387</v>
      </c>
      <c r="N47" s="52">
        <v>380</v>
      </c>
      <c r="O47" s="3"/>
      <c r="P47" s="1"/>
    </row>
    <row r="48" spans="1:16" ht="13.5" customHeight="1">
      <c r="A48" s="3"/>
      <c r="B48" s="8">
        <v>4</v>
      </c>
      <c r="C48" s="35" t="s">
        <v>98</v>
      </c>
      <c r="D48" s="14">
        <f>1877.92+E48</f>
        <v>3650.05</v>
      </c>
      <c r="E48" s="20">
        <f>SUM(J48:N48)</f>
        <v>1772.13</v>
      </c>
      <c r="F48" s="5" t="s">
        <v>197</v>
      </c>
      <c r="G48" s="21">
        <f>$D$45-D48</f>
        <v>333.3599999999997</v>
      </c>
      <c r="H48" s="21">
        <f>D47-D48</f>
        <v>195.84999999999945</v>
      </c>
      <c r="I48" s="4"/>
      <c r="J48" s="52">
        <v>324</v>
      </c>
      <c r="K48" s="52">
        <v>361.13</v>
      </c>
      <c r="L48" s="52">
        <v>362</v>
      </c>
      <c r="M48" s="52">
        <v>354</v>
      </c>
      <c r="N48" s="52">
        <v>371</v>
      </c>
      <c r="O48" s="3"/>
      <c r="P48" s="1"/>
    </row>
    <row r="49" spans="1:16" ht="13.5" customHeight="1">
      <c r="A49" s="3"/>
      <c r="B49" s="3"/>
      <c r="C49" s="3"/>
      <c r="D49" s="3"/>
      <c r="E49" s="3"/>
      <c r="F49" s="7"/>
      <c r="G49" s="3"/>
      <c r="H49" s="3"/>
      <c r="I49" s="4"/>
      <c r="J49" s="3"/>
      <c r="K49" s="3"/>
      <c r="L49" s="3"/>
      <c r="M49" s="3"/>
      <c r="N49" s="3"/>
      <c r="O49" s="3"/>
      <c r="P49" s="1"/>
    </row>
    <row r="50" spans="1:15" s="10" customFormat="1" ht="24.75" customHeight="1" thickBot="1">
      <c r="A50" s="3"/>
      <c r="B50" s="97" t="s">
        <v>175</v>
      </c>
      <c r="C50" s="97"/>
      <c r="D50" s="97"/>
      <c r="E50" s="97"/>
      <c r="F50" s="97"/>
      <c r="G50" s="66" t="s">
        <v>247</v>
      </c>
      <c r="H50" s="67"/>
      <c r="I50" s="4"/>
      <c r="J50" s="98" t="s">
        <v>12</v>
      </c>
      <c r="K50" s="98"/>
      <c r="L50" s="98"/>
      <c r="M50" s="98"/>
      <c r="N50" s="98"/>
      <c r="O50" s="3"/>
    </row>
    <row r="51" spans="1:15" s="1" customFormat="1" ht="12.75" customHeight="1">
      <c r="A51" s="11"/>
      <c r="B51" s="85" t="s">
        <v>1</v>
      </c>
      <c r="C51" s="86"/>
      <c r="D51" s="89" t="s">
        <v>18</v>
      </c>
      <c r="E51" s="91" t="s">
        <v>3</v>
      </c>
      <c r="F51" s="93" t="s">
        <v>13</v>
      </c>
      <c r="G51" s="95" t="s">
        <v>4</v>
      </c>
      <c r="H51" s="95"/>
      <c r="I51" s="4"/>
      <c r="J51" s="96" t="s">
        <v>7</v>
      </c>
      <c r="K51" s="74" t="s">
        <v>8</v>
      </c>
      <c r="L51" s="75" t="s">
        <v>9</v>
      </c>
      <c r="M51" s="76" t="s">
        <v>10</v>
      </c>
      <c r="N51" s="77" t="s">
        <v>11</v>
      </c>
      <c r="O51" s="3"/>
    </row>
    <row r="52" spans="1:15" s="1" customFormat="1" ht="13.5" customHeight="1" thickBot="1">
      <c r="A52" s="4"/>
      <c r="B52" s="87"/>
      <c r="C52" s="88"/>
      <c r="D52" s="90"/>
      <c r="E52" s="92"/>
      <c r="F52" s="94"/>
      <c r="G52" s="12" t="s">
        <v>5</v>
      </c>
      <c r="H52" s="12" t="s">
        <v>6</v>
      </c>
      <c r="I52" s="4"/>
      <c r="J52" s="96"/>
      <c r="K52" s="74"/>
      <c r="L52" s="75"/>
      <c r="M52" s="76"/>
      <c r="N52" s="77"/>
      <c r="O52" s="3"/>
    </row>
    <row r="53" spans="1:15" ht="13.5" customHeight="1">
      <c r="A53" s="4"/>
      <c r="B53" s="9">
        <v>1</v>
      </c>
      <c r="C53" s="35" t="s">
        <v>98</v>
      </c>
      <c r="D53" s="14">
        <f>3983.41+E53</f>
        <v>5939.219999999999</v>
      </c>
      <c r="E53" s="55">
        <f>SUM(J53:N53)</f>
        <v>1955.81</v>
      </c>
      <c r="F53" s="5" t="s">
        <v>242</v>
      </c>
      <c r="G53" s="37"/>
      <c r="H53" s="37"/>
      <c r="I53" s="4"/>
      <c r="J53" s="52">
        <v>383</v>
      </c>
      <c r="K53" s="52">
        <v>384.81</v>
      </c>
      <c r="L53" s="52">
        <v>399</v>
      </c>
      <c r="M53" s="52">
        <v>395</v>
      </c>
      <c r="N53" s="52">
        <v>394</v>
      </c>
      <c r="O53" s="3"/>
    </row>
    <row r="54" spans="1:15" ht="13.5" customHeight="1">
      <c r="A54" s="3"/>
      <c r="B54" s="8">
        <v>2</v>
      </c>
      <c r="C54" s="35" t="s">
        <v>98</v>
      </c>
      <c r="D54" s="14">
        <f>3875.86+E54</f>
        <v>5805.95</v>
      </c>
      <c r="E54" s="57">
        <f>SUM(J54:N54)</f>
        <v>1930.09</v>
      </c>
      <c r="F54" s="18" t="s">
        <v>203</v>
      </c>
      <c r="G54" s="21">
        <f>$D$53-D54</f>
        <v>133.26999999999953</v>
      </c>
      <c r="H54" s="21">
        <f>D53-D54</f>
        <v>133.26999999999953</v>
      </c>
      <c r="I54" s="4"/>
      <c r="J54" s="52">
        <v>375</v>
      </c>
      <c r="K54" s="52">
        <v>383</v>
      </c>
      <c r="L54" s="52">
        <v>393</v>
      </c>
      <c r="M54" s="52">
        <v>389.09</v>
      </c>
      <c r="N54" s="52">
        <v>390</v>
      </c>
      <c r="O54" s="3"/>
    </row>
    <row r="55" spans="1:15" ht="13.5" customHeight="1">
      <c r="A55" s="3"/>
      <c r="B55" s="8">
        <v>3</v>
      </c>
      <c r="C55" s="35" t="s">
        <v>98</v>
      </c>
      <c r="D55" s="14">
        <f>3845.9+E55</f>
        <v>5792.9400000000005</v>
      </c>
      <c r="E55" s="56">
        <f>SUM(J55:N55)</f>
        <v>1947.04</v>
      </c>
      <c r="F55" s="5" t="s">
        <v>228</v>
      </c>
      <c r="G55" s="21">
        <f>$D$53-D55</f>
        <v>146.27999999999884</v>
      </c>
      <c r="H55" s="21">
        <f>D54-D55</f>
        <v>13.009999999999309</v>
      </c>
      <c r="I55" s="4"/>
      <c r="J55" s="52">
        <v>383</v>
      </c>
      <c r="K55" s="52">
        <v>396</v>
      </c>
      <c r="L55" s="52">
        <v>399</v>
      </c>
      <c r="M55" s="52">
        <v>385</v>
      </c>
      <c r="N55" s="52">
        <v>384.04</v>
      </c>
      <c r="O55" s="3"/>
    </row>
    <row r="56" spans="1:15" ht="13.5" customHeight="1">
      <c r="A56" s="3"/>
      <c r="B56" s="8">
        <v>4</v>
      </c>
      <c r="C56" s="35" t="s">
        <v>98</v>
      </c>
      <c r="D56" s="14">
        <f>3650.05+E56</f>
        <v>5475.58</v>
      </c>
      <c r="E56" s="20">
        <f>SUM(J56:N56)</f>
        <v>1825.53</v>
      </c>
      <c r="F56" s="5" t="s">
        <v>197</v>
      </c>
      <c r="G56" s="21">
        <f>$D$53-D56</f>
        <v>463.6399999999994</v>
      </c>
      <c r="H56" s="21">
        <f>D55-D56</f>
        <v>317.3600000000006</v>
      </c>
      <c r="I56" s="4"/>
      <c r="J56" s="52">
        <v>370</v>
      </c>
      <c r="K56" s="52">
        <v>384</v>
      </c>
      <c r="L56" s="52">
        <v>377.53</v>
      </c>
      <c r="M56" s="52">
        <v>362</v>
      </c>
      <c r="N56" s="52">
        <v>332</v>
      </c>
      <c r="O56" s="3"/>
    </row>
    <row r="57" spans="1:15" ht="13.5" customHeight="1">
      <c r="A57" s="3"/>
      <c r="B57" s="3"/>
      <c r="C57" s="3"/>
      <c r="D57" s="3"/>
      <c r="E57" s="3"/>
      <c r="F57" s="4"/>
      <c r="G57" s="3"/>
      <c r="H57" s="3"/>
      <c r="I57" s="4"/>
      <c r="J57" s="3"/>
      <c r="K57" s="3"/>
      <c r="L57" s="3"/>
      <c r="M57" s="3"/>
      <c r="N57" s="3"/>
      <c r="O57" s="3"/>
    </row>
    <row r="58" spans="1:15" s="10" customFormat="1" ht="25.5" customHeight="1" thickBot="1">
      <c r="A58" s="3"/>
      <c r="B58" s="97" t="s">
        <v>176</v>
      </c>
      <c r="C58" s="97"/>
      <c r="D58" s="97"/>
      <c r="E58" s="97"/>
      <c r="F58" s="97"/>
      <c r="G58" s="66" t="s">
        <v>248</v>
      </c>
      <c r="H58" s="67"/>
      <c r="I58" s="4"/>
      <c r="J58" s="98" t="s">
        <v>12</v>
      </c>
      <c r="K58" s="98"/>
      <c r="L58" s="98"/>
      <c r="M58" s="98"/>
      <c r="N58" s="98"/>
      <c r="O58" s="3"/>
    </row>
    <row r="59" spans="1:15" s="1" customFormat="1" ht="12.75" customHeight="1">
      <c r="A59" s="11"/>
      <c r="B59" s="85" t="s">
        <v>1</v>
      </c>
      <c r="C59" s="86"/>
      <c r="D59" s="89" t="s">
        <v>18</v>
      </c>
      <c r="E59" s="91" t="s">
        <v>3</v>
      </c>
      <c r="F59" s="93" t="s">
        <v>13</v>
      </c>
      <c r="G59" s="95" t="s">
        <v>4</v>
      </c>
      <c r="H59" s="95"/>
      <c r="I59" s="4"/>
      <c r="J59" s="96" t="s">
        <v>7</v>
      </c>
      <c r="K59" s="74" t="s">
        <v>8</v>
      </c>
      <c r="L59" s="75" t="s">
        <v>9</v>
      </c>
      <c r="M59" s="76" t="s">
        <v>10</v>
      </c>
      <c r="N59" s="77" t="s">
        <v>11</v>
      </c>
      <c r="O59" s="3"/>
    </row>
    <row r="60" spans="1:15" s="1" customFormat="1" ht="13.5" customHeight="1" thickBot="1">
      <c r="A60" s="4"/>
      <c r="B60" s="87"/>
      <c r="C60" s="88"/>
      <c r="D60" s="90"/>
      <c r="E60" s="92"/>
      <c r="F60" s="94"/>
      <c r="G60" s="12" t="s">
        <v>5</v>
      </c>
      <c r="H60" s="12" t="s">
        <v>6</v>
      </c>
      <c r="I60" s="4"/>
      <c r="J60" s="96"/>
      <c r="K60" s="74"/>
      <c r="L60" s="75"/>
      <c r="M60" s="76"/>
      <c r="N60" s="77"/>
      <c r="O60" s="3"/>
    </row>
    <row r="61" spans="1:15" ht="13.5" customHeight="1">
      <c r="A61" s="4"/>
      <c r="B61" s="9">
        <v>1</v>
      </c>
      <c r="C61" s="35" t="s">
        <v>98</v>
      </c>
      <c r="D61" s="14">
        <f>5939.22+E61</f>
        <v>7928.93</v>
      </c>
      <c r="E61" s="55">
        <f>SUM(J61:N61)</f>
        <v>1989.71</v>
      </c>
      <c r="F61" s="5" t="s">
        <v>242</v>
      </c>
      <c r="G61" s="37"/>
      <c r="H61" s="37"/>
      <c r="I61" s="4"/>
      <c r="J61" s="52">
        <v>384</v>
      </c>
      <c r="K61" s="63">
        <v>406</v>
      </c>
      <c r="L61" s="63">
        <v>402</v>
      </c>
      <c r="M61" s="63">
        <v>399.71</v>
      </c>
      <c r="N61" s="52">
        <v>398</v>
      </c>
      <c r="O61" s="3"/>
    </row>
    <row r="62" spans="1:15" ht="13.5" customHeight="1">
      <c r="A62" s="4"/>
      <c r="B62" s="16">
        <v>2</v>
      </c>
      <c r="C62" s="64" t="s">
        <v>101</v>
      </c>
      <c r="D62" s="14">
        <f>5792.94+E62</f>
        <v>7747.889999999999</v>
      </c>
      <c r="E62" s="56">
        <f>SUM(J62:N62)</f>
        <v>1954.95</v>
      </c>
      <c r="F62" s="18" t="s">
        <v>228</v>
      </c>
      <c r="G62" s="21">
        <f>$D$61-D62</f>
        <v>181.04000000000087</v>
      </c>
      <c r="H62" s="21">
        <f>D61-D62</f>
        <v>181.04000000000087</v>
      </c>
      <c r="I62" s="4"/>
      <c r="J62" s="52">
        <v>385</v>
      </c>
      <c r="K62" s="52">
        <v>398</v>
      </c>
      <c r="L62" s="63">
        <v>400</v>
      </c>
      <c r="M62" s="52">
        <v>384</v>
      </c>
      <c r="N62" s="52">
        <v>387.95</v>
      </c>
      <c r="O62" s="3"/>
    </row>
    <row r="63" spans="1:15" ht="13.5" customHeight="1">
      <c r="A63" s="3"/>
      <c r="B63" s="8">
        <v>3</v>
      </c>
      <c r="C63" s="65" t="s">
        <v>99</v>
      </c>
      <c r="D63" s="14">
        <f>5805.95+E63</f>
        <v>7739.48</v>
      </c>
      <c r="E63" s="57">
        <f>SUM(J63:N63)</f>
        <v>1933.53</v>
      </c>
      <c r="F63" s="5" t="s">
        <v>203</v>
      </c>
      <c r="G63" s="21">
        <f>$D$61-D63</f>
        <v>189.45000000000073</v>
      </c>
      <c r="H63" s="21">
        <f>D62-D63</f>
        <v>8.409999999999854</v>
      </c>
      <c r="I63" s="4"/>
      <c r="J63" s="52">
        <v>387</v>
      </c>
      <c r="K63" s="52">
        <v>387.53</v>
      </c>
      <c r="L63" s="52">
        <v>390</v>
      </c>
      <c r="M63" s="52">
        <v>384</v>
      </c>
      <c r="N63" s="52">
        <v>385</v>
      </c>
      <c r="O63" s="3"/>
    </row>
    <row r="64" spans="1:15" ht="13.5" customHeight="1">
      <c r="A64" s="3"/>
      <c r="B64" s="8">
        <v>4</v>
      </c>
      <c r="C64" s="35" t="s">
        <v>98</v>
      </c>
      <c r="D64" s="14">
        <f>5475.58+E64</f>
        <v>7252.53</v>
      </c>
      <c r="E64" s="20">
        <f>SUM(J64:N64)</f>
        <v>1776.95</v>
      </c>
      <c r="F64" s="5" t="s">
        <v>197</v>
      </c>
      <c r="G64" s="21">
        <f>$D$61-D64</f>
        <v>676.4000000000005</v>
      </c>
      <c r="H64" s="21">
        <f>D63-D64</f>
        <v>486.9499999999998</v>
      </c>
      <c r="I64" s="4"/>
      <c r="J64" s="52">
        <v>367</v>
      </c>
      <c r="K64" s="52">
        <v>361</v>
      </c>
      <c r="L64" s="52">
        <v>334.95</v>
      </c>
      <c r="M64" s="52">
        <v>363</v>
      </c>
      <c r="N64" s="52">
        <v>351</v>
      </c>
      <c r="O64" s="3"/>
    </row>
    <row r="65" spans="1:15" ht="13.5" customHeight="1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</row>
    <row r="66" spans="1:15" s="10" customFormat="1" ht="27" customHeight="1" thickBot="1">
      <c r="A66" s="3"/>
      <c r="B66" s="97" t="s">
        <v>250</v>
      </c>
      <c r="C66" s="97"/>
      <c r="D66" s="97"/>
      <c r="E66" s="97"/>
      <c r="F66" s="97"/>
      <c r="G66" s="66" t="s">
        <v>251</v>
      </c>
      <c r="H66" s="67"/>
      <c r="I66" s="11"/>
      <c r="J66" s="98" t="s">
        <v>12</v>
      </c>
      <c r="K66" s="98"/>
      <c r="L66" s="98"/>
      <c r="M66" s="98"/>
      <c r="N66" s="98"/>
      <c r="O66" s="3"/>
    </row>
    <row r="67" spans="1:15" s="1" customFormat="1" ht="12.75" customHeight="1">
      <c r="A67" s="11"/>
      <c r="B67" s="85" t="s">
        <v>1</v>
      </c>
      <c r="C67" s="86"/>
      <c r="D67" s="89" t="s">
        <v>18</v>
      </c>
      <c r="E67" s="91" t="s">
        <v>3</v>
      </c>
      <c r="F67" s="93" t="s">
        <v>13</v>
      </c>
      <c r="G67" s="95" t="s">
        <v>4</v>
      </c>
      <c r="H67" s="95"/>
      <c r="I67" s="4"/>
      <c r="J67" s="96" t="s">
        <v>7</v>
      </c>
      <c r="K67" s="74" t="s">
        <v>8</v>
      </c>
      <c r="L67" s="75" t="s">
        <v>9</v>
      </c>
      <c r="M67" s="76" t="s">
        <v>10</v>
      </c>
      <c r="N67" s="77" t="s">
        <v>11</v>
      </c>
      <c r="O67" s="3"/>
    </row>
    <row r="68" spans="1:15" s="1" customFormat="1" ht="13.5" customHeight="1" thickBot="1">
      <c r="A68" s="4"/>
      <c r="B68" s="87"/>
      <c r="C68" s="88"/>
      <c r="D68" s="90"/>
      <c r="E68" s="92"/>
      <c r="F68" s="94"/>
      <c r="G68" s="12" t="s">
        <v>5</v>
      </c>
      <c r="H68" s="12" t="s">
        <v>6</v>
      </c>
      <c r="I68" s="4"/>
      <c r="J68" s="96"/>
      <c r="K68" s="74"/>
      <c r="L68" s="75"/>
      <c r="M68" s="76"/>
      <c r="N68" s="77"/>
      <c r="O68" s="3"/>
    </row>
    <row r="69" spans="1:15" ht="13.5" customHeight="1">
      <c r="A69" s="4"/>
      <c r="B69" s="9">
        <v>1</v>
      </c>
      <c r="C69" s="35" t="s">
        <v>98</v>
      </c>
      <c r="D69" s="14">
        <f>7928.93+E69</f>
        <v>8745.56</v>
      </c>
      <c r="E69" s="55">
        <f>SUM(J69:N69)</f>
        <v>816.63</v>
      </c>
      <c r="F69" s="5" t="s">
        <v>242</v>
      </c>
      <c r="G69" s="37"/>
      <c r="H69" s="37"/>
      <c r="I69" s="4"/>
      <c r="J69" s="52">
        <v>163</v>
      </c>
      <c r="K69" s="52">
        <v>160.63</v>
      </c>
      <c r="L69" s="52">
        <v>163</v>
      </c>
      <c r="M69" s="52">
        <v>164</v>
      </c>
      <c r="N69" s="52">
        <v>166</v>
      </c>
      <c r="O69" s="3"/>
    </row>
    <row r="70" spans="1:15" ht="13.5" customHeight="1">
      <c r="A70" s="4"/>
      <c r="B70" s="16">
        <v>2</v>
      </c>
      <c r="C70" s="64" t="s">
        <v>101</v>
      </c>
      <c r="D70" s="14">
        <f>7739.48+E70</f>
        <v>8549.16</v>
      </c>
      <c r="E70" s="56">
        <f>SUM(J70:N70)</f>
        <v>809.6800000000001</v>
      </c>
      <c r="F70" s="5" t="s">
        <v>203</v>
      </c>
      <c r="G70" s="21">
        <f>$D$69-D70</f>
        <v>196.39999999999964</v>
      </c>
      <c r="H70" s="21">
        <f>D69-D70</f>
        <v>196.39999999999964</v>
      </c>
      <c r="I70" s="4"/>
      <c r="J70" s="52">
        <v>162</v>
      </c>
      <c r="K70" s="52">
        <v>161</v>
      </c>
      <c r="L70" s="52">
        <v>165</v>
      </c>
      <c r="M70" s="52">
        <v>161</v>
      </c>
      <c r="N70" s="52">
        <v>160.68</v>
      </c>
      <c r="O70" s="3"/>
    </row>
    <row r="71" spans="1:15" ht="13.5" customHeight="1">
      <c r="A71" s="3"/>
      <c r="B71" s="8">
        <v>3</v>
      </c>
      <c r="C71" s="65" t="s">
        <v>99</v>
      </c>
      <c r="D71" s="14">
        <f>7747.89+E71</f>
        <v>8548.02</v>
      </c>
      <c r="E71" s="57">
        <f>SUM(J71:N71)</f>
        <v>800.13</v>
      </c>
      <c r="F71" s="18" t="s">
        <v>228</v>
      </c>
      <c r="G71" s="21">
        <f>$D$69-D71</f>
        <v>197.53999999999905</v>
      </c>
      <c r="H71" s="21">
        <f>D70-D71</f>
        <v>1.139999999999418</v>
      </c>
      <c r="I71" s="4"/>
      <c r="J71" s="52">
        <v>154</v>
      </c>
      <c r="K71" s="52">
        <v>165</v>
      </c>
      <c r="L71" s="52">
        <v>161</v>
      </c>
      <c r="M71" s="52">
        <v>161.13</v>
      </c>
      <c r="N71" s="52">
        <v>159</v>
      </c>
      <c r="O71" s="3"/>
    </row>
    <row r="72" spans="1:15" ht="13.5" customHeight="1">
      <c r="A72" s="3"/>
      <c r="B72" s="8">
        <v>4</v>
      </c>
      <c r="C72" s="35" t="s">
        <v>98</v>
      </c>
      <c r="D72" s="14">
        <f>7252.53+E72</f>
        <v>7965.62</v>
      </c>
      <c r="E72" s="20">
        <f>SUM(J72:N72)</f>
        <v>713.09</v>
      </c>
      <c r="F72" s="5" t="s">
        <v>197</v>
      </c>
      <c r="G72" s="21">
        <f>$D$69-D72</f>
        <v>779.9399999999996</v>
      </c>
      <c r="H72" s="21">
        <f>D71-D72</f>
        <v>582.4000000000005</v>
      </c>
      <c r="I72" s="4"/>
      <c r="J72" s="52">
        <v>126</v>
      </c>
      <c r="K72" s="52">
        <v>152</v>
      </c>
      <c r="L72" s="52">
        <v>152.09</v>
      </c>
      <c r="M72" s="52">
        <v>133</v>
      </c>
      <c r="N72" s="52">
        <v>150</v>
      </c>
      <c r="O72" s="3"/>
    </row>
    <row r="73" spans="1:15" ht="9" customHeight="1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</row>
    <row r="74" spans="1:15" ht="15.75">
      <c r="A74" s="3"/>
      <c r="B74" s="3"/>
      <c r="C74" s="3"/>
      <c r="D74" s="3"/>
      <c r="E74" s="3"/>
      <c r="F74" s="4"/>
      <c r="G74" s="66" t="s">
        <v>249</v>
      </c>
      <c r="H74" s="67"/>
      <c r="I74" s="3"/>
      <c r="J74" s="3"/>
      <c r="K74" s="3"/>
      <c r="L74" s="3"/>
      <c r="M74" s="3"/>
      <c r="N74" s="3"/>
      <c r="O74" s="3"/>
    </row>
    <row r="75" spans="1:15" ht="9" customHeight="1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3"/>
      <c r="B76" s="3"/>
      <c r="C76" s="3"/>
      <c r="D76" s="78" t="s">
        <v>161</v>
      </c>
      <c r="E76" s="78"/>
      <c r="F76" s="78"/>
      <c r="G76" s="78"/>
      <c r="H76" s="78"/>
      <c r="I76" s="78"/>
      <c r="J76" s="78"/>
      <c r="K76" s="78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140">
    <mergeCell ref="B2:N2"/>
    <mergeCell ref="B4:E4"/>
    <mergeCell ref="H4:I4"/>
    <mergeCell ref="J4:K4"/>
    <mergeCell ref="L4:M4"/>
    <mergeCell ref="B5:E7"/>
    <mergeCell ref="F5:F7"/>
    <mergeCell ref="G5:G7"/>
    <mergeCell ref="H5:I5"/>
    <mergeCell ref="L5:M7"/>
    <mergeCell ref="N5:N7"/>
    <mergeCell ref="H6:I6"/>
    <mergeCell ref="H7:I7"/>
    <mergeCell ref="B8:E10"/>
    <mergeCell ref="F8:F10"/>
    <mergeCell ref="G8:G10"/>
    <mergeCell ref="H8:I8"/>
    <mergeCell ref="L8:M10"/>
    <mergeCell ref="N8:N10"/>
    <mergeCell ref="H9:I9"/>
    <mergeCell ref="H10:I10"/>
    <mergeCell ref="B11:E15"/>
    <mergeCell ref="F11:F15"/>
    <mergeCell ref="G11:G15"/>
    <mergeCell ref="H11:I11"/>
    <mergeCell ref="L11:M15"/>
    <mergeCell ref="J10:K10"/>
    <mergeCell ref="J11:K11"/>
    <mergeCell ref="J12:K12"/>
    <mergeCell ref="J13:K13"/>
    <mergeCell ref="N11:N15"/>
    <mergeCell ref="H12:I12"/>
    <mergeCell ref="H13:I13"/>
    <mergeCell ref="H14:I14"/>
    <mergeCell ref="H15:I15"/>
    <mergeCell ref="B16:E19"/>
    <mergeCell ref="F16:F19"/>
    <mergeCell ref="G16:G19"/>
    <mergeCell ref="H16:I16"/>
    <mergeCell ref="L16:M19"/>
    <mergeCell ref="N16:N19"/>
    <mergeCell ref="H17:I17"/>
    <mergeCell ref="H18:I18"/>
    <mergeCell ref="H19:I19"/>
    <mergeCell ref="B21:F21"/>
    <mergeCell ref="G21:H21"/>
    <mergeCell ref="B23:F23"/>
    <mergeCell ref="G23:H23"/>
    <mergeCell ref="L23:N23"/>
    <mergeCell ref="B25:F25"/>
    <mergeCell ref="G25:H25"/>
    <mergeCell ref="B26:B28"/>
    <mergeCell ref="C26:D28"/>
    <mergeCell ref="E26:E28"/>
    <mergeCell ref="F26:F28"/>
    <mergeCell ref="G26:J26"/>
    <mergeCell ref="G27:H27"/>
    <mergeCell ref="I27:J27"/>
    <mergeCell ref="C29:D29"/>
    <mergeCell ref="C31:D31"/>
    <mergeCell ref="C32:D32"/>
    <mergeCell ref="C30:D30"/>
    <mergeCell ref="B34:F34"/>
    <mergeCell ref="G34:H34"/>
    <mergeCell ref="J34:N34"/>
    <mergeCell ref="B35:C36"/>
    <mergeCell ref="D35:D36"/>
    <mergeCell ref="E35:E36"/>
    <mergeCell ref="F35:F36"/>
    <mergeCell ref="G35:H35"/>
    <mergeCell ref="J35:J36"/>
    <mergeCell ref="K35:K36"/>
    <mergeCell ref="L35:L36"/>
    <mergeCell ref="M35:M36"/>
    <mergeCell ref="N35:N36"/>
    <mergeCell ref="B42:F42"/>
    <mergeCell ref="G42:H42"/>
    <mergeCell ref="J42:N42"/>
    <mergeCell ref="N43:N44"/>
    <mergeCell ref="B50:F50"/>
    <mergeCell ref="G50:H50"/>
    <mergeCell ref="J50:N50"/>
    <mergeCell ref="B43:C44"/>
    <mergeCell ref="D43:D44"/>
    <mergeCell ref="E43:E44"/>
    <mergeCell ref="F43:F44"/>
    <mergeCell ref="G43:H43"/>
    <mergeCell ref="J43:J44"/>
    <mergeCell ref="F51:F52"/>
    <mergeCell ref="G51:H51"/>
    <mergeCell ref="J51:J52"/>
    <mergeCell ref="K43:K44"/>
    <mergeCell ref="L43:L44"/>
    <mergeCell ref="M43:M44"/>
    <mergeCell ref="K51:K52"/>
    <mergeCell ref="L51:L52"/>
    <mergeCell ref="M51:M52"/>
    <mergeCell ref="N51:N52"/>
    <mergeCell ref="B58:F58"/>
    <mergeCell ref="G58:H58"/>
    <mergeCell ref="J58:N58"/>
    <mergeCell ref="B51:C52"/>
    <mergeCell ref="D51:D52"/>
    <mergeCell ref="E51:E52"/>
    <mergeCell ref="L59:L60"/>
    <mergeCell ref="M59:M60"/>
    <mergeCell ref="N59:N60"/>
    <mergeCell ref="B66:F66"/>
    <mergeCell ref="G66:H66"/>
    <mergeCell ref="J66:N66"/>
    <mergeCell ref="B59:C60"/>
    <mergeCell ref="D59:D60"/>
    <mergeCell ref="E59:E60"/>
    <mergeCell ref="F59:F60"/>
    <mergeCell ref="B67:C68"/>
    <mergeCell ref="D67:D68"/>
    <mergeCell ref="E67:E68"/>
    <mergeCell ref="F67:F68"/>
    <mergeCell ref="G67:H67"/>
    <mergeCell ref="J67:J68"/>
    <mergeCell ref="L67:L68"/>
    <mergeCell ref="M67:M68"/>
    <mergeCell ref="N67:N68"/>
    <mergeCell ref="D76:K76"/>
    <mergeCell ref="J5:K5"/>
    <mergeCell ref="J6:K6"/>
    <mergeCell ref="J7:K7"/>
    <mergeCell ref="J8:K8"/>
    <mergeCell ref="J9:K9"/>
    <mergeCell ref="K59:K60"/>
    <mergeCell ref="G74:H74"/>
    <mergeCell ref="J14:K14"/>
    <mergeCell ref="J15:K15"/>
    <mergeCell ref="J16:K16"/>
    <mergeCell ref="J17:K17"/>
    <mergeCell ref="J18:K18"/>
    <mergeCell ref="J19:K19"/>
    <mergeCell ref="K67:K68"/>
    <mergeCell ref="G59:H59"/>
    <mergeCell ref="J59:J6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="120" zoomScaleNormal="120" zoomScalePageLayoutView="0" workbookViewId="0" topLeftCell="A4">
      <selection activeCell="C39" sqref="C39"/>
    </sheetView>
  </sheetViews>
  <sheetFormatPr defaultColWidth="11.421875" defaultRowHeight="12.75"/>
  <cols>
    <col min="1" max="1" width="2.7109375" style="2" customWidth="1"/>
    <col min="2" max="2" width="13.57421875" style="2" bestFit="1" customWidth="1"/>
    <col min="3" max="3" width="121.28125" style="2" customWidth="1"/>
    <col min="4" max="4" width="2.8515625" style="2" customWidth="1"/>
    <col min="5" max="16384" width="11.421875" style="2" customWidth="1"/>
  </cols>
  <sheetData>
    <row r="1" spans="1:4" s="1" customFormat="1" ht="30">
      <c r="A1" s="23"/>
      <c r="B1" s="203" t="s">
        <v>103</v>
      </c>
      <c r="C1" s="204"/>
      <c r="D1" s="23"/>
    </row>
    <row r="2" spans="1:4" ht="12.75">
      <c r="A2" s="23"/>
      <c r="B2" s="198" t="s">
        <v>25</v>
      </c>
      <c r="C2" s="22" t="s">
        <v>28</v>
      </c>
      <c r="D2" s="23"/>
    </row>
    <row r="3" spans="1:4" ht="15">
      <c r="A3" s="23"/>
      <c r="B3" s="199"/>
      <c r="C3" s="22" t="s">
        <v>209</v>
      </c>
      <c r="D3" s="23"/>
    </row>
    <row r="4" spans="1:4" ht="12.75">
      <c r="A4" s="23"/>
      <c r="B4" s="205"/>
      <c r="C4" s="22" t="s">
        <v>153</v>
      </c>
      <c r="D4" s="23"/>
    </row>
    <row r="5" spans="1:4" ht="12.75">
      <c r="A5" s="23"/>
      <c r="B5" s="198" t="s">
        <v>29</v>
      </c>
      <c r="C5" s="22" t="s">
        <v>94</v>
      </c>
      <c r="D5" s="23"/>
    </row>
    <row r="6" spans="1:4" ht="12.75">
      <c r="A6" s="23"/>
      <c r="B6" s="205"/>
      <c r="C6" s="22" t="s">
        <v>30</v>
      </c>
      <c r="D6" s="23"/>
    </row>
    <row r="7" spans="1:4" ht="12.75">
      <c r="A7" s="23"/>
      <c r="B7" s="22" t="s">
        <v>31</v>
      </c>
      <c r="C7" s="22" t="s">
        <v>205</v>
      </c>
      <c r="D7" s="23"/>
    </row>
    <row r="8" spans="1:4" ht="12.75">
      <c r="A8" s="23"/>
      <c r="B8" s="22" t="s">
        <v>32</v>
      </c>
      <c r="C8" s="22" t="s">
        <v>33</v>
      </c>
      <c r="D8" s="23"/>
    </row>
    <row r="9" spans="1:4" ht="12.75">
      <c r="A9" s="23"/>
      <c r="B9" s="200" t="s">
        <v>34</v>
      </c>
      <c r="C9" s="22" t="s">
        <v>210</v>
      </c>
      <c r="D9" s="23"/>
    </row>
    <row r="10" spans="1:4" ht="12.75">
      <c r="A10" s="23"/>
      <c r="B10" s="201"/>
      <c r="C10" s="22" t="s">
        <v>211</v>
      </c>
      <c r="D10" s="23"/>
    </row>
    <row r="11" spans="1:4" ht="12.75">
      <c r="A11" s="23"/>
      <c r="B11" s="22" t="s">
        <v>35</v>
      </c>
      <c r="C11" s="22" t="s">
        <v>36</v>
      </c>
      <c r="D11" s="23"/>
    </row>
    <row r="12" spans="1:4" ht="12.75">
      <c r="A12" s="23"/>
      <c r="B12" s="24" t="s">
        <v>37</v>
      </c>
      <c r="C12" s="22" t="s">
        <v>208</v>
      </c>
      <c r="D12" s="23"/>
    </row>
    <row r="13" spans="1:4" ht="15.75">
      <c r="A13" s="23"/>
      <c r="B13" s="198" t="s">
        <v>38</v>
      </c>
      <c r="C13" s="22" t="s">
        <v>39</v>
      </c>
      <c r="D13" s="23"/>
    </row>
    <row r="14" spans="1:4" ht="15.75">
      <c r="A14" s="23"/>
      <c r="B14" s="205"/>
      <c r="C14" s="22" t="s">
        <v>40</v>
      </c>
      <c r="D14" s="23"/>
    </row>
    <row r="15" spans="1:4" ht="12.75">
      <c r="A15" s="23"/>
      <c r="B15" s="198" t="s">
        <v>41</v>
      </c>
      <c r="C15" s="22" t="s">
        <v>42</v>
      </c>
      <c r="D15" s="23"/>
    </row>
    <row r="16" spans="1:4" ht="12.75">
      <c r="A16" s="23"/>
      <c r="B16" s="205"/>
      <c r="C16" s="22" t="s">
        <v>43</v>
      </c>
      <c r="D16" s="23"/>
    </row>
    <row r="17" spans="1:4" ht="12.75">
      <c r="A17" s="23"/>
      <c r="B17" s="25" t="s">
        <v>44</v>
      </c>
      <c r="C17" s="22" t="s">
        <v>92</v>
      </c>
      <c r="D17" s="23"/>
    </row>
    <row r="18" spans="1:4" ht="12.75">
      <c r="A18" s="23"/>
      <c r="B18" s="24" t="s">
        <v>45</v>
      </c>
      <c r="C18" s="22" t="s">
        <v>46</v>
      </c>
      <c r="D18" s="23"/>
    </row>
    <row r="19" spans="1:4" ht="15.75">
      <c r="A19" s="23"/>
      <c r="B19" s="25" t="s">
        <v>47</v>
      </c>
      <c r="C19" s="22" t="s">
        <v>212</v>
      </c>
      <c r="D19" s="23"/>
    </row>
    <row r="20" spans="1:4" ht="12.75">
      <c r="A20" s="23"/>
      <c r="B20" s="24" t="s">
        <v>48</v>
      </c>
      <c r="C20" s="22" t="s">
        <v>213</v>
      </c>
      <c r="D20" s="23"/>
    </row>
    <row r="21" spans="1:4" ht="12.75">
      <c r="A21" s="23"/>
      <c r="B21" s="24" t="s">
        <v>49</v>
      </c>
      <c r="C21" s="22" t="s">
        <v>93</v>
      </c>
      <c r="D21" s="23"/>
    </row>
    <row r="22" spans="1:4" ht="12.75">
      <c r="A22" s="23"/>
      <c r="B22" s="24" t="s">
        <v>50</v>
      </c>
      <c r="C22" s="22" t="s">
        <v>156</v>
      </c>
      <c r="D22" s="23"/>
    </row>
    <row r="23" spans="1:4" ht="12.75">
      <c r="A23" s="23"/>
      <c r="B23" s="24" t="s">
        <v>51</v>
      </c>
      <c r="C23" s="24" t="s">
        <v>52</v>
      </c>
      <c r="D23" s="23"/>
    </row>
    <row r="24" spans="1:4" ht="12.75">
      <c r="A24" s="23"/>
      <c r="B24" s="198" t="s">
        <v>53</v>
      </c>
      <c r="C24" s="22" t="s">
        <v>54</v>
      </c>
      <c r="D24" s="23"/>
    </row>
    <row r="25" spans="1:4" ht="12.75">
      <c r="A25" s="23"/>
      <c r="B25" s="199"/>
      <c r="C25" s="22" t="s">
        <v>55</v>
      </c>
      <c r="D25" s="23"/>
    </row>
    <row r="26" spans="1:4" ht="12.75">
      <c r="A26" s="23"/>
      <c r="B26" s="200" t="s">
        <v>56</v>
      </c>
      <c r="C26" s="22" t="s">
        <v>206</v>
      </c>
      <c r="D26" s="23"/>
    </row>
    <row r="27" spans="1:4" ht="12.75">
      <c r="A27" s="23"/>
      <c r="B27" s="201"/>
      <c r="C27" s="22" t="s">
        <v>207</v>
      </c>
      <c r="D27" s="23"/>
    </row>
    <row r="28" spans="1:4" ht="12.75">
      <c r="A28" s="23"/>
      <c r="B28" s="24" t="s">
        <v>57</v>
      </c>
      <c r="C28" s="24" t="s">
        <v>58</v>
      </c>
      <c r="D28" s="23"/>
    </row>
    <row r="29" spans="1:4" ht="12.75">
      <c r="A29" s="23"/>
      <c r="B29" s="24" t="s">
        <v>59</v>
      </c>
      <c r="C29" s="24" t="s">
        <v>60</v>
      </c>
      <c r="D29" s="23"/>
    </row>
    <row r="30" spans="1:4" ht="13.5" thickBot="1">
      <c r="A30" s="23"/>
      <c r="B30" s="27" t="s">
        <v>61</v>
      </c>
      <c r="C30" s="58" t="s">
        <v>219</v>
      </c>
      <c r="D30" s="23"/>
    </row>
    <row r="31" spans="1:4" ht="13.5" thickTop="1">
      <c r="A31" s="23"/>
      <c r="B31" s="23"/>
      <c r="C31" s="28" t="s">
        <v>194</v>
      </c>
      <c r="D31" s="23"/>
    </row>
    <row r="32" spans="1:4" ht="12.75">
      <c r="A32" s="23"/>
      <c r="B32" s="202" t="s">
        <v>62</v>
      </c>
      <c r="C32" s="22" t="s">
        <v>157</v>
      </c>
      <c r="D32" s="23"/>
    </row>
    <row r="33" spans="1:4" ht="12.75">
      <c r="A33" s="23"/>
      <c r="B33" s="202"/>
      <c r="C33" s="22" t="s">
        <v>95</v>
      </c>
      <c r="D33" s="23"/>
    </row>
    <row r="34" spans="1:4" ht="12.75">
      <c r="A34" s="23"/>
      <c r="B34" s="202"/>
      <c r="C34" s="22" t="s">
        <v>96</v>
      </c>
      <c r="D34" s="23"/>
    </row>
    <row r="35" spans="1:4" ht="12.75">
      <c r="A35" s="23"/>
      <c r="B35" s="23"/>
      <c r="C35" s="28" t="s">
        <v>194</v>
      </c>
      <c r="D35" s="23"/>
    </row>
  </sheetData>
  <sheetProtection/>
  <mergeCells count="9">
    <mergeCell ref="B24:B25"/>
    <mergeCell ref="B26:B27"/>
    <mergeCell ref="B32:B34"/>
    <mergeCell ref="B1:C1"/>
    <mergeCell ref="B5:B6"/>
    <mergeCell ref="B13:B14"/>
    <mergeCell ref="B15:B16"/>
    <mergeCell ref="B2:B4"/>
    <mergeCell ref="B9:B10"/>
  </mergeCells>
  <conditionalFormatting sqref="B32:B34">
    <cfRule type="iconSet" priority="1" dxfId="0">
      <iconSet iconSet="3Symbols2">
        <cfvo type="percent" val="0"/>
        <cfvo type="percent" val="33"/>
        <cfvo type="percent" val="67"/>
      </iconSet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120" zoomScaleNormal="120" zoomScalePageLayoutView="0" workbookViewId="0" topLeftCell="A1">
      <selection activeCell="C34" sqref="C34"/>
    </sheetView>
  </sheetViews>
  <sheetFormatPr defaultColWidth="11.421875" defaultRowHeight="12.75"/>
  <cols>
    <col min="1" max="1" width="2.8515625" style="30" customWidth="1"/>
    <col min="2" max="2" width="3.28125" style="30" bestFit="1" customWidth="1"/>
    <col min="3" max="3" width="30.7109375" style="30" customWidth="1"/>
    <col min="4" max="6" width="20.7109375" style="30" customWidth="1"/>
    <col min="7" max="7" width="3.28125" style="30" customWidth="1"/>
    <col min="8" max="16384" width="11.421875" style="30" customWidth="1"/>
  </cols>
  <sheetData>
    <row r="1" spans="1:7" ht="12.75">
      <c r="A1" s="29"/>
      <c r="B1" s="29"/>
      <c r="C1" s="29"/>
      <c r="D1" s="29"/>
      <c r="E1" s="29"/>
      <c r="F1" s="29"/>
      <c r="G1" s="29"/>
    </row>
    <row r="2" spans="1:7" s="31" customFormat="1" ht="15.75">
      <c r="A2" s="29"/>
      <c r="B2" s="29"/>
      <c r="C2" s="206" t="s">
        <v>104</v>
      </c>
      <c r="D2" s="206"/>
      <c r="E2" s="206"/>
      <c r="F2" s="206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5.75">
      <c r="A4" s="29"/>
      <c r="B4" s="29"/>
      <c r="C4" s="206" t="s">
        <v>186</v>
      </c>
      <c r="D4" s="206"/>
      <c r="E4" s="206"/>
      <c r="F4" s="206"/>
      <c r="G4" s="29"/>
    </row>
    <row r="5" spans="1:7" ht="12.75">
      <c r="A5" s="29"/>
      <c r="B5" s="29"/>
      <c r="C5" s="29"/>
      <c r="D5" s="29"/>
      <c r="E5" s="29"/>
      <c r="F5" s="29"/>
      <c r="G5" s="29"/>
    </row>
    <row r="6" spans="1:7" ht="12.75">
      <c r="A6" s="29"/>
      <c r="B6" s="30">
        <v>1</v>
      </c>
      <c r="C6" s="50" t="s">
        <v>121</v>
      </c>
      <c r="D6" s="45" t="s">
        <v>125</v>
      </c>
      <c r="E6" s="45"/>
      <c r="F6" s="45"/>
      <c r="G6" s="29"/>
    </row>
    <row r="7" spans="1:7" ht="12.75">
      <c r="A7" s="29"/>
      <c r="B7" s="30">
        <v>2</v>
      </c>
      <c r="C7" s="50" t="s">
        <v>118</v>
      </c>
      <c r="D7" s="45" t="s">
        <v>126</v>
      </c>
      <c r="E7" s="45" t="s">
        <v>167</v>
      </c>
      <c r="F7" s="45"/>
      <c r="G7" s="29"/>
    </row>
    <row r="8" spans="1:7" ht="12.75">
      <c r="A8" s="29"/>
      <c r="B8" s="30">
        <v>3</v>
      </c>
      <c r="C8" s="50" t="s">
        <v>105</v>
      </c>
      <c r="D8" s="51" t="s">
        <v>178</v>
      </c>
      <c r="E8" s="45" t="s">
        <v>143</v>
      </c>
      <c r="F8" s="51" t="s">
        <v>177</v>
      </c>
      <c r="G8" s="29"/>
    </row>
    <row r="9" spans="1:7" ht="12.75">
      <c r="A9" s="29"/>
      <c r="B9" s="30">
        <v>4</v>
      </c>
      <c r="C9" s="50" t="s">
        <v>120</v>
      </c>
      <c r="D9" s="45" t="s">
        <v>127</v>
      </c>
      <c r="E9" s="45" t="s">
        <v>128</v>
      </c>
      <c r="F9" s="45" t="s">
        <v>129</v>
      </c>
      <c r="G9" s="29"/>
    </row>
    <row r="10" spans="1:7" ht="12.75">
      <c r="A10" s="29"/>
      <c r="B10" s="30">
        <v>5</v>
      </c>
      <c r="C10" s="50" t="s">
        <v>106</v>
      </c>
      <c r="D10" s="45" t="s">
        <v>130</v>
      </c>
      <c r="E10" s="45" t="s">
        <v>131</v>
      </c>
      <c r="F10" s="45" t="s">
        <v>165</v>
      </c>
      <c r="G10" s="29"/>
    </row>
    <row r="11" spans="1:7" ht="12.75">
      <c r="A11" s="29"/>
      <c r="B11" s="30">
        <v>6</v>
      </c>
      <c r="C11" s="50" t="s">
        <v>117</v>
      </c>
      <c r="D11" s="45" t="s">
        <v>132</v>
      </c>
      <c r="E11" s="45"/>
      <c r="F11" s="45"/>
      <c r="G11" s="29"/>
    </row>
    <row r="12" spans="1:7" ht="12.75">
      <c r="A12" s="29"/>
      <c r="B12" s="30">
        <v>7</v>
      </c>
      <c r="C12" s="50" t="s">
        <v>107</v>
      </c>
      <c r="D12" s="45" t="s">
        <v>133</v>
      </c>
      <c r="E12" s="45" t="s">
        <v>163</v>
      </c>
      <c r="F12" s="51" t="s">
        <v>179</v>
      </c>
      <c r="G12" s="29"/>
    </row>
    <row r="13" spans="1:7" ht="12.75">
      <c r="A13" s="29"/>
      <c r="B13" s="30">
        <v>8</v>
      </c>
      <c r="C13" s="50" t="s">
        <v>111</v>
      </c>
      <c r="D13" s="45" t="s">
        <v>134</v>
      </c>
      <c r="E13" s="45" t="s">
        <v>135</v>
      </c>
      <c r="F13" s="45"/>
      <c r="G13" s="29"/>
    </row>
    <row r="14" spans="1:7" ht="12.75">
      <c r="A14" s="29"/>
      <c r="B14" s="30">
        <v>9</v>
      </c>
      <c r="C14" s="50" t="s">
        <v>113</v>
      </c>
      <c r="D14" s="45" t="s">
        <v>136</v>
      </c>
      <c r="E14" s="45"/>
      <c r="F14" s="45"/>
      <c r="G14" s="29"/>
    </row>
    <row r="15" spans="1:7" ht="12.75">
      <c r="A15" s="29"/>
      <c r="B15" s="30">
        <v>10</v>
      </c>
      <c r="C15" s="50" t="s">
        <v>148</v>
      </c>
      <c r="D15" s="45" t="s">
        <v>149</v>
      </c>
      <c r="E15" s="45"/>
      <c r="F15" s="45"/>
      <c r="G15" s="29"/>
    </row>
    <row r="16" spans="1:7" ht="12.75">
      <c r="A16" s="29"/>
      <c r="B16" s="30">
        <v>11</v>
      </c>
      <c r="C16" s="50" t="s">
        <v>108</v>
      </c>
      <c r="D16" s="45" t="s">
        <v>137</v>
      </c>
      <c r="E16" s="45" t="s">
        <v>138</v>
      </c>
      <c r="F16" s="45" t="s">
        <v>139</v>
      </c>
      <c r="G16" s="29"/>
    </row>
    <row r="17" spans="1:7" ht="12.75">
      <c r="A17" s="29"/>
      <c r="B17" s="30">
        <v>12</v>
      </c>
      <c r="C17" s="50" t="s">
        <v>122</v>
      </c>
      <c r="D17" s="45" t="s">
        <v>146</v>
      </c>
      <c r="E17" s="45"/>
      <c r="F17" s="45"/>
      <c r="G17" s="29"/>
    </row>
    <row r="18" spans="1:7" ht="12.75">
      <c r="A18" s="29"/>
      <c r="B18" s="30">
        <v>13</v>
      </c>
      <c r="C18" s="50" t="s">
        <v>123</v>
      </c>
      <c r="D18" s="51" t="s">
        <v>169</v>
      </c>
      <c r="E18" s="45" t="s">
        <v>166</v>
      </c>
      <c r="F18" s="45"/>
      <c r="G18" s="29"/>
    </row>
    <row r="19" spans="1:7" ht="12.75">
      <c r="A19" s="29"/>
      <c r="B19" s="30">
        <v>14</v>
      </c>
      <c r="C19" s="50" t="s">
        <v>124</v>
      </c>
      <c r="D19" s="45" t="s">
        <v>147</v>
      </c>
      <c r="E19" s="45"/>
      <c r="F19" s="45"/>
      <c r="G19" s="29"/>
    </row>
    <row r="20" spans="1:7" ht="12.75">
      <c r="A20" s="29"/>
      <c r="B20" s="30">
        <v>15</v>
      </c>
      <c r="C20" s="50" t="s">
        <v>116</v>
      </c>
      <c r="D20" s="45" t="s">
        <v>140</v>
      </c>
      <c r="E20" s="45" t="s">
        <v>184</v>
      </c>
      <c r="F20" s="45"/>
      <c r="G20" s="29"/>
    </row>
    <row r="21" spans="1:7" ht="12.75">
      <c r="A21" s="29"/>
      <c r="B21" s="30">
        <v>16</v>
      </c>
      <c r="C21" s="50" t="s">
        <v>162</v>
      </c>
      <c r="D21" s="45" t="s">
        <v>168</v>
      </c>
      <c r="E21" s="45"/>
      <c r="F21" s="45"/>
      <c r="G21" s="29"/>
    </row>
    <row r="22" spans="1:7" ht="12.75">
      <c r="A22" s="29"/>
      <c r="B22" s="30">
        <v>17</v>
      </c>
      <c r="C22" s="50" t="s">
        <v>115</v>
      </c>
      <c r="D22" s="45" t="s">
        <v>141</v>
      </c>
      <c r="E22" s="45"/>
      <c r="F22" s="45"/>
      <c r="G22" s="29"/>
    </row>
    <row r="23" spans="1:7" ht="12.75">
      <c r="A23" s="29"/>
      <c r="B23" s="30">
        <v>18</v>
      </c>
      <c r="C23" s="50" t="s">
        <v>114</v>
      </c>
      <c r="D23" s="45" t="s">
        <v>150</v>
      </c>
      <c r="E23" s="45"/>
      <c r="F23" s="45"/>
      <c r="G23" s="29"/>
    </row>
    <row r="24" spans="1:7" ht="12.75">
      <c r="A24" s="29"/>
      <c r="B24" s="30">
        <v>19</v>
      </c>
      <c r="C24" s="50" t="s">
        <v>112</v>
      </c>
      <c r="D24" s="45" t="s">
        <v>164</v>
      </c>
      <c r="E24" s="45"/>
      <c r="F24" s="45"/>
      <c r="G24" s="29"/>
    </row>
    <row r="25" spans="1:7" ht="12.75">
      <c r="A25" s="29"/>
      <c r="B25" s="30">
        <v>20</v>
      </c>
      <c r="C25" s="50" t="s">
        <v>159</v>
      </c>
      <c r="D25" s="51" t="s">
        <v>160</v>
      </c>
      <c r="E25" s="45"/>
      <c r="F25" s="45"/>
      <c r="G25" s="29"/>
    </row>
    <row r="26" spans="1:7" ht="12.75">
      <c r="A26" s="29"/>
      <c r="B26" s="30">
        <v>21</v>
      </c>
      <c r="C26" s="50" t="s">
        <v>119</v>
      </c>
      <c r="D26" s="51" t="s">
        <v>185</v>
      </c>
      <c r="E26" s="45" t="s">
        <v>142</v>
      </c>
      <c r="F26" s="45" t="s">
        <v>151</v>
      </c>
      <c r="G26" s="29"/>
    </row>
    <row r="27" spans="1:7" ht="12.75">
      <c r="A27" s="29"/>
      <c r="B27" s="30">
        <v>22</v>
      </c>
      <c r="C27" s="50" t="s">
        <v>110</v>
      </c>
      <c r="D27" s="45" t="s">
        <v>144</v>
      </c>
      <c r="E27" s="45"/>
      <c r="F27" s="45"/>
      <c r="G27" s="29"/>
    </row>
    <row r="28" spans="1:7" ht="12.75">
      <c r="A28" s="29"/>
      <c r="B28" s="30">
        <v>23</v>
      </c>
      <c r="C28" s="50" t="s">
        <v>109</v>
      </c>
      <c r="D28" s="45" t="s">
        <v>145</v>
      </c>
      <c r="E28" s="45"/>
      <c r="F28" s="45"/>
      <c r="G28" s="29"/>
    </row>
    <row r="29" spans="1:7" ht="12.75">
      <c r="A29" s="29"/>
      <c r="B29" s="30">
        <v>24</v>
      </c>
      <c r="C29" s="50" t="s">
        <v>180</v>
      </c>
      <c r="D29" s="51" t="s">
        <v>181</v>
      </c>
      <c r="E29" s="45"/>
      <c r="F29" s="45"/>
      <c r="G29" s="29"/>
    </row>
    <row r="30" spans="1:7" ht="12.75">
      <c r="A30" s="29"/>
      <c r="B30" s="30">
        <v>25</v>
      </c>
      <c r="C30" s="50" t="s">
        <v>182</v>
      </c>
      <c r="D30" s="51" t="s">
        <v>183</v>
      </c>
      <c r="E30" s="45"/>
      <c r="F30" s="45"/>
      <c r="G30" s="29"/>
    </row>
    <row r="31" spans="1:7" ht="12.75">
      <c r="A31" s="208" t="s">
        <v>158</v>
      </c>
      <c r="B31" s="208"/>
      <c r="C31" s="208"/>
      <c r="D31" s="208"/>
      <c r="E31" s="208"/>
      <c r="F31" s="208"/>
      <c r="G31" s="208"/>
    </row>
    <row r="32" spans="1:7" ht="12.75">
      <c r="A32" s="29"/>
      <c r="C32" s="32"/>
      <c r="D32" s="45"/>
      <c r="E32" s="45"/>
      <c r="F32" s="45"/>
      <c r="G32" s="29"/>
    </row>
    <row r="33" spans="1:7" ht="12.75">
      <c r="A33" s="29"/>
      <c r="B33" s="29"/>
      <c r="C33" s="207" t="s">
        <v>187</v>
      </c>
      <c r="D33" s="207"/>
      <c r="E33" s="207"/>
      <c r="F33" s="207"/>
      <c r="G33" s="29"/>
    </row>
  </sheetData>
  <sheetProtection/>
  <mergeCells count="4">
    <mergeCell ref="C2:F2"/>
    <mergeCell ref="C4:F4"/>
    <mergeCell ref="C33:F33"/>
    <mergeCell ref="A31:G3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="120" zoomScaleNormal="120" zoomScalePageLayoutView="0" workbookViewId="0" topLeftCell="A7">
      <selection activeCell="C39" sqref="C39"/>
    </sheetView>
  </sheetViews>
  <sheetFormatPr defaultColWidth="11.421875" defaultRowHeight="12.75"/>
  <cols>
    <col min="1" max="1" width="2.7109375" style="2" customWidth="1"/>
    <col min="2" max="2" width="13.57421875" style="1" bestFit="1" customWidth="1"/>
    <col min="3" max="3" width="121.28125" style="2" customWidth="1"/>
    <col min="4" max="4" width="2.8515625" style="2" customWidth="1"/>
  </cols>
  <sheetData>
    <row r="1" spans="1:4" ht="26.25">
      <c r="A1" s="23"/>
      <c r="B1" s="204" t="s">
        <v>87</v>
      </c>
      <c r="C1" s="204"/>
      <c r="D1" s="23"/>
    </row>
    <row r="2" spans="1:4" ht="12.75">
      <c r="A2" s="23"/>
      <c r="B2" s="5" t="s">
        <v>188</v>
      </c>
      <c r="C2" s="22" t="s">
        <v>195</v>
      </c>
      <c r="D2" s="23"/>
    </row>
    <row r="3" spans="1:4" ht="12.75">
      <c r="A3" s="23"/>
      <c r="B3" s="209" t="s">
        <v>191</v>
      </c>
      <c r="C3" s="22" t="s">
        <v>221</v>
      </c>
      <c r="D3" s="23"/>
    </row>
    <row r="4" spans="1:4" ht="12.75">
      <c r="A4" s="23"/>
      <c r="B4" s="115"/>
      <c r="C4" s="22" t="s">
        <v>220</v>
      </c>
      <c r="D4" s="23"/>
    </row>
    <row r="5" spans="1:4" ht="12.75">
      <c r="A5" s="23"/>
      <c r="B5" s="115"/>
      <c r="C5" s="22" t="s">
        <v>222</v>
      </c>
      <c r="D5" s="23"/>
    </row>
    <row r="6" spans="1:4" ht="12.75">
      <c r="A6" s="23"/>
      <c r="B6" s="115"/>
      <c r="C6" s="22" t="s">
        <v>223</v>
      </c>
      <c r="D6" s="23"/>
    </row>
    <row r="7" spans="1:4" ht="12.75">
      <c r="A7" s="23"/>
      <c r="B7" s="210"/>
      <c r="C7" s="22" t="s">
        <v>189</v>
      </c>
      <c r="D7" s="23"/>
    </row>
    <row r="8" spans="1:4" ht="12.75">
      <c r="A8" s="23"/>
      <c r="B8" s="211" t="s">
        <v>63</v>
      </c>
      <c r="C8" s="22" t="s">
        <v>154</v>
      </c>
      <c r="D8" s="23"/>
    </row>
    <row r="9" spans="1:4" ht="12.75">
      <c r="A9" s="23"/>
      <c r="B9" s="212"/>
      <c r="C9" s="22" t="s">
        <v>214</v>
      </c>
      <c r="D9" s="23"/>
    </row>
    <row r="10" spans="1:4" ht="12.75">
      <c r="A10" s="23"/>
      <c r="B10" s="212"/>
      <c r="C10" s="22" t="s">
        <v>88</v>
      </c>
      <c r="D10" s="23"/>
    </row>
    <row r="11" spans="1:4" ht="12.75">
      <c r="A11" s="23"/>
      <c r="B11" s="212"/>
      <c r="C11" s="22" t="s">
        <v>192</v>
      </c>
      <c r="D11" s="23"/>
    </row>
    <row r="12" spans="1:4" ht="12.75">
      <c r="A12" s="23"/>
      <c r="B12" s="212"/>
      <c r="C12" s="22" t="s">
        <v>152</v>
      </c>
      <c r="D12" s="23"/>
    </row>
    <row r="13" spans="1:4" ht="12.75">
      <c r="A13" s="23"/>
      <c r="B13" s="212"/>
      <c r="C13" s="22" t="s">
        <v>89</v>
      </c>
      <c r="D13" s="23"/>
    </row>
    <row r="14" spans="1:4" ht="12.75">
      <c r="A14" s="23"/>
      <c r="B14" s="212"/>
      <c r="C14" s="22" t="s">
        <v>193</v>
      </c>
      <c r="D14" s="23"/>
    </row>
    <row r="15" spans="1:4" ht="12.75">
      <c r="A15" s="23"/>
      <c r="B15" s="212"/>
      <c r="C15" s="22" t="s">
        <v>64</v>
      </c>
      <c r="D15" s="23"/>
    </row>
    <row r="16" spans="1:4" ht="12.75">
      <c r="A16" s="23"/>
      <c r="B16" s="101" t="s">
        <v>65</v>
      </c>
      <c r="C16" s="22" t="s">
        <v>90</v>
      </c>
      <c r="D16" s="23"/>
    </row>
    <row r="17" spans="1:4" ht="12.75">
      <c r="A17" s="23"/>
      <c r="B17" s="101"/>
      <c r="C17" s="22" t="s">
        <v>66</v>
      </c>
      <c r="D17" s="23"/>
    </row>
    <row r="18" spans="1:4" ht="12.75">
      <c r="A18" s="23"/>
      <c r="B18" s="212" t="s">
        <v>67</v>
      </c>
      <c r="C18" s="22" t="s">
        <v>215</v>
      </c>
      <c r="D18" s="23"/>
    </row>
    <row r="19" spans="1:4" ht="12.75">
      <c r="A19" s="23"/>
      <c r="B19" s="212"/>
      <c r="C19" s="22" t="s">
        <v>68</v>
      </c>
      <c r="D19" s="23"/>
    </row>
    <row r="20" spans="1:4" ht="12.75">
      <c r="A20" s="23"/>
      <c r="B20" s="212"/>
      <c r="C20" s="22" t="s">
        <v>69</v>
      </c>
      <c r="D20" s="23"/>
    </row>
    <row r="21" spans="1:4" ht="12.75">
      <c r="A21" s="23"/>
      <c r="B21" s="215"/>
      <c r="C21" s="22" t="s">
        <v>70</v>
      </c>
      <c r="D21" s="23"/>
    </row>
    <row r="22" spans="1:4" ht="12.75">
      <c r="A22" s="23"/>
      <c r="B22" s="42" t="s">
        <v>71</v>
      </c>
      <c r="C22" s="22" t="s">
        <v>102</v>
      </c>
      <c r="D22" s="23"/>
    </row>
    <row r="23" spans="1:4" ht="12.75">
      <c r="A23" s="23"/>
      <c r="B23" s="216" t="s">
        <v>72</v>
      </c>
      <c r="C23" s="22" t="s">
        <v>216</v>
      </c>
      <c r="D23" s="23"/>
    </row>
    <row r="24" spans="1:4" ht="12.75">
      <c r="A24" s="23"/>
      <c r="B24" s="216"/>
      <c r="C24" s="22" t="s">
        <v>73</v>
      </c>
      <c r="D24" s="23"/>
    </row>
    <row r="25" spans="1:4" ht="12.75">
      <c r="A25" s="23"/>
      <c r="B25" s="216"/>
      <c r="C25" s="22" t="s">
        <v>218</v>
      </c>
      <c r="D25" s="23"/>
    </row>
    <row r="26" spans="1:4" ht="12.75">
      <c r="A26" s="23"/>
      <c r="B26" s="216"/>
      <c r="C26" s="22" t="s">
        <v>190</v>
      </c>
      <c r="D26" s="23"/>
    </row>
    <row r="27" spans="1:4" ht="12.75">
      <c r="A27" s="23"/>
      <c r="B27" s="216"/>
      <c r="C27" s="22" t="s">
        <v>217</v>
      </c>
      <c r="D27" s="23"/>
    </row>
    <row r="28" spans="1:4" ht="12.75">
      <c r="A28" s="23"/>
      <c r="B28" s="101" t="s">
        <v>74</v>
      </c>
      <c r="C28" s="22" t="s">
        <v>75</v>
      </c>
      <c r="D28" s="23"/>
    </row>
    <row r="29" spans="1:4" ht="12" customHeight="1">
      <c r="A29" s="23"/>
      <c r="B29" s="101"/>
      <c r="C29" s="22" t="s">
        <v>76</v>
      </c>
      <c r="D29" s="23"/>
    </row>
    <row r="30" spans="1:4" ht="12.75">
      <c r="A30" s="23"/>
      <c r="B30" s="101" t="s">
        <v>77</v>
      </c>
      <c r="C30" s="22" t="s">
        <v>91</v>
      </c>
      <c r="D30" s="23"/>
    </row>
    <row r="31" spans="1:4" ht="12.75">
      <c r="A31" s="23"/>
      <c r="B31" s="101"/>
      <c r="C31" s="22" t="s">
        <v>78</v>
      </c>
      <c r="D31" s="23"/>
    </row>
    <row r="32" spans="1:4" ht="12.75">
      <c r="A32" s="23"/>
      <c r="B32" s="101"/>
      <c r="C32" s="22" t="s">
        <v>79</v>
      </c>
      <c r="D32" s="23"/>
    </row>
    <row r="33" spans="1:4" ht="12.75">
      <c r="A33" s="23"/>
      <c r="B33" s="101" t="s">
        <v>80</v>
      </c>
      <c r="C33" s="22" t="s">
        <v>81</v>
      </c>
      <c r="D33" s="23"/>
    </row>
    <row r="34" spans="1:4" ht="12.75">
      <c r="A34" s="23"/>
      <c r="B34" s="101"/>
      <c r="C34" s="22" t="s">
        <v>82</v>
      </c>
      <c r="D34" s="23"/>
    </row>
    <row r="35" spans="1:4" ht="12.75">
      <c r="A35" s="23"/>
      <c r="B35" s="101"/>
      <c r="C35" s="26" t="s">
        <v>83</v>
      </c>
      <c r="D35" s="23"/>
    </row>
    <row r="36" spans="1:4" ht="12.75">
      <c r="A36" s="23"/>
      <c r="B36" s="213" t="s">
        <v>84</v>
      </c>
      <c r="C36" s="22" t="s">
        <v>85</v>
      </c>
      <c r="D36" s="23"/>
    </row>
    <row r="37" spans="1:4" ht="12.75">
      <c r="A37" s="23"/>
      <c r="B37" s="214"/>
      <c r="C37" s="22" t="s">
        <v>86</v>
      </c>
      <c r="D37" s="23"/>
    </row>
    <row r="38" spans="1:4" ht="12.75">
      <c r="A38" s="23"/>
      <c r="B38" s="43"/>
      <c r="C38" s="28" t="s">
        <v>235</v>
      </c>
      <c r="D38" s="23"/>
    </row>
  </sheetData>
  <sheetProtection/>
  <mergeCells count="10">
    <mergeCell ref="B1:C1"/>
    <mergeCell ref="B3:B7"/>
    <mergeCell ref="B8:B15"/>
    <mergeCell ref="B16:B17"/>
    <mergeCell ref="B36:B37"/>
    <mergeCell ref="B18:B21"/>
    <mergeCell ref="B23:B27"/>
    <mergeCell ref="B28:B29"/>
    <mergeCell ref="B30:B32"/>
    <mergeCell ref="B33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DIETER</cp:lastModifiedBy>
  <cp:lastPrinted>2008-04-26T19:37:59Z</cp:lastPrinted>
  <dcterms:created xsi:type="dcterms:W3CDTF">2002-12-07T12:54:54Z</dcterms:created>
  <dcterms:modified xsi:type="dcterms:W3CDTF">2015-05-17T06:09:59Z</dcterms:modified>
  <cp:category/>
  <cp:version/>
  <cp:contentType/>
  <cp:contentStatus/>
</cp:coreProperties>
</file>