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422"/>
  </bookViews>
  <sheets>
    <sheet name="Ergebnisse 1415" sheetId="1" r:id="rId1"/>
    <sheet name="Reglement" sheetId="2" r:id="rId2"/>
  </sheets>
  <calcPr calcId="125725"/>
</workbook>
</file>

<file path=xl/calcChain.xml><?xml version="1.0" encoding="utf-8"?>
<calcChain xmlns="http://schemas.openxmlformats.org/spreadsheetml/2006/main">
  <c r="AR11" i="1"/>
  <c r="AR12"/>
  <c r="AR13"/>
  <c r="AR14"/>
  <c r="AR15"/>
  <c r="AR16"/>
  <c r="AR17"/>
  <c r="AR10"/>
  <c r="AP18"/>
  <c r="AP19" s="1"/>
  <c r="AF11"/>
  <c r="V11"/>
  <c r="AF10"/>
  <c r="V10"/>
  <c r="AF12"/>
  <c r="V12"/>
  <c r="AF16"/>
  <c r="V16"/>
  <c r="AF9"/>
  <c r="V9"/>
  <c r="AF15"/>
  <c r="V15"/>
  <c r="AF17"/>
  <c r="V17"/>
  <c r="AF13"/>
  <c r="V13"/>
  <c r="AF14"/>
  <c r="V14"/>
  <c r="O13"/>
  <c r="AP36"/>
  <c r="AP37"/>
  <c r="AR35"/>
  <c r="AR34"/>
  <c r="AR33"/>
  <c r="AR32"/>
  <c r="AR31"/>
  <c r="AR30"/>
  <c r="AR29"/>
  <c r="AR28"/>
  <c r="AR27"/>
  <c r="AR26"/>
  <c r="AF26"/>
  <c r="AF27"/>
  <c r="O27" s="1"/>
  <c r="AF28"/>
  <c r="AF29"/>
  <c r="O29" s="1"/>
  <c r="AF30"/>
  <c r="AF31"/>
  <c r="AF32"/>
  <c r="AF34"/>
  <c r="AF33"/>
  <c r="AF35"/>
  <c r="AF25"/>
  <c r="V26"/>
  <c r="O26" s="1"/>
  <c r="U27" s="1"/>
  <c r="V27"/>
  <c r="V28"/>
  <c r="V29"/>
  <c r="V31"/>
  <c r="O31" s="1"/>
  <c r="V32"/>
  <c r="O32"/>
  <c r="U33" s="1"/>
  <c r="V33"/>
  <c r="V35"/>
  <c r="O35" s="1"/>
  <c r="V30"/>
  <c r="V34"/>
  <c r="V25"/>
  <c r="F30"/>
  <c r="E30" s="1"/>
  <c r="F32"/>
  <c r="E32" s="1"/>
  <c r="F28"/>
  <c r="E28" s="1"/>
  <c r="F33"/>
  <c r="E33" s="1"/>
  <c r="F34"/>
  <c r="E34" s="1"/>
  <c r="F25"/>
  <c r="E25" s="1"/>
  <c r="AP53"/>
  <c r="AP54" s="1"/>
  <c r="AR45"/>
  <c r="AR46"/>
  <c r="AR47"/>
  <c r="AR48"/>
  <c r="AR49"/>
  <c r="AR50"/>
  <c r="AR51"/>
  <c r="AR52"/>
  <c r="AR44"/>
  <c r="AF44"/>
  <c r="AF46"/>
  <c r="AF50"/>
  <c r="AF48"/>
  <c r="AF45"/>
  <c r="AF49"/>
  <c r="AF47"/>
  <c r="O47" s="1"/>
  <c r="AF51"/>
  <c r="AF52"/>
  <c r="AF43"/>
  <c r="V44"/>
  <c r="V45"/>
  <c r="V46"/>
  <c r="V47"/>
  <c r="V50"/>
  <c r="V51"/>
  <c r="O51" s="1"/>
  <c r="V48"/>
  <c r="O48" s="1"/>
  <c r="V52"/>
  <c r="V49"/>
  <c r="O49" s="1"/>
  <c r="U50" s="1"/>
  <c r="V43"/>
  <c r="O43"/>
  <c r="J7"/>
  <c r="B9"/>
  <c r="E5"/>
  <c r="F46"/>
  <c r="E46" s="1"/>
  <c r="F45"/>
  <c r="E45" s="1"/>
  <c r="F44"/>
  <c r="E44" s="1"/>
  <c r="F43"/>
  <c r="E43" s="1"/>
  <c r="F42"/>
  <c r="E42" s="1"/>
  <c r="AR61"/>
  <c r="AR62"/>
  <c r="AR64"/>
  <c r="AR65"/>
  <c r="AR66"/>
  <c r="AR67"/>
  <c r="AR60"/>
  <c r="AF61"/>
  <c r="AF62"/>
  <c r="AF66"/>
  <c r="AF64"/>
  <c r="AF65"/>
  <c r="AF63"/>
  <c r="AF67"/>
  <c r="AF68"/>
  <c r="AF60"/>
  <c r="V63"/>
  <c r="O63" s="1"/>
  <c r="V60"/>
  <c r="O60" s="1"/>
  <c r="V65"/>
  <c r="V61"/>
  <c r="V62"/>
  <c r="O62" s="1"/>
  <c r="U63" s="1"/>
  <c r="V67"/>
  <c r="O67" s="1"/>
  <c r="V66"/>
  <c r="O66" s="1"/>
  <c r="V68"/>
  <c r="O68" s="1"/>
  <c r="V64"/>
  <c r="O64" s="1"/>
  <c r="U65" s="1"/>
  <c r="F35"/>
  <c r="E35" s="1"/>
  <c r="F24"/>
  <c r="E24" s="1"/>
  <c r="F26"/>
  <c r="E26" s="1"/>
  <c r="F27"/>
  <c r="E27" s="1"/>
  <c r="F29"/>
  <c r="E29" s="1"/>
  <c r="F22"/>
  <c r="E22" s="1"/>
  <c r="F31"/>
  <c r="E31" s="1"/>
  <c r="F23"/>
  <c r="E23" s="1"/>
  <c r="F21"/>
  <c r="E21" s="1"/>
  <c r="AP69"/>
  <c r="AP70" s="1"/>
  <c r="O50"/>
  <c r="O34"/>
  <c r="O28"/>
  <c r="O44"/>
  <c r="O52"/>
  <c r="O25"/>
  <c r="T32" s="1"/>
  <c r="O30"/>
  <c r="O33"/>
  <c r="O65"/>
  <c r="T28"/>
  <c r="T30"/>
  <c r="T63" l="1"/>
  <c r="T62"/>
  <c r="T64"/>
  <c r="T66"/>
  <c r="U67"/>
  <c r="U66"/>
  <c r="T35"/>
  <c r="U35"/>
  <c r="T49"/>
  <c r="T33"/>
  <c r="T50"/>
  <c r="U34"/>
  <c r="T44"/>
  <c r="O61"/>
  <c r="U62" s="1"/>
  <c r="U64"/>
  <c r="O45"/>
  <c r="U46" s="1"/>
  <c r="O46"/>
  <c r="O12"/>
  <c r="U13" s="1"/>
  <c r="O11"/>
  <c r="U49"/>
  <c r="T48"/>
  <c r="U48"/>
  <c r="T68"/>
  <c r="U68"/>
  <c r="T61"/>
  <c r="U52"/>
  <c r="U51"/>
  <c r="T45"/>
  <c r="U47"/>
  <c r="T46"/>
  <c r="U32"/>
  <c r="U31"/>
  <c r="T31"/>
  <c r="U30"/>
  <c r="U29"/>
  <c r="T29"/>
  <c r="U28"/>
  <c r="T27"/>
  <c r="U12"/>
  <c r="T65"/>
  <c r="T52"/>
  <c r="T67"/>
  <c r="T47"/>
  <c r="T51"/>
  <c r="T26"/>
  <c r="T34"/>
  <c r="O14"/>
  <c r="O17"/>
  <c r="O15"/>
  <c r="U16" s="1"/>
  <c r="O16"/>
  <c r="U17" s="1"/>
  <c r="O10"/>
  <c r="U11" s="1"/>
  <c r="O9"/>
  <c r="U15" l="1"/>
  <c r="U45"/>
  <c r="U14"/>
  <c r="T12"/>
  <c r="T14"/>
  <c r="T16"/>
  <c r="T10"/>
  <c r="T11"/>
  <c r="T13"/>
  <c r="T15"/>
  <c r="T17"/>
</calcChain>
</file>

<file path=xl/comments1.xml><?xml version="1.0" encoding="utf-8"?>
<comments xmlns="http://schemas.openxmlformats.org/spreadsheetml/2006/main">
  <authors>
    <author>DIETER</author>
  </authors>
  <commentList>
    <comment ref="G42" authorId="0">
      <text>
        <r>
          <rPr>
            <b/>
            <sz val="9"/>
            <color indexed="81"/>
            <rFont val="Tahoma"/>
            <family val="2"/>
          </rPr>
          <t>DIETER:</t>
        </r>
        <r>
          <rPr>
            <sz val="9"/>
            <color indexed="81"/>
            <rFont val="Tahoma"/>
            <family val="2"/>
          </rPr>
          <t xml:space="preserve">
Erst ab drei Startern volle Punkte; in diesem Fall werden Punkte ab dem zweiten Platz vergeben.
Sieger Rennen 18 + Sieger Quali 2 Punkte</t>
        </r>
      </text>
    </comment>
    <comment ref="G43" authorId="0">
      <text>
        <r>
          <rPr>
            <b/>
            <sz val="9"/>
            <color indexed="81"/>
            <rFont val="Tahoma"/>
            <family val="2"/>
          </rPr>
          <t>DIETER:</t>
        </r>
        <r>
          <rPr>
            <sz val="9"/>
            <color indexed="81"/>
            <rFont val="Tahoma"/>
            <family val="2"/>
          </rPr>
          <t xml:space="preserve">
Kein Quali - keine Qualipunkte</t>
        </r>
      </text>
    </comment>
    <comment ref="O67" authorId="0">
      <text>
        <r>
          <rPr>
            <b/>
            <sz val="9"/>
            <color indexed="81"/>
            <rFont val="Tahoma"/>
            <family val="2"/>
          </rPr>
          <t>DIETER:</t>
        </r>
        <r>
          <rPr>
            <sz val="9"/>
            <color indexed="81"/>
            <rFont val="Tahoma"/>
            <family val="2"/>
          </rPr>
          <t xml:space="preserve">
Gesamtgewicht 199,95g</t>
        </r>
      </text>
    </comment>
  </commentList>
</comments>
</file>

<file path=xl/sharedStrings.xml><?xml version="1.0" encoding="utf-8"?>
<sst xmlns="http://schemas.openxmlformats.org/spreadsheetml/2006/main" count="427" uniqueCount="204">
  <si>
    <r>
      <t>S</t>
    </r>
    <r>
      <rPr>
        <b/>
        <sz val="14"/>
        <color indexed="11"/>
        <rFont val="Arial"/>
        <family val="2"/>
      </rPr>
      <t>lot</t>
    </r>
    <r>
      <rPr>
        <b/>
        <sz val="20"/>
        <color indexed="11"/>
        <rFont val="Arial"/>
        <family val="2"/>
      </rPr>
      <t>R</t>
    </r>
    <r>
      <rPr>
        <b/>
        <sz val="14"/>
        <color indexed="11"/>
        <rFont val="Arial"/>
        <family val="2"/>
      </rPr>
      <t xml:space="preserve">acing </t>
    </r>
    <r>
      <rPr>
        <b/>
        <sz val="20"/>
        <color indexed="11"/>
        <rFont val="Arial"/>
        <family val="2"/>
      </rPr>
      <t>T</t>
    </r>
    <r>
      <rPr>
        <b/>
        <sz val="14"/>
        <color indexed="11"/>
        <rFont val="Arial"/>
        <family val="2"/>
      </rPr>
      <t>ulln</t>
    </r>
  </si>
  <si>
    <r>
      <t>A</t>
    </r>
    <r>
      <rPr>
        <b/>
        <sz val="14"/>
        <color indexed="10"/>
        <rFont val="Arial"/>
        <family val="2"/>
      </rPr>
      <t>uto</t>
    </r>
    <r>
      <rPr>
        <b/>
        <sz val="20"/>
        <color indexed="10"/>
        <rFont val="Arial"/>
        <family val="2"/>
      </rPr>
      <t>R</t>
    </r>
    <r>
      <rPr>
        <b/>
        <sz val="14"/>
        <color indexed="10"/>
        <rFont val="Arial"/>
        <family val="2"/>
      </rPr>
      <t>ennbahn</t>
    </r>
    <r>
      <rPr>
        <b/>
        <sz val="20"/>
        <color indexed="10"/>
        <rFont val="Arial"/>
        <family val="2"/>
      </rPr>
      <t>Z</t>
    </r>
    <r>
      <rPr>
        <b/>
        <sz val="14"/>
        <color indexed="10"/>
        <rFont val="Arial"/>
        <family val="2"/>
      </rPr>
      <t xml:space="preserve">entrum </t>
    </r>
    <r>
      <rPr>
        <b/>
        <sz val="20"/>
        <color indexed="10"/>
        <rFont val="Arial"/>
        <family val="2"/>
      </rPr>
      <t>D</t>
    </r>
    <r>
      <rPr>
        <b/>
        <sz val="14"/>
        <color indexed="10"/>
        <rFont val="Arial"/>
        <family val="2"/>
      </rPr>
      <t>ürnkrut</t>
    </r>
  </si>
  <si>
    <t>Platz</t>
  </si>
  <si>
    <t>Runden</t>
  </si>
  <si>
    <t>FahrerIn</t>
  </si>
  <si>
    <t>Fahrzeug</t>
  </si>
  <si>
    <t>Chassis</t>
  </si>
  <si>
    <t>Motor Nr.</t>
  </si>
  <si>
    <t>Rückstand zum</t>
  </si>
  <si>
    <t>Teilergebnisse</t>
  </si>
  <si>
    <t>Qualifying</t>
  </si>
  <si>
    <t>Ersten</t>
  </si>
  <si>
    <t>Vorigen</t>
  </si>
  <si>
    <t>Turn 1</t>
  </si>
  <si>
    <t>Turn 2</t>
  </si>
  <si>
    <t>Zeit</t>
  </si>
  <si>
    <t>Rückstand</t>
  </si>
  <si>
    <t>Gesamt- punkte</t>
  </si>
  <si>
    <t>Einzelergebnisse</t>
  </si>
  <si>
    <t>▲2</t>
  </si>
  <si>
    <t>◄</t>
  </si>
  <si>
    <t>▼2</t>
  </si>
  <si>
    <t>Marko Neumayer</t>
  </si>
  <si>
    <t>▼1</t>
  </si>
  <si>
    <t>Roman Grunner</t>
  </si>
  <si>
    <t>Quali-Mittelwert:</t>
  </si>
  <si>
    <t>Erich Schörg</t>
  </si>
  <si>
    <t>errechnete Strafe:</t>
  </si>
  <si>
    <t>Leo Rebler</t>
  </si>
  <si>
    <t>ARZD</t>
  </si>
  <si>
    <t>►neu</t>
  </si>
  <si>
    <t>Christian Melbinger</t>
  </si>
  <si>
    <t>Dieter Mayr</t>
  </si>
  <si>
    <t>▲3</t>
  </si>
  <si>
    <t>Punktevergabe:        3/2/1 im Qualifying sowie 20/18/16/15/14/13/12/… im Rennen</t>
  </si>
  <si>
    <t>Sollten mehr als 18 Starter antreten wird die Höchstpunktezahl aliquot erhöht</t>
  </si>
  <si>
    <t>Reihung bei Gleichstand nach Gesamtpunkten, dann nach bestem Ergebnis, dann nach früher gefahren.</t>
  </si>
  <si>
    <t>SRT</t>
  </si>
  <si>
    <r>
      <t xml:space="preserve">SCRV </t>
    </r>
    <r>
      <rPr>
        <b/>
        <sz val="12"/>
        <color indexed="56"/>
        <rFont val="Arial"/>
        <family val="2"/>
      </rPr>
      <t>(Birkfeld)</t>
    </r>
  </si>
  <si>
    <t>BMW V12 LMR</t>
  </si>
  <si>
    <t>1.Lauf      2 x 5 x 7 min</t>
  </si>
  <si>
    <t>1.</t>
  </si>
  <si>
    <r>
      <t>Motor:</t>
    </r>
    <r>
      <rPr>
        <sz val="10"/>
        <rFont val="Arial"/>
        <family val="2"/>
      </rPr>
      <t xml:space="preserve"> Der im Rennen zu verwendende Motor wird am Renntag vom Veranstalter zur Verfügung gestellt und von den Teilnehmern gezogen</t>
    </r>
  </si>
  <si>
    <t>2.</t>
  </si>
  <si>
    <t>a)</t>
  </si>
  <si>
    <t>seitliche Öffnungen dürfen geschlossen werden, wenn dadurch ein ungehinderter Einbau des Fahrwerkes ermöglicht wird.</t>
  </si>
  <si>
    <t>b)</t>
  </si>
  <si>
    <t>Es darf sich aber keinesfalls die Silhouette des Fahrzeuges verändern.</t>
  </si>
  <si>
    <t>diese werden gemeinsam eine Entscheidung fällen. Idealerweise ist seitens des betreffenden Fahrers ein Fotobeweis zu erbringen (www.racingsportscars.com).</t>
  </si>
  <si>
    <t>c)</t>
  </si>
  <si>
    <t>Pflichtanbauteil: Spiegel; freiwillig: Antenne, Scheibenwischer, Frontflipper</t>
  </si>
  <si>
    <t>d)</t>
  </si>
  <si>
    <t>e)</t>
  </si>
  <si>
    <t>Lackierung, 3 Startnummern, Sponsorendecals…sonst ist es kein Rennauto!</t>
  </si>
  <si>
    <t>f)</t>
  </si>
  <si>
    <t>g)</t>
  </si>
  <si>
    <t>Nachbildung des Originalfahrzeuges. Dr. Google bietet hier eine große Hilfe! Gefertigt aus Polystyrol oder Kohlefaser mit einer Mindeststärke von 0,5mm und</t>
  </si>
  <si>
    <t>Ebenso sind originalgetreue Resineflügel erlaubt. Diese sind bei den Veranstaltern beziehbar und für beinahe jedes Modell verfügbar.</t>
  </si>
  <si>
    <t>Es wird besonderes Augenmerk auf die Originalposition des Heckflügels gelegt! (www.racingsportscars.com)</t>
  </si>
  <si>
    <t>3.</t>
  </si>
  <si>
    <t xml:space="preserve"> Breite, Gewicht, Höhe…</t>
  </si>
  <si>
    <t>Bodenfreiheit des Fahrzeuges vor dem Rennen 1mm, bei der Endabnahme mindestens 0,8mm</t>
  </si>
  <si>
    <t>4.</t>
  </si>
  <si>
    <t>Felgen und Reifen:</t>
  </si>
  <si>
    <t>alternativ Designfelgen. Töpfchenfelgen sind keine Designfelgen!</t>
  </si>
  <si>
    <t>Reifenbreite: vorne mindestens 6mm mit 5mm Auflage, hinten maximal 16mm</t>
  </si>
  <si>
    <t>Reifendurchmesser: vorne mindestens 24mm (GT´s 25mm), hinten mindestens 26mm</t>
  </si>
  <si>
    <t>5.</t>
  </si>
  <si>
    <t>Fahrwerk (Chassis):</t>
  </si>
  <si>
    <t>Es dürfen ausschliesslich Plafit Fahrwerke der Generation SLP1 und SLP2 in Originalzustand verwendet werden (Ausnahmen sh. unten)!</t>
  </si>
  <si>
    <t>Die Karosseriehalter bei SLP1 Fahrwerken sind freigestellt</t>
  </si>
  <si>
    <t xml:space="preserve">beim SLP 2 sind alle Nachbauten (DoSlot, Speedslot, Werk, Eigenbau) freigegeben. Material freigegeben (Karbon, GFK, ALU…) </t>
  </si>
  <si>
    <t>aber keine H-Träger! Zur Verbindung der unteren und oberen Halteplatten dürfen beliebige Schrauben verwendet werden.</t>
  </si>
  <si>
    <t>Einzig erlaubte Tuningteile sind Trimmgewichte incl. deren Halteplatten sowie verschieden harte Federn</t>
  </si>
  <si>
    <t>Nur Blei oder/und Messing, seitlich nicht außerhalb der Chassisgrundplatte. Befestigung egal (schrauben, kleben, löten…).</t>
  </si>
  <si>
    <t>Schleifer, Leitkiel, Kugellager, Schrauben, Kabel freigestellt. Achsen durchgehend aus vollem Stahl, kürzen und Einkerbungen für Madenschrauben erlaubt</t>
  </si>
  <si>
    <t>Das Fahrwerk muss im ORIGINALZUSTAND bleiben, kein Abfräsen, Kürzen oder Ausfräsen von Löchern etc.!</t>
  </si>
  <si>
    <t>Einzige Ausnahme: Löcher für die Befestigungsschrauben der Zusatzgewichte und wenn die Motorhalterschrauben ausgeleiert sind.</t>
  </si>
  <si>
    <t>Reglementänderungen:</t>
  </si>
  <si>
    <t>Die Clubs behalten sich das Recht vor, Änderungen die dem Ablauf und der Spannung der Rennen dienen, rasch und unbürokratisch umzusetzen.</t>
  </si>
  <si>
    <t>Strafen:</t>
  </si>
  <si>
    <r>
      <t xml:space="preserve">Pro Vergehen die Rundenzahl die in zwei Minuten erreicht werden kann. </t>
    </r>
    <r>
      <rPr>
        <sz val="10"/>
        <rFont val="Arial"/>
        <family val="2"/>
      </rPr>
      <t>(Errechnet sich aus dem Durchschnitt aller Qualizeiten)</t>
    </r>
  </si>
  <si>
    <t xml:space="preserve">    Slotcarracer Vienna: ca. 15 Runden</t>
  </si>
  <si>
    <t xml:space="preserve">                                    Dürnkrut: ca.13 Runden</t>
  </si>
  <si>
    <t xml:space="preserve">                                                                        Tulln: ca. 18 Runden</t>
  </si>
  <si>
    <t>Reparaturen:</t>
  </si>
  <si>
    <t xml:space="preserve">innerhalb von 5 Rennrunden, Autos sind in der Servicezone zu entnehmen und wieder einzusetzen. </t>
  </si>
  <si>
    <t>▲1</t>
  </si>
  <si>
    <t>▲4</t>
  </si>
  <si>
    <t>▲5</t>
  </si>
  <si>
    <t>Martin Leo Gruber</t>
  </si>
  <si>
    <t>▼3</t>
  </si>
  <si>
    <r>
      <t xml:space="preserve">2014/15 Plafit-SLP </t>
    </r>
    <r>
      <rPr>
        <b/>
        <sz val="18"/>
        <color indexed="49"/>
        <rFont val="Arial"/>
        <family val="2"/>
      </rPr>
      <t>Tulln</t>
    </r>
    <r>
      <rPr>
        <b/>
        <sz val="18"/>
        <rFont val="Arial"/>
        <family val="2"/>
      </rPr>
      <t xml:space="preserve"> - </t>
    </r>
    <r>
      <rPr>
        <b/>
        <sz val="18"/>
        <color indexed="10"/>
        <rFont val="Arial"/>
        <family val="2"/>
      </rPr>
      <t xml:space="preserve">Dürnkrut - </t>
    </r>
    <r>
      <rPr>
        <b/>
        <sz val="18"/>
        <color indexed="11"/>
        <rFont val="Arial"/>
        <family val="2"/>
      </rPr>
      <t xml:space="preserve">Wien </t>
    </r>
  </si>
  <si>
    <r>
      <rPr>
        <b/>
        <sz val="10"/>
        <rFont val="Arial"/>
        <family val="2"/>
      </rPr>
      <t>Motorenbetreuung</t>
    </r>
    <r>
      <rPr>
        <sz val="10"/>
        <rFont val="Arial"/>
        <family val="2"/>
      </rPr>
      <t xml:space="preserve"> - Roman Grunner, </t>
    </r>
    <r>
      <rPr>
        <b/>
        <sz val="10"/>
        <rFont val="Arial"/>
        <family val="2"/>
      </rPr>
      <t>Meisterschaftstabellen</t>
    </r>
    <r>
      <rPr>
        <sz val="10"/>
        <rFont val="Arial"/>
        <family val="2"/>
      </rPr>
      <t xml:space="preserve"> - Dieter Mayr</t>
    </r>
  </si>
  <si>
    <r>
      <rPr>
        <b/>
        <sz val="10"/>
        <rFont val="Arial"/>
        <family val="2"/>
      </rPr>
      <t>Bahnverantwortung:</t>
    </r>
    <r>
      <rPr>
        <sz val="10"/>
        <rFont val="Arial"/>
        <family val="2"/>
      </rPr>
      <t xml:space="preserve"> Tulln - Poldi Karla + Leo Rebler, Wien - Erich Schörg, Dürnkrut - Dieter Mayr</t>
    </r>
  </si>
  <si>
    <t>Da sich einige GFK Modellierer einen eklatanten Vorteil bei den Karos verschafften, gehen wir wieder zurück zum Ursprung, damit die Chancengleichheit</t>
  </si>
  <si>
    <t>wieder hergestellt wird. Es soll ja eine günstige Einsteigerklasse bleiben, wo alle die gleiche Ausgangsposition haben.</t>
  </si>
  <si>
    <t>Im Zweifelsfall einer Karosserievariante ist einer der Bahnverantwortlichen zu kontaktieren,</t>
  </si>
  <si>
    <t>6.</t>
  </si>
  <si>
    <r>
      <t xml:space="preserve">Beide bekommen volle Punkte in der jeweiligen Kategorie! </t>
    </r>
    <r>
      <rPr>
        <sz val="10"/>
        <rFont val="Arial"/>
        <family val="2"/>
      </rPr>
      <t xml:space="preserve">Der Hintergedanke ist, dass sich kein Jaguar/Nissancup entwickelt. </t>
    </r>
  </si>
  <si>
    <t>Mit der Aufwertung der GT Karosserien, wird der Fahrzeugpark sicher um vieles abwechslungsreicher, da die Auswahl viel grösser ist.</t>
  </si>
  <si>
    <t>Homologationsliste</t>
  </si>
  <si>
    <t>Gr. C</t>
  </si>
  <si>
    <t>Mazda 787 B</t>
  </si>
  <si>
    <t>Toyota GT ONE</t>
  </si>
  <si>
    <t>Jaguar XJR 8/9</t>
  </si>
  <si>
    <t>Mercedes C 9</t>
  </si>
  <si>
    <t>Porsche 956/962</t>
  </si>
  <si>
    <t>Nissan R 89 C</t>
  </si>
  <si>
    <t>BMW M3 GTR</t>
  </si>
  <si>
    <t>Audi R8 LMS</t>
  </si>
  <si>
    <t>Audi R10</t>
  </si>
  <si>
    <t>Pescarolo Judd 01</t>
  </si>
  <si>
    <t>Ferrari F 458</t>
  </si>
  <si>
    <t>Aston Martin DBR 9</t>
  </si>
  <si>
    <t>Porsche RS Spyder</t>
  </si>
  <si>
    <t>GT1/2/3</t>
  </si>
  <si>
    <t>Ford GT</t>
  </si>
  <si>
    <t>BMW Z4</t>
  </si>
  <si>
    <t>Jaguar XKR</t>
  </si>
  <si>
    <t>Corvette C6R</t>
  </si>
  <si>
    <t>Ferrari F 575 GTC</t>
  </si>
  <si>
    <t>Audi R8</t>
  </si>
  <si>
    <t>Ferrari F 430</t>
  </si>
  <si>
    <t>Porsche 997 RSR/Cup</t>
  </si>
  <si>
    <t>AMG Mercedes SLS</t>
  </si>
  <si>
    <t>Toyota 84 C</t>
  </si>
  <si>
    <t>Nissan R 390 GT1</t>
  </si>
  <si>
    <t>Porsche 911 GT1</t>
  </si>
  <si>
    <t>LMP/GT</t>
  </si>
  <si>
    <t>Toyota 88 C</t>
  </si>
  <si>
    <t>Peugeot 905</t>
  </si>
  <si>
    <t>Mercedes CLK LM</t>
  </si>
  <si>
    <t>vier Teilen (Hauptplatte, Endplatte schräg nach oben und 2 Seitenplatten)</t>
  </si>
  <si>
    <t xml:space="preserve">Bei allen Karosserien der originale Bausatzflügel oder alternativ der SLP Einheitsspoiler wie gehabt. Bei GT Karosserien ohne Heckspoiler im Bausatz, eine </t>
  </si>
  <si>
    <t>Das Fahrzeugmindestgesamtgewicht beträgt 200g</t>
  </si>
  <si>
    <t>GT (SLP1) Wertung</t>
  </si>
  <si>
    <t>SLP2/1 Wertung</t>
  </si>
  <si>
    <t>Mc Laren MP4-12C</t>
  </si>
  <si>
    <t>Meisterschaftsstand</t>
  </si>
  <si>
    <t>6 Rennen -  ein Streicher</t>
  </si>
  <si>
    <r>
      <t xml:space="preserve">Plafit SLP </t>
    </r>
    <r>
      <rPr>
        <b/>
        <sz val="26"/>
        <color indexed="54"/>
        <rFont val="Arial"/>
        <family val="2"/>
      </rPr>
      <t>20</t>
    </r>
    <r>
      <rPr>
        <b/>
        <sz val="18"/>
        <color indexed="54"/>
        <rFont val="Arial"/>
        <family val="2"/>
      </rPr>
      <t>14</t>
    </r>
    <r>
      <rPr>
        <b/>
        <sz val="26"/>
        <color indexed="54"/>
        <rFont val="Arial"/>
        <family val="2"/>
      </rPr>
      <t>/15</t>
    </r>
  </si>
  <si>
    <t>Dodge Viper</t>
  </si>
  <si>
    <t>Lamborghini Gallardo</t>
  </si>
  <si>
    <t>Lamborghini Murcielago</t>
  </si>
  <si>
    <t>Panoz Esperante</t>
  </si>
  <si>
    <t>DTM</t>
  </si>
  <si>
    <t>JGT</t>
  </si>
  <si>
    <t>Gr.4/5</t>
  </si>
  <si>
    <t>alle Arten von GT Fahrzeugen</t>
  </si>
  <si>
    <t>Rally</t>
  </si>
  <si>
    <t>Vorderreifen dürfen versiegelt werden, Hinterreifen aus Moosgummi (ausnahmslos GP 45)</t>
  </si>
  <si>
    <t>Es sind alle Felgentypen zugelassen, aber mit zum Modell passenden, plastischen Felgeneinsätzen (keine Lexan oder Papiereinsätze!)</t>
  </si>
  <si>
    <t>Frontflipper, Spiegel, Lampengläser, Scheibenwischer, Antennen müssen NICHT repariert werden, sehr wohl aber Heckflügel usw.</t>
  </si>
  <si>
    <t>Servicearbeiten (Schleifer richten, Reifen abziehen usw.) nur während des Rennens, nicht bei Rennunterbrechungen (Spurwechsel, Chaos etc.)</t>
  </si>
  <si>
    <t>Karosserien: Gruppe C, Le Mans Prototypen, GT Fahrzeuge</t>
  </si>
  <si>
    <r>
      <t xml:space="preserve">Es dürfen </t>
    </r>
    <r>
      <rPr>
        <b/>
        <sz val="10"/>
        <color indexed="10"/>
        <rFont val="Arial"/>
        <family val="2"/>
      </rPr>
      <t>nur mehr Plastikkarosserien</t>
    </r>
    <r>
      <rPr>
        <sz val="10"/>
        <rFont val="Arial"/>
        <family val="2"/>
      </rPr>
      <t xml:space="preserve"> verwendet werden! </t>
    </r>
  </si>
  <si>
    <t>Somit sind keine Spurverbreiterungen an den Fahrzeugen notwendig!</t>
  </si>
  <si>
    <t xml:space="preserve">Nach langen Diskussionen haben wir uns entschlossen, die maximale Spurbreite auf 82mm zu begrenzen. </t>
  </si>
  <si>
    <t>Karosserien die bereits eine Verbreiterung der Radkästen haben, bleiben weiterhin erlaubt.</t>
  </si>
  <si>
    <t>Maximale Spurbreite (incl. Felgeneinsätze) 82mm.</t>
  </si>
  <si>
    <t>1) man verwendet 15mm breite Räder - somit bleibt ein Luftspalt von je 1mm rechts und links zum Chassis</t>
  </si>
  <si>
    <t xml:space="preserve">    ein Luftspalt von je 1mm rechts und links zum Chassis.</t>
  </si>
  <si>
    <t>Um die maximale erlaubten 82mm Spurbreite bei Verwendung eines SLP2 Chassis unterzubringen, stehen zwei Möglichkeiten zur Verfügung:</t>
  </si>
  <si>
    <t>Von oben gesehen darf das Fahrwerk nicht ungehindert einsehbar sein,</t>
  </si>
  <si>
    <t>Der Innenraum ist mit einem plastischen Fahrereinsatz abzudecken und mindestens 3-färbig zu bemalen!</t>
  </si>
  <si>
    <r>
      <t xml:space="preserve">2) man darf die Chassisplatte im Heckbereich auf </t>
    </r>
    <r>
      <rPr>
        <b/>
        <u/>
        <sz val="10"/>
        <color indexed="10"/>
        <rFont val="Arial"/>
        <family val="2"/>
      </rPr>
      <t>48mm</t>
    </r>
    <r>
      <rPr>
        <b/>
        <sz val="10"/>
        <color indexed="10"/>
        <rFont val="Arial"/>
        <family val="2"/>
      </rPr>
      <t xml:space="preserve"> Breite verkleinern - somit bleibt auch bei 16mm breiten Rädern </t>
    </r>
  </si>
  <si>
    <t>Alle Scheiben (durchsichtig) sind auch aus Lexan erlaubt, wobei Scheinwerfergläser lackiert dürfen werden.</t>
  </si>
  <si>
    <t xml:space="preserve">Es werden jeweils 2 Rennen im SRC Tulln, Bei den Slotcarracer Vienna (Birkfeld und Queen) und im ARZD ausgetragen. </t>
  </si>
  <si>
    <t>Liste nicht vollständig, es gibt sicher noch viel mehr</t>
  </si>
  <si>
    <t>Supersportwagen</t>
  </si>
  <si>
    <t>Günther Schlosser</t>
  </si>
  <si>
    <t>Gerhard Fischer</t>
  </si>
  <si>
    <t>SLP 1</t>
  </si>
  <si>
    <t>SLP 2</t>
  </si>
  <si>
    <t>Porsche 962 IMSA</t>
  </si>
  <si>
    <t>Jaguar XJR 8 LM</t>
  </si>
  <si>
    <r>
      <t xml:space="preserve">Jaguar XJR 9 </t>
    </r>
    <r>
      <rPr>
        <sz val="8"/>
        <rFont val="Arial"/>
        <family val="2"/>
      </rPr>
      <t>Sprint</t>
    </r>
  </si>
  <si>
    <t>Jaguar XJR 8 IMSA</t>
  </si>
  <si>
    <t>BMW Z4 GT3</t>
  </si>
  <si>
    <r>
      <t xml:space="preserve">Mercedes SLS </t>
    </r>
    <r>
      <rPr>
        <sz val="9"/>
        <rFont val="Arial"/>
        <family val="2"/>
      </rPr>
      <t>GT3</t>
    </r>
  </si>
  <si>
    <t>2.Lauf      2 x 5 x 7 min</t>
  </si>
  <si>
    <t>3.Lauf      2 x 5 x 7 min</t>
  </si>
  <si>
    <t>Gesamtwertung</t>
  </si>
  <si>
    <t>GT Wertung</t>
  </si>
  <si>
    <t>▲6</t>
  </si>
  <si>
    <t>▼4</t>
  </si>
  <si>
    <r>
      <t xml:space="preserve">Wertungen: </t>
    </r>
    <r>
      <rPr>
        <b/>
        <sz val="10"/>
        <color indexed="10"/>
        <rFont val="Arial"/>
        <family val="2"/>
      </rPr>
      <t>Neu definiert weil zu kompliziert geschrieben!</t>
    </r>
  </si>
  <si>
    <t>Gesamtwertung mit allen Fahrzeugen</t>
  </si>
  <si>
    <t>Sonderwertung: SLP1 Chassis mit GT Karosserien</t>
  </si>
  <si>
    <t>Alex Tögel</t>
  </si>
  <si>
    <t>Rudolf Tögel</t>
  </si>
  <si>
    <t>Porsche 997 GT2</t>
  </si>
  <si>
    <t>Dodge Viper GT3</t>
  </si>
  <si>
    <t>Mercedes C9</t>
  </si>
  <si>
    <r>
      <rPr>
        <b/>
        <sz val="14"/>
        <color indexed="56"/>
        <rFont val="Arial"/>
        <family val="2"/>
      </rPr>
      <t>(Birkfeld)</t>
    </r>
    <r>
      <rPr>
        <b/>
        <sz val="20"/>
        <color indexed="56"/>
        <rFont val="Arial"/>
        <family val="2"/>
      </rPr>
      <t xml:space="preserve">   S</t>
    </r>
    <r>
      <rPr>
        <b/>
        <sz val="14"/>
        <color indexed="56"/>
        <rFont val="Arial"/>
        <family val="2"/>
      </rPr>
      <t>lot</t>
    </r>
    <r>
      <rPr>
        <b/>
        <sz val="20"/>
        <color indexed="56"/>
        <rFont val="Arial"/>
        <family val="2"/>
      </rPr>
      <t>C</t>
    </r>
    <r>
      <rPr>
        <b/>
        <sz val="14"/>
        <color indexed="56"/>
        <rFont val="Arial"/>
        <family val="2"/>
      </rPr>
      <t>ar</t>
    </r>
    <r>
      <rPr>
        <b/>
        <sz val="20"/>
        <color indexed="56"/>
        <rFont val="Arial"/>
        <family val="2"/>
      </rPr>
      <t>R</t>
    </r>
    <r>
      <rPr>
        <b/>
        <sz val="14"/>
        <color indexed="56"/>
        <rFont val="Arial"/>
        <family val="2"/>
      </rPr>
      <t xml:space="preserve">acer </t>
    </r>
    <r>
      <rPr>
        <b/>
        <sz val="20"/>
        <color indexed="56"/>
        <rFont val="Arial"/>
        <family val="2"/>
      </rPr>
      <t>V</t>
    </r>
    <r>
      <rPr>
        <b/>
        <sz val="14"/>
        <color indexed="56"/>
        <rFont val="Arial"/>
        <family val="2"/>
      </rPr>
      <t>ienna   (Queen)</t>
    </r>
  </si>
  <si>
    <t>Verwendete Motoren</t>
  </si>
  <si>
    <t>Wolfgang Mitschka</t>
  </si>
  <si>
    <t>ein Streicher</t>
  </si>
  <si>
    <t>Poldi Karla</t>
  </si>
  <si>
    <t>4.Lauf      2 x 5 x 7 min</t>
  </si>
  <si>
    <t>▼5</t>
  </si>
  <si>
    <t>Nächstes Rennen in Dürnkrut am 21.Februar 2015</t>
  </si>
  <si>
    <t>Reservemotoren</t>
  </si>
</sst>
</file>

<file path=xl/styles.xml><?xml version="1.0" encoding="utf-8"?>
<styleSheet xmlns="http://schemas.openxmlformats.org/spreadsheetml/2006/main">
  <numFmts count="2">
    <numFmt numFmtId="172" formatCode="0.000"/>
    <numFmt numFmtId="173" formatCode="dd/m/yyyy;@"/>
  </numFmts>
  <fonts count="62">
    <font>
      <sz val="10"/>
      <name val="Arial"/>
      <family val="2"/>
    </font>
    <font>
      <b/>
      <sz val="10"/>
      <name val="Arial"/>
      <family val="2"/>
    </font>
    <font>
      <b/>
      <sz val="36"/>
      <color indexed="10"/>
      <name val="Arial"/>
      <family val="2"/>
    </font>
    <font>
      <b/>
      <sz val="28"/>
      <color indexed="54"/>
      <name val="Arial"/>
      <family val="2"/>
    </font>
    <font>
      <b/>
      <sz val="26"/>
      <color indexed="54"/>
      <name val="Arial"/>
      <family val="2"/>
    </font>
    <font>
      <b/>
      <sz val="18"/>
      <color indexed="54"/>
      <name val="Arial"/>
      <family val="2"/>
    </font>
    <font>
      <b/>
      <sz val="20"/>
      <color indexed="11"/>
      <name val="Arial"/>
      <family val="2"/>
    </font>
    <font>
      <b/>
      <sz val="14"/>
      <color indexed="11"/>
      <name val="Arial"/>
      <family val="2"/>
    </font>
    <font>
      <b/>
      <sz val="20"/>
      <color indexed="56"/>
      <name val="Arial"/>
      <family val="2"/>
    </font>
    <font>
      <b/>
      <sz val="14"/>
      <color indexed="56"/>
      <name val="Arial"/>
      <family val="2"/>
    </font>
    <font>
      <b/>
      <sz val="20"/>
      <color indexed="10"/>
      <name val="Arial"/>
      <family val="2"/>
    </font>
    <font>
      <b/>
      <sz val="14"/>
      <color indexed="10"/>
      <name val="Arial"/>
      <family val="2"/>
    </font>
    <font>
      <sz val="24"/>
      <name val="Arial"/>
      <family val="2"/>
    </font>
    <font>
      <b/>
      <sz val="22"/>
      <color indexed="56"/>
      <name val="Arial"/>
      <family val="2"/>
    </font>
    <font>
      <b/>
      <sz val="12"/>
      <color indexed="56"/>
      <name val="Arial"/>
      <family val="2"/>
    </font>
    <font>
      <sz val="12"/>
      <name val="Arial"/>
      <family val="2"/>
    </font>
    <font>
      <b/>
      <sz val="15"/>
      <color indexed="23"/>
      <name val="Arial"/>
      <family val="2"/>
    </font>
    <font>
      <b/>
      <sz val="15"/>
      <color indexed="5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20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color indexed="11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22"/>
      <color indexed="10"/>
      <name val="Arial"/>
      <family val="2"/>
    </font>
    <font>
      <sz val="11"/>
      <name val="Arial"/>
      <family val="2"/>
    </font>
    <font>
      <b/>
      <sz val="22"/>
      <color indexed="11"/>
      <name val="Arial"/>
      <family val="2"/>
    </font>
    <font>
      <b/>
      <sz val="18"/>
      <color indexed="49"/>
      <name val="Arial"/>
      <family val="2"/>
    </font>
    <font>
      <b/>
      <sz val="18"/>
      <color indexed="10"/>
      <name val="Arial"/>
      <family val="2"/>
    </font>
    <font>
      <b/>
      <sz val="18"/>
      <color indexed="11"/>
      <name val="Arial"/>
      <family val="2"/>
    </font>
    <font>
      <sz val="10"/>
      <name val="Arial"/>
      <family val="2"/>
    </font>
    <font>
      <b/>
      <sz val="28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b/>
      <sz val="36"/>
      <color rgb="FFFF0000"/>
      <name val="Arial"/>
      <family val="2"/>
    </font>
    <font>
      <b/>
      <sz val="72"/>
      <color rgb="FFFF0000"/>
      <name val="Arial"/>
      <family val="2"/>
    </font>
    <font>
      <b/>
      <sz val="20"/>
      <color rgb="FFFFFF00"/>
      <name val="Arial"/>
      <family val="2"/>
    </font>
    <font>
      <b/>
      <sz val="48"/>
      <color rgb="FFFF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44"/>
      </patternFill>
    </fill>
    <fill>
      <patternFill patternType="solid">
        <fgColor indexed="51"/>
        <bgColor indexed="52"/>
      </patternFill>
    </fill>
    <fill>
      <patternFill patternType="solid">
        <fgColor indexed="23"/>
        <bgColor indexed="19"/>
      </patternFill>
    </fill>
    <fill>
      <patternFill patternType="solid">
        <fgColor indexed="11"/>
        <bgColor indexed="49"/>
      </patternFill>
    </fill>
    <fill>
      <patternFill patternType="solid">
        <fgColor indexed="62"/>
        <bgColor indexed="56"/>
      </patternFill>
    </fill>
    <fill>
      <patternFill patternType="solid">
        <fgColor indexed="50"/>
        <bgColor indexed="51"/>
      </patternFill>
    </fill>
    <fill>
      <patternFill patternType="solid">
        <fgColor indexed="48"/>
        <bgColor indexed="30"/>
      </patternFill>
    </fill>
    <fill>
      <patternFill patternType="solid">
        <fgColor indexed="19"/>
        <bgColor indexed="23"/>
      </patternFill>
    </fill>
    <fill>
      <patternFill patternType="darkTrellis">
        <fgColor indexed="23"/>
        <bgColor indexed="19"/>
      </patternFill>
    </fill>
    <fill>
      <patternFill patternType="solid">
        <fgColor indexed="63"/>
        <bgColor indexed="5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23"/>
      </patternFill>
    </fill>
  </fills>
  <borders count="8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40" fillId="0" borderId="0"/>
  </cellStyleXfs>
  <cellXfs count="249">
    <xf numFmtId="0" fontId="0" fillId="0" borderId="0" xfId="0"/>
    <xf numFmtId="0" fontId="40" fillId="0" borderId="0" xfId="1" applyAlignment="1">
      <alignment horizontal="center" vertical="center"/>
    </xf>
    <xf numFmtId="2" fontId="40" fillId="0" borderId="0" xfId="1" applyNumberFormat="1" applyAlignment="1">
      <alignment horizontal="center" vertical="center"/>
    </xf>
    <xf numFmtId="172" fontId="40" fillId="0" borderId="0" xfId="1" applyNumberForma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40" fillId="2" borderId="0" xfId="1" applyFill="1" applyAlignment="1">
      <alignment horizontal="center" vertical="center"/>
    </xf>
    <xf numFmtId="2" fontId="40" fillId="2" borderId="0" xfId="1" applyNumberForma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5" fillId="2" borderId="0" xfId="1" applyFont="1" applyFill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172" fontId="21" fillId="0" borderId="1" xfId="1" applyNumberFormat="1" applyFont="1" applyBorder="1" applyAlignment="1">
      <alignment horizontal="center" vertical="center" wrapText="1"/>
    </xf>
    <xf numFmtId="172" fontId="21" fillId="0" borderId="2" xfId="1" applyNumberFormat="1" applyFont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172" fontId="1" fillId="0" borderId="3" xfId="1" applyNumberFormat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5" fillId="6" borderId="9" xfId="1" applyFont="1" applyFill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2" fontId="20" fillId="0" borderId="11" xfId="1" applyNumberFormat="1" applyFont="1" applyBorder="1" applyAlignment="1">
      <alignment horizontal="center" vertical="center"/>
    </xf>
    <xf numFmtId="0" fontId="20" fillId="0" borderId="12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172" fontId="15" fillId="0" borderId="13" xfId="1" applyNumberFormat="1" applyFont="1" applyFill="1" applyBorder="1" applyAlignment="1">
      <alignment horizontal="center" vertical="center"/>
    </xf>
    <xf numFmtId="0" fontId="15" fillId="7" borderId="13" xfId="1" applyFont="1" applyFill="1" applyBorder="1" applyAlignment="1">
      <alignment horizontal="center" vertical="center"/>
    </xf>
    <xf numFmtId="0" fontId="15" fillId="8" borderId="13" xfId="1" applyFont="1" applyFill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  <xf numFmtId="2" fontId="29" fillId="0" borderId="7" xfId="1" applyNumberFormat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2" fontId="30" fillId="0" borderId="7" xfId="1" applyNumberFormat="1" applyFont="1" applyFill="1" applyBorder="1" applyAlignment="1">
      <alignment horizontal="center" vertical="center"/>
    </xf>
    <xf numFmtId="2" fontId="28" fillId="0" borderId="7" xfId="1" applyNumberFormat="1" applyFont="1" applyFill="1" applyBorder="1" applyAlignment="1">
      <alignment horizontal="center" vertical="center"/>
    </xf>
    <xf numFmtId="0" fontId="15" fillId="0" borderId="12" xfId="1" applyNumberFormat="1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/>
    </xf>
    <xf numFmtId="0" fontId="31" fillId="9" borderId="0" xfId="1" applyFont="1" applyFill="1" applyBorder="1" applyAlignment="1">
      <alignment horizontal="center" vertical="center" wrapText="1"/>
    </xf>
    <xf numFmtId="172" fontId="32" fillId="9" borderId="0" xfId="1" applyNumberFormat="1" applyFont="1" applyFill="1" applyAlignment="1">
      <alignment horizontal="center" vertical="center" wrapText="1"/>
    </xf>
    <xf numFmtId="2" fontId="32" fillId="9" borderId="0" xfId="1" applyNumberFormat="1" applyFont="1" applyFill="1" applyAlignment="1">
      <alignment horizontal="center" vertical="center" wrapText="1"/>
    </xf>
    <xf numFmtId="2" fontId="26" fillId="0" borderId="7" xfId="1" applyNumberFormat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 wrapText="1"/>
    </xf>
    <xf numFmtId="2" fontId="20" fillId="0" borderId="7" xfId="1" applyNumberFormat="1" applyFont="1" applyBorder="1" applyAlignment="1">
      <alignment horizontal="center" vertical="center"/>
    </xf>
    <xf numFmtId="2" fontId="20" fillId="0" borderId="12" xfId="1" applyNumberFormat="1" applyFont="1" applyBorder="1" applyAlignment="1">
      <alignment horizontal="center" vertical="center"/>
    </xf>
    <xf numFmtId="172" fontId="15" fillId="0" borderId="10" xfId="1" applyNumberFormat="1" applyFont="1" applyFill="1" applyBorder="1" applyAlignment="1">
      <alignment horizontal="center" vertical="center"/>
    </xf>
    <xf numFmtId="0" fontId="40" fillId="0" borderId="0" xfId="1" applyAlignment="1">
      <alignment horizontal="center"/>
    </xf>
    <xf numFmtId="2" fontId="15" fillId="0" borderId="18" xfId="1" applyNumberFormat="1" applyFont="1" applyFill="1" applyBorder="1" applyAlignment="1">
      <alignment horizontal="center" vertical="center"/>
    </xf>
    <xf numFmtId="2" fontId="15" fillId="0" borderId="10" xfId="1" applyNumberFormat="1" applyFont="1" applyFill="1" applyBorder="1" applyAlignment="1">
      <alignment horizontal="center" vertical="center"/>
    </xf>
    <xf numFmtId="0" fontId="18" fillId="0" borderId="0" xfId="1" applyFont="1" applyAlignment="1">
      <alignment horizontal="center"/>
    </xf>
    <xf numFmtId="0" fontId="0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0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2" fontId="51" fillId="0" borderId="19" xfId="1" applyNumberFormat="1" applyFont="1" applyFill="1" applyBorder="1" applyAlignment="1">
      <alignment horizontal="center" vertical="center"/>
    </xf>
    <xf numFmtId="0" fontId="15" fillId="0" borderId="20" xfId="1" applyFont="1" applyFill="1" applyBorder="1" applyAlignment="1">
      <alignment horizontal="center" vertical="center"/>
    </xf>
    <xf numFmtId="172" fontId="52" fillId="0" borderId="10" xfId="1" applyNumberFormat="1" applyFont="1" applyFill="1" applyBorder="1" applyAlignment="1">
      <alignment horizontal="center" vertical="center"/>
    </xf>
    <xf numFmtId="172" fontId="15" fillId="0" borderId="19" xfId="1" applyNumberFormat="1" applyFont="1" applyFill="1" applyBorder="1" applyAlignment="1">
      <alignment horizontal="center" vertical="center"/>
    </xf>
    <xf numFmtId="16" fontId="14" fillId="10" borderId="21" xfId="1" applyNumberFormat="1" applyFont="1" applyFill="1" applyBorder="1" applyAlignment="1">
      <alignment horizontal="center" vertical="center"/>
    </xf>
    <xf numFmtId="2" fontId="15" fillId="0" borderId="22" xfId="1" applyNumberFormat="1" applyFont="1" applyBorder="1" applyAlignment="1">
      <alignment horizontal="center" vertical="center"/>
    </xf>
    <xf numFmtId="2" fontId="40" fillId="0" borderId="19" xfId="1" applyNumberFormat="1" applyFont="1" applyFill="1" applyBorder="1" applyAlignment="1">
      <alignment horizontal="center" vertical="center"/>
    </xf>
    <xf numFmtId="172" fontId="1" fillId="0" borderId="17" xfId="1" applyNumberFormat="1" applyFont="1" applyBorder="1" applyAlignment="1">
      <alignment horizontal="center" vertical="center"/>
    </xf>
    <xf numFmtId="172" fontId="15" fillId="0" borderId="11" xfId="1" applyNumberFormat="1" applyFont="1" applyFill="1" applyBorder="1" applyAlignment="1">
      <alignment horizontal="center" vertical="center"/>
    </xf>
    <xf numFmtId="2" fontId="40" fillId="0" borderId="11" xfId="1" applyNumberFormat="1" applyFont="1" applyFill="1" applyBorder="1" applyAlignment="1">
      <alignment horizontal="center" vertical="center"/>
    </xf>
    <xf numFmtId="0" fontId="33" fillId="0" borderId="12" xfId="1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horizontal="center" vertical="center"/>
    </xf>
    <xf numFmtId="0" fontId="15" fillId="0" borderId="24" xfId="1" applyFont="1" applyFill="1" applyBorder="1" applyAlignment="1">
      <alignment horizontal="center" vertical="center"/>
    </xf>
    <xf numFmtId="0" fontId="15" fillId="0" borderId="25" xfId="1" applyFont="1" applyFill="1" applyBorder="1" applyAlignment="1">
      <alignment horizontal="center" vertical="center"/>
    </xf>
    <xf numFmtId="0" fontId="15" fillId="0" borderId="26" xfId="1" applyFont="1" applyFill="1" applyBorder="1" applyAlignment="1">
      <alignment horizontal="center" vertical="center"/>
    </xf>
    <xf numFmtId="0" fontId="15" fillId="0" borderId="27" xfId="1" applyFont="1" applyFill="1" applyBorder="1" applyAlignment="1">
      <alignment horizontal="center" vertical="center"/>
    </xf>
    <xf numFmtId="1" fontId="1" fillId="0" borderId="12" xfId="1" applyNumberFormat="1" applyFont="1" applyFill="1" applyBorder="1" applyAlignment="1">
      <alignment horizontal="center" vertical="center"/>
    </xf>
    <xf numFmtId="0" fontId="51" fillId="0" borderId="0" xfId="1" applyFont="1" applyAlignment="1">
      <alignment horizontal="center"/>
    </xf>
    <xf numFmtId="0" fontId="53" fillId="0" borderId="0" xfId="1" applyFont="1" applyAlignment="1">
      <alignment horizontal="left"/>
    </xf>
    <xf numFmtId="0" fontId="53" fillId="0" borderId="0" xfId="1" applyFont="1" applyAlignment="1">
      <alignment horizontal="center"/>
    </xf>
    <xf numFmtId="0" fontId="51" fillId="0" borderId="0" xfId="1" applyFont="1" applyAlignment="1">
      <alignment horizontal="left"/>
    </xf>
    <xf numFmtId="0" fontId="18" fillId="17" borderId="0" xfId="1" applyFont="1" applyFill="1" applyAlignment="1">
      <alignment horizontal="center"/>
    </xf>
    <xf numFmtId="0" fontId="1" fillId="18" borderId="16" xfId="1" applyFont="1" applyFill="1" applyBorder="1" applyAlignment="1">
      <alignment vertical="center" wrapText="1"/>
    </xf>
    <xf numFmtId="0" fontId="1" fillId="18" borderId="28" xfId="1" applyFont="1" applyFill="1" applyBorder="1" applyAlignment="1">
      <alignment vertical="center" wrapText="1"/>
    </xf>
    <xf numFmtId="0" fontId="1" fillId="18" borderId="29" xfId="1" applyFont="1" applyFill="1" applyBorder="1" applyAlignment="1">
      <alignment vertical="center" wrapText="1"/>
    </xf>
    <xf numFmtId="0" fontId="1" fillId="18" borderId="0" xfId="1" applyFont="1" applyFill="1" applyBorder="1" applyAlignment="1">
      <alignment vertical="center" wrapText="1"/>
    </xf>
    <xf numFmtId="0" fontId="1" fillId="18" borderId="30" xfId="1" applyFont="1" applyFill="1" applyBorder="1" applyAlignment="1">
      <alignment vertical="center" wrapText="1"/>
    </xf>
    <xf numFmtId="0" fontId="15" fillId="6" borderId="13" xfId="1" applyFont="1" applyFill="1" applyBorder="1" applyAlignment="1">
      <alignment horizontal="center" vertical="center"/>
    </xf>
    <xf numFmtId="0" fontId="15" fillId="7" borderId="9" xfId="1" applyFont="1" applyFill="1" applyBorder="1" applyAlignment="1">
      <alignment horizontal="center" vertical="center"/>
    </xf>
    <xf numFmtId="1" fontId="54" fillId="19" borderId="12" xfId="1" applyNumberFormat="1" applyFont="1" applyFill="1" applyBorder="1" applyAlignment="1">
      <alignment horizontal="center" vertical="center"/>
    </xf>
    <xf numFmtId="1" fontId="55" fillId="19" borderId="12" xfId="1" applyNumberFormat="1" applyFont="1" applyFill="1" applyBorder="1" applyAlignment="1">
      <alignment horizontal="center" vertical="center"/>
    </xf>
    <xf numFmtId="1" fontId="1" fillId="20" borderId="12" xfId="1" applyNumberFormat="1" applyFont="1" applyFill="1" applyBorder="1" applyAlignment="1">
      <alignment horizontal="center" vertical="center"/>
    </xf>
    <xf numFmtId="1" fontId="1" fillId="17" borderId="12" xfId="1" applyNumberFormat="1" applyFont="1" applyFill="1" applyBorder="1" applyAlignment="1">
      <alignment horizontal="center" vertical="center"/>
    </xf>
    <xf numFmtId="1" fontId="1" fillId="18" borderId="12" xfId="1" applyNumberFormat="1" applyFont="1" applyFill="1" applyBorder="1" applyAlignment="1">
      <alignment horizontal="center" vertical="center"/>
    </xf>
    <xf numFmtId="172" fontId="15" fillId="18" borderId="13" xfId="1" applyNumberFormat="1" applyFont="1" applyFill="1" applyBorder="1" applyAlignment="1">
      <alignment horizontal="center" vertical="center"/>
    </xf>
    <xf numFmtId="172" fontId="52" fillId="0" borderId="13" xfId="1" applyNumberFormat="1" applyFont="1" applyFill="1" applyBorder="1" applyAlignment="1">
      <alignment horizontal="center" vertical="center"/>
    </xf>
    <xf numFmtId="0" fontId="20" fillId="0" borderId="14" xfId="1" applyFont="1" applyBorder="1" applyAlignment="1">
      <alignment horizontal="center" vertical="center"/>
    </xf>
    <xf numFmtId="0" fontId="20" fillId="0" borderId="11" xfId="1" applyFont="1" applyFill="1" applyBorder="1" applyAlignment="1">
      <alignment horizontal="center" vertical="center"/>
    </xf>
    <xf numFmtId="0" fontId="20" fillId="6" borderId="32" xfId="1" applyFont="1" applyFill="1" applyBorder="1" applyAlignment="1">
      <alignment horizontal="center" vertical="center"/>
    </xf>
    <xf numFmtId="0" fontId="20" fillId="6" borderId="33" xfId="1" applyFont="1" applyFill="1" applyBorder="1" applyAlignment="1">
      <alignment horizontal="center" vertical="center"/>
    </xf>
    <xf numFmtId="0" fontId="20" fillId="0" borderId="22" xfId="1" applyFont="1" applyFill="1" applyBorder="1" applyAlignment="1">
      <alignment horizontal="center" vertical="center"/>
    </xf>
    <xf numFmtId="172" fontId="15" fillId="18" borderId="10" xfId="1" applyNumberFormat="1" applyFont="1" applyFill="1" applyBorder="1" applyAlignment="1">
      <alignment horizontal="center" vertical="center"/>
    </xf>
    <xf numFmtId="0" fontId="15" fillId="18" borderId="13" xfId="1" applyFont="1" applyFill="1" applyBorder="1" applyAlignment="1">
      <alignment horizontal="center" vertical="center"/>
    </xf>
    <xf numFmtId="1" fontId="24" fillId="18" borderId="34" xfId="1" applyNumberFormat="1" applyFont="1" applyFill="1" applyBorder="1" applyAlignment="1">
      <alignment vertical="center"/>
    </xf>
    <xf numFmtId="1" fontId="24" fillId="18" borderId="35" xfId="1" applyNumberFormat="1" applyFont="1" applyFill="1" applyBorder="1" applyAlignment="1">
      <alignment vertical="center"/>
    </xf>
    <xf numFmtId="1" fontId="24" fillId="18" borderId="36" xfId="1" applyNumberFormat="1" applyFont="1" applyFill="1" applyBorder="1" applyAlignment="1">
      <alignment vertical="center"/>
    </xf>
    <xf numFmtId="1" fontId="24" fillId="18" borderId="0" xfId="1" applyNumberFormat="1" applyFont="1" applyFill="1" applyBorder="1" applyAlignment="1">
      <alignment vertical="center"/>
    </xf>
    <xf numFmtId="1" fontId="24" fillId="18" borderId="37" xfId="1" applyNumberFormat="1" applyFont="1" applyFill="1" applyBorder="1" applyAlignment="1">
      <alignment vertical="center"/>
    </xf>
    <xf numFmtId="0" fontId="15" fillId="17" borderId="7" xfId="1" applyNumberFormat="1" applyFont="1" applyFill="1" applyBorder="1" applyAlignment="1">
      <alignment horizontal="center" vertical="center"/>
    </xf>
    <xf numFmtId="0" fontId="15" fillId="18" borderId="12" xfId="1" applyFont="1" applyFill="1" applyBorder="1" applyAlignment="1">
      <alignment horizontal="center" vertical="center"/>
    </xf>
    <xf numFmtId="0" fontId="15" fillId="20" borderId="12" xfId="1" applyFont="1" applyFill="1" applyBorder="1" applyAlignment="1">
      <alignment horizontal="center" vertical="center"/>
    </xf>
    <xf numFmtId="16" fontId="14" fillId="10" borderId="38" xfId="1" applyNumberFormat="1" applyFont="1" applyFill="1" applyBorder="1" applyAlignment="1">
      <alignment horizontal="center" vertical="center"/>
    </xf>
    <xf numFmtId="16" fontId="28" fillId="6" borderId="39" xfId="1" applyNumberFormat="1" applyFont="1" applyFill="1" applyBorder="1" applyAlignment="1">
      <alignment horizontal="center" vertical="center"/>
    </xf>
    <xf numFmtId="16" fontId="27" fillId="11" borderId="38" xfId="1" applyNumberFormat="1" applyFont="1" applyFill="1" applyBorder="1" applyAlignment="1">
      <alignment horizontal="center" vertical="center"/>
    </xf>
    <xf numFmtId="16" fontId="27" fillId="11" borderId="40" xfId="1" applyNumberFormat="1" applyFont="1" applyFill="1" applyBorder="1" applyAlignment="1">
      <alignment horizontal="center" vertical="center"/>
    </xf>
    <xf numFmtId="2" fontId="40" fillId="18" borderId="11" xfId="1" applyNumberFormat="1" applyFont="1" applyFill="1" applyBorder="1" applyAlignment="1">
      <alignment horizontal="center" vertical="center"/>
    </xf>
    <xf numFmtId="2" fontId="40" fillId="18" borderId="19" xfId="1" applyNumberFormat="1" applyFont="1" applyFill="1" applyBorder="1" applyAlignment="1">
      <alignment horizontal="center" vertical="center"/>
    </xf>
    <xf numFmtId="172" fontId="52" fillId="0" borderId="11" xfId="1" applyNumberFormat="1" applyFont="1" applyFill="1" applyBorder="1" applyAlignment="1">
      <alignment horizontal="center" vertical="center"/>
    </xf>
    <xf numFmtId="16" fontId="14" fillId="10" borderId="0" xfId="1" applyNumberFormat="1" applyFont="1" applyFill="1" applyBorder="1" applyAlignment="1">
      <alignment horizontal="center" vertical="center"/>
    </xf>
    <xf numFmtId="16" fontId="27" fillId="11" borderId="0" xfId="1" applyNumberFormat="1" applyFont="1" applyFill="1" applyBorder="1" applyAlignment="1">
      <alignment horizontal="center" vertical="center"/>
    </xf>
    <xf numFmtId="16" fontId="28" fillId="6" borderId="0" xfId="1" applyNumberFormat="1" applyFont="1" applyFill="1" applyBorder="1" applyAlignment="1">
      <alignment horizontal="center" vertical="center"/>
    </xf>
    <xf numFmtId="0" fontId="40" fillId="0" borderId="32" xfId="1" applyBorder="1" applyAlignment="1">
      <alignment horizontal="center" vertical="center"/>
    </xf>
    <xf numFmtId="0" fontId="20" fillId="0" borderId="42" xfId="1" applyFont="1" applyFill="1" applyBorder="1" applyAlignment="1">
      <alignment horizontal="center" vertical="center"/>
    </xf>
    <xf numFmtId="0" fontId="20" fillId="0" borderId="32" xfId="1" applyFont="1" applyBorder="1" applyAlignment="1">
      <alignment horizontal="center" vertical="center"/>
    </xf>
    <xf numFmtId="0" fontId="20" fillId="18" borderId="32" xfId="1" applyFont="1" applyFill="1" applyBorder="1" applyAlignment="1">
      <alignment horizontal="center" vertical="center"/>
    </xf>
    <xf numFmtId="172" fontId="50" fillId="0" borderId="43" xfId="1" applyNumberFormat="1" applyFont="1" applyBorder="1" applyAlignment="1">
      <alignment horizontal="center" vertical="center" wrapText="1"/>
    </xf>
    <xf numFmtId="172" fontId="57" fillId="0" borderId="10" xfId="1" applyNumberFormat="1" applyFont="1" applyFill="1" applyBorder="1" applyAlignment="1">
      <alignment horizontal="center" vertical="center"/>
    </xf>
    <xf numFmtId="2" fontId="40" fillId="0" borderId="31" xfId="1" applyNumberFormat="1" applyFont="1" applyFill="1" applyBorder="1" applyAlignment="1">
      <alignment horizontal="center" vertical="center"/>
    </xf>
    <xf numFmtId="2" fontId="40" fillId="18" borderId="41" xfId="1" applyNumberFormat="1" applyFont="1" applyFill="1" applyBorder="1" applyAlignment="1">
      <alignment horizontal="center" vertical="center"/>
    </xf>
    <xf numFmtId="172" fontId="52" fillId="18" borderId="19" xfId="1" applyNumberFormat="1" applyFont="1" applyFill="1" applyBorder="1" applyAlignment="1">
      <alignment horizontal="center" vertical="center"/>
    </xf>
    <xf numFmtId="0" fontId="52" fillId="17" borderId="7" xfId="1" applyNumberFormat="1" applyFont="1" applyFill="1" applyBorder="1" applyAlignment="1">
      <alignment horizontal="center" vertical="center"/>
    </xf>
    <xf numFmtId="0" fontId="52" fillId="0" borderId="12" xfId="1" applyFont="1" applyFill="1" applyBorder="1" applyAlignment="1">
      <alignment horizontal="center" vertical="center"/>
    </xf>
    <xf numFmtId="0" fontId="52" fillId="20" borderId="12" xfId="1" applyFont="1" applyFill="1" applyBorder="1" applyAlignment="1">
      <alignment horizontal="center" vertical="center"/>
    </xf>
    <xf numFmtId="0" fontId="40" fillId="18" borderId="0" xfId="1" applyFill="1" applyAlignment="1">
      <alignment horizontal="center" vertical="center"/>
    </xf>
    <xf numFmtId="0" fontId="1" fillId="0" borderId="60" xfId="1" applyFont="1" applyFill="1" applyBorder="1" applyAlignment="1">
      <alignment horizontal="center" vertical="center"/>
    </xf>
    <xf numFmtId="0" fontId="1" fillId="0" borderId="61" xfId="1" applyFont="1" applyFill="1" applyBorder="1" applyAlignment="1">
      <alignment horizontal="center" vertical="center"/>
    </xf>
    <xf numFmtId="0" fontId="1" fillId="0" borderId="62" xfId="1" applyFont="1" applyFill="1" applyBorder="1" applyAlignment="1">
      <alignment horizontal="center" vertical="center"/>
    </xf>
    <xf numFmtId="0" fontId="1" fillId="0" borderId="54" xfId="1" applyFont="1" applyBorder="1" applyAlignment="1">
      <alignment horizontal="center" vertical="center"/>
    </xf>
    <xf numFmtId="0" fontId="31" fillId="9" borderId="28" xfId="1" applyFont="1" applyFill="1" applyBorder="1" applyAlignment="1">
      <alignment horizontal="center" vertical="center" wrapText="1"/>
    </xf>
    <xf numFmtId="0" fontId="31" fillId="9" borderId="0" xfId="1" applyFont="1" applyFill="1" applyBorder="1" applyAlignment="1">
      <alignment horizontal="center" vertical="center" wrapText="1"/>
    </xf>
    <xf numFmtId="0" fontId="20" fillId="0" borderId="36" xfId="1" applyFont="1" applyFill="1" applyBorder="1" applyAlignment="1">
      <alignment horizontal="center" vertical="center"/>
    </xf>
    <xf numFmtId="0" fontId="20" fillId="0" borderId="37" xfId="1" applyFont="1" applyFill="1" applyBorder="1" applyAlignment="1">
      <alignment horizontal="center" vertical="center"/>
    </xf>
    <xf numFmtId="0" fontId="36" fillId="13" borderId="44" xfId="1" applyFont="1" applyFill="1" applyBorder="1" applyAlignment="1">
      <alignment horizontal="center" vertical="center" wrapText="1"/>
    </xf>
    <xf numFmtId="0" fontId="16" fillId="8" borderId="44" xfId="1" applyFont="1" applyFill="1" applyBorder="1" applyAlignment="1">
      <alignment horizontal="center" vertical="center"/>
    </xf>
    <xf numFmtId="173" fontId="17" fillId="16" borderId="44" xfId="1" applyNumberFormat="1" applyFont="1" applyFill="1" applyBorder="1" applyAlignment="1">
      <alignment horizontal="center" vertical="center"/>
    </xf>
    <xf numFmtId="0" fontId="1" fillId="0" borderId="59" xfId="1" applyFont="1" applyBorder="1" applyAlignment="1">
      <alignment horizontal="center" vertical="center"/>
    </xf>
    <xf numFmtId="2" fontId="1" fillId="0" borderId="48" xfId="1" applyNumberFormat="1" applyFont="1" applyBorder="1" applyAlignment="1">
      <alignment horizontal="center" vertical="center"/>
    </xf>
    <xf numFmtId="0" fontId="18" fillId="0" borderId="48" xfId="1" applyFont="1" applyFill="1" applyBorder="1" applyAlignment="1">
      <alignment horizontal="center" vertical="center"/>
    </xf>
    <xf numFmtId="0" fontId="19" fillId="0" borderId="48" xfId="1" applyFont="1" applyBorder="1" applyAlignment="1">
      <alignment horizontal="center" vertical="center"/>
    </xf>
    <xf numFmtId="0" fontId="20" fillId="0" borderId="48" xfId="1" applyFont="1" applyBorder="1" applyAlignment="1">
      <alignment horizontal="center" vertical="center" wrapText="1"/>
    </xf>
    <xf numFmtId="172" fontId="1" fillId="0" borderId="9" xfId="1" applyNumberFormat="1" applyFont="1" applyBorder="1" applyAlignment="1">
      <alignment horizontal="center" vertical="center" wrapText="1"/>
    </xf>
    <xf numFmtId="0" fontId="60" fillId="22" borderId="0" xfId="1" applyFont="1" applyFill="1" applyAlignment="1">
      <alignment horizontal="center" vertical="center"/>
    </xf>
    <xf numFmtId="0" fontId="60" fillId="22" borderId="51" xfId="1" applyFont="1" applyFill="1" applyBorder="1" applyAlignment="1">
      <alignment horizontal="center" vertical="center"/>
    </xf>
    <xf numFmtId="0" fontId="20" fillId="0" borderId="55" xfId="1" applyFont="1" applyBorder="1" applyAlignment="1">
      <alignment horizontal="center" vertical="center"/>
    </xf>
    <xf numFmtId="0" fontId="20" fillId="0" borderId="56" xfId="1" applyFont="1" applyBorder="1" applyAlignment="1">
      <alignment horizontal="center" vertical="center"/>
    </xf>
    <xf numFmtId="0" fontId="20" fillId="0" borderId="57" xfId="1" applyFont="1" applyBorder="1" applyAlignment="1">
      <alignment horizontal="center" vertical="center"/>
    </xf>
    <xf numFmtId="0" fontId="20" fillId="0" borderId="58" xfId="1" applyFont="1" applyBorder="1" applyAlignment="1">
      <alignment horizontal="center" vertical="center"/>
    </xf>
    <xf numFmtId="0" fontId="20" fillId="0" borderId="52" xfId="1" applyFont="1" applyBorder="1" applyAlignment="1">
      <alignment horizontal="center" vertical="center" wrapText="1"/>
    </xf>
    <xf numFmtId="0" fontId="20" fillId="0" borderId="53" xfId="1" applyFont="1" applyBorder="1" applyAlignment="1">
      <alignment horizontal="center" vertical="center" wrapText="1"/>
    </xf>
    <xf numFmtId="0" fontId="35" fillId="0" borderId="0" xfId="1" applyFont="1" applyFill="1" applyBorder="1" applyAlignment="1">
      <alignment horizontal="center" vertical="center" wrapText="1"/>
    </xf>
    <xf numFmtId="0" fontId="18" fillId="0" borderId="49" xfId="1" applyFont="1" applyFill="1" applyBorder="1" applyAlignment="1">
      <alignment horizontal="center" vertical="center"/>
    </xf>
    <xf numFmtId="0" fontId="18" fillId="0" borderId="50" xfId="1" applyFont="1" applyFill="1" applyBorder="1" applyAlignment="1">
      <alignment horizontal="center" vertical="center"/>
    </xf>
    <xf numFmtId="0" fontId="25" fillId="6" borderId="49" xfId="1" applyFont="1" applyFill="1" applyBorder="1" applyAlignment="1">
      <alignment horizontal="center" vertical="center" wrapText="1"/>
    </xf>
    <xf numFmtId="0" fontId="25" fillId="6" borderId="50" xfId="1" applyFont="1" applyFill="1" applyBorder="1" applyAlignment="1">
      <alignment horizontal="center" vertical="center" wrapText="1"/>
    </xf>
    <xf numFmtId="0" fontId="26" fillId="0" borderId="49" xfId="1" applyFont="1" applyFill="1" applyBorder="1" applyAlignment="1">
      <alignment horizontal="center" vertical="center" wrapText="1"/>
    </xf>
    <xf numFmtId="0" fontId="26" fillId="0" borderId="50" xfId="1" applyFont="1" applyFill="1" applyBorder="1" applyAlignment="1">
      <alignment horizontal="center" vertical="center" wrapText="1"/>
    </xf>
    <xf numFmtId="0" fontId="1" fillId="0" borderId="66" xfId="1" applyFont="1" applyFill="1" applyBorder="1" applyAlignment="1">
      <alignment horizontal="center" vertical="center"/>
    </xf>
    <xf numFmtId="0" fontId="1" fillId="0" borderId="63" xfId="1" applyFont="1" applyFill="1" applyBorder="1" applyAlignment="1">
      <alignment horizontal="center" vertical="center"/>
    </xf>
    <xf numFmtId="0" fontId="1" fillId="0" borderId="64" xfId="1" applyFont="1" applyFill="1" applyBorder="1" applyAlignment="1">
      <alignment horizontal="center" vertical="center"/>
    </xf>
    <xf numFmtId="0" fontId="1" fillId="0" borderId="65" xfId="1" applyFont="1" applyFill="1" applyBorder="1" applyAlignment="1">
      <alignment horizontal="center" vertical="center"/>
    </xf>
    <xf numFmtId="0" fontId="34" fillId="6" borderId="44" xfId="1" applyFont="1" applyFill="1" applyBorder="1" applyAlignment="1">
      <alignment horizontal="center" vertical="center" wrapText="1"/>
    </xf>
    <xf numFmtId="0" fontId="13" fillId="10" borderId="44" xfId="1" applyFont="1" applyFill="1" applyBorder="1" applyAlignment="1">
      <alignment horizontal="center" vertical="center" wrapText="1"/>
    </xf>
    <xf numFmtId="0" fontId="58" fillId="14" borderId="46" xfId="1" applyFont="1" applyFill="1" applyBorder="1" applyAlignment="1">
      <alignment horizontal="center" vertical="center"/>
    </xf>
    <xf numFmtId="0" fontId="59" fillId="15" borderId="46" xfId="1" applyFont="1" applyFill="1" applyBorder="1" applyAlignment="1">
      <alignment horizontal="center" vertical="center"/>
    </xf>
    <xf numFmtId="0" fontId="23" fillId="7" borderId="47" xfId="1" applyFont="1" applyFill="1" applyBorder="1" applyAlignment="1">
      <alignment horizontal="center" vertical="center"/>
    </xf>
    <xf numFmtId="0" fontId="61" fillId="14" borderId="46" xfId="1" applyFont="1" applyFill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6" fillId="13" borderId="0" xfId="1" applyFont="1" applyFill="1" applyBorder="1" applyAlignment="1">
      <alignment horizontal="center" vertical="center" wrapText="1"/>
    </xf>
    <xf numFmtId="0" fontId="8" fillId="10" borderId="0" xfId="1" applyFont="1" applyFill="1" applyBorder="1" applyAlignment="1">
      <alignment horizontal="center" vertical="center" wrapText="1"/>
    </xf>
    <xf numFmtId="0" fontId="10" fillId="6" borderId="0" xfId="1" applyFont="1" applyFill="1" applyBorder="1" applyAlignment="1">
      <alignment horizontal="center" vertical="center" wrapText="1"/>
    </xf>
    <xf numFmtId="0" fontId="41" fillId="6" borderId="44" xfId="1" applyFont="1" applyFill="1" applyBorder="1" applyAlignment="1">
      <alignment horizontal="center" vertical="center"/>
    </xf>
    <xf numFmtId="0" fontId="2" fillId="6" borderId="0" xfId="1" applyFont="1" applyFill="1" applyBorder="1" applyAlignment="1">
      <alignment horizontal="center" vertical="center" wrapText="1"/>
    </xf>
    <xf numFmtId="0" fontId="3" fillId="12" borderId="0" xfId="1" applyFont="1" applyFill="1" applyBorder="1" applyAlignment="1">
      <alignment horizontal="center" vertical="center"/>
    </xf>
    <xf numFmtId="0" fontId="23" fillId="8" borderId="45" xfId="1" applyFont="1" applyFill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center"/>
    </xf>
    <xf numFmtId="0" fontId="40" fillId="0" borderId="0" xfId="1" applyAlignment="1">
      <alignment horizontal="center"/>
    </xf>
    <xf numFmtId="0" fontId="18" fillId="0" borderId="0" xfId="1" applyFont="1" applyAlignment="1">
      <alignment horizontal="center"/>
    </xf>
    <xf numFmtId="172" fontId="57" fillId="0" borderId="11" xfId="1" applyNumberFormat="1" applyFont="1" applyFill="1" applyBorder="1" applyAlignment="1">
      <alignment horizontal="center" vertical="center"/>
    </xf>
    <xf numFmtId="0" fontId="52" fillId="0" borderId="15" xfId="1" applyFont="1" applyFill="1" applyBorder="1" applyAlignment="1">
      <alignment horizontal="center" vertical="center"/>
    </xf>
    <xf numFmtId="0" fontId="52" fillId="0" borderId="14" xfId="1" applyFont="1" applyFill="1" applyBorder="1" applyAlignment="1">
      <alignment horizontal="center" vertical="center"/>
    </xf>
    <xf numFmtId="16" fontId="34" fillId="6" borderId="51" xfId="1" applyNumberFormat="1" applyFont="1" applyFill="1" applyBorder="1" applyAlignment="1">
      <alignment horizontal="center" vertical="center"/>
    </xf>
    <xf numFmtId="16" fontId="34" fillId="6" borderId="68" xfId="1" applyNumberFormat="1" applyFont="1" applyFill="1" applyBorder="1" applyAlignment="1">
      <alignment horizontal="center" vertical="center"/>
    </xf>
    <xf numFmtId="16" fontId="34" fillId="6" borderId="69" xfId="1" applyNumberFormat="1" applyFont="1" applyFill="1" applyBorder="1" applyAlignment="1">
      <alignment horizontal="center" vertical="center"/>
    </xf>
    <xf numFmtId="16" fontId="34" fillId="6" borderId="70" xfId="1" applyNumberFormat="1" applyFont="1" applyFill="1" applyBorder="1" applyAlignment="1">
      <alignment horizontal="center" vertical="center"/>
    </xf>
    <xf numFmtId="16" fontId="34" fillId="6" borderId="71" xfId="1" applyNumberFormat="1" applyFont="1" applyFill="1" applyBorder="1" applyAlignment="1">
      <alignment horizontal="center" vertical="center"/>
    </xf>
    <xf numFmtId="16" fontId="34" fillId="6" borderId="72" xfId="1" applyNumberFormat="1" applyFont="1" applyFill="1" applyBorder="1" applyAlignment="1">
      <alignment horizontal="center" vertical="center"/>
    </xf>
    <xf numFmtId="0" fontId="15" fillId="6" borderId="73" xfId="1" applyFont="1" applyFill="1" applyBorder="1" applyAlignment="1">
      <alignment horizontal="center" vertical="center"/>
    </xf>
    <xf numFmtId="0" fontId="15" fillId="7" borderId="14" xfId="1" applyFont="1" applyFill="1" applyBorder="1" applyAlignment="1">
      <alignment horizontal="center" vertical="center"/>
    </xf>
    <xf numFmtId="0" fontId="15" fillId="8" borderId="14" xfId="1" applyFont="1" applyFill="1" applyBorder="1" applyAlignment="1">
      <alignment horizontal="center" vertical="center"/>
    </xf>
    <xf numFmtId="0" fontId="1" fillId="3" borderId="15" xfId="1" applyFont="1" applyFill="1" applyBorder="1" applyAlignment="1">
      <alignment horizontal="center" vertical="center" wrapText="1"/>
    </xf>
    <xf numFmtId="0" fontId="1" fillId="0" borderId="67" xfId="1" applyFont="1" applyFill="1" applyBorder="1" applyAlignment="1">
      <alignment horizontal="center" vertical="center" wrapText="1"/>
    </xf>
    <xf numFmtId="0" fontId="1" fillId="4" borderId="67" xfId="1" applyFont="1" applyFill="1" applyBorder="1" applyAlignment="1">
      <alignment horizontal="center" vertical="center" wrapText="1"/>
    </xf>
    <xf numFmtId="0" fontId="1" fillId="6" borderId="67" xfId="1" applyFont="1" applyFill="1" applyBorder="1" applyAlignment="1">
      <alignment horizontal="center" vertical="center" wrapText="1"/>
    </xf>
    <xf numFmtId="0" fontId="1" fillId="5" borderId="16" xfId="1" applyFont="1" applyFill="1" applyBorder="1" applyAlignment="1">
      <alignment horizontal="center" vertical="center" wrapText="1"/>
    </xf>
    <xf numFmtId="1" fontId="55" fillId="19" borderId="74" xfId="1" applyNumberFormat="1" applyFont="1" applyFill="1" applyBorder="1" applyAlignment="1">
      <alignment horizontal="center" vertical="center"/>
    </xf>
    <xf numFmtId="1" fontId="55" fillId="19" borderId="75" xfId="1" applyNumberFormat="1" applyFont="1" applyFill="1" applyBorder="1" applyAlignment="1">
      <alignment horizontal="center" vertical="center"/>
    </xf>
    <xf numFmtId="0" fontId="1" fillId="5" borderId="28" xfId="1" applyFont="1" applyFill="1" applyBorder="1" applyAlignment="1">
      <alignment horizontal="center" vertical="center" wrapText="1"/>
    </xf>
    <xf numFmtId="1" fontId="55" fillId="19" borderId="76" xfId="1" applyNumberFormat="1" applyFont="1" applyFill="1" applyBorder="1" applyAlignment="1">
      <alignment horizontal="center" vertical="center"/>
    </xf>
    <xf numFmtId="0" fontId="1" fillId="5" borderId="15" xfId="1" applyFont="1" applyFill="1" applyBorder="1" applyAlignment="1">
      <alignment horizontal="center" vertical="center" wrapText="1"/>
    </xf>
    <xf numFmtId="1" fontId="55" fillId="19" borderId="53" xfId="1" applyNumberFormat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 wrapText="1"/>
    </xf>
    <xf numFmtId="0" fontId="1" fillId="4" borderId="15" xfId="1" applyFont="1" applyFill="1" applyBorder="1" applyAlignment="1">
      <alignment horizontal="center" vertical="center" wrapText="1"/>
    </xf>
    <xf numFmtId="0" fontId="1" fillId="6" borderId="15" xfId="1" applyFont="1" applyFill="1" applyBorder="1" applyAlignment="1">
      <alignment horizontal="center" vertical="center" wrapText="1"/>
    </xf>
    <xf numFmtId="1" fontId="54" fillId="19" borderId="75" xfId="1" applyNumberFormat="1" applyFont="1" applyFill="1" applyBorder="1" applyAlignment="1">
      <alignment horizontal="center" vertical="center"/>
    </xf>
    <xf numFmtId="1" fontId="1" fillId="18" borderId="76" xfId="1" applyNumberFormat="1" applyFont="1" applyFill="1" applyBorder="1" applyAlignment="1">
      <alignment horizontal="center" vertical="center"/>
    </xf>
    <xf numFmtId="1" fontId="1" fillId="20" borderId="24" xfId="1" applyNumberFormat="1" applyFont="1" applyFill="1" applyBorder="1" applyAlignment="1">
      <alignment horizontal="center" vertical="center"/>
    </xf>
    <xf numFmtId="1" fontId="1" fillId="0" borderId="76" xfId="1" applyNumberFormat="1" applyFont="1" applyFill="1" applyBorder="1" applyAlignment="1">
      <alignment horizontal="center" vertical="center"/>
    </xf>
    <xf numFmtId="1" fontId="1" fillId="18" borderId="24" xfId="1" applyNumberFormat="1" applyFont="1" applyFill="1" applyBorder="1" applyAlignment="1">
      <alignment horizontal="center" vertical="center"/>
    </xf>
    <xf numFmtId="1" fontId="56" fillId="21" borderId="24" xfId="1" applyNumberFormat="1" applyFont="1" applyFill="1" applyBorder="1" applyAlignment="1">
      <alignment horizontal="center" vertical="center"/>
    </xf>
    <xf numFmtId="1" fontId="1" fillId="0" borderId="24" xfId="1" applyNumberFormat="1" applyFont="1" applyFill="1" applyBorder="1" applyAlignment="1">
      <alignment horizontal="center" vertical="center"/>
    </xf>
    <xf numFmtId="1" fontId="1" fillId="17" borderId="75" xfId="1" applyNumberFormat="1" applyFont="1" applyFill="1" applyBorder="1" applyAlignment="1">
      <alignment horizontal="center" vertical="center"/>
    </xf>
    <xf numFmtId="1" fontId="54" fillId="19" borderId="53" xfId="1" applyNumberFormat="1" applyFont="1" applyFill="1" applyBorder="1" applyAlignment="1">
      <alignment horizontal="center" vertical="center"/>
    </xf>
    <xf numFmtId="1" fontId="1" fillId="20" borderId="76" xfId="1" applyNumberFormat="1" applyFont="1" applyFill="1" applyBorder="1" applyAlignment="1">
      <alignment horizontal="center" vertical="center"/>
    </xf>
    <xf numFmtId="1" fontId="54" fillId="19" borderId="24" xfId="1" applyNumberFormat="1" applyFont="1" applyFill="1" applyBorder="1" applyAlignment="1">
      <alignment horizontal="center" vertical="center"/>
    </xf>
    <xf numFmtId="1" fontId="1" fillId="18" borderId="77" xfId="1" applyNumberFormat="1" applyFont="1" applyFill="1" applyBorder="1" applyAlignment="1">
      <alignment horizontal="center" vertical="center"/>
    </xf>
    <xf numFmtId="1" fontId="1" fillId="18" borderId="78" xfId="1" applyNumberFormat="1" applyFont="1" applyFill="1" applyBorder="1" applyAlignment="1">
      <alignment horizontal="center" vertical="center"/>
    </xf>
    <xf numFmtId="1" fontId="1" fillId="18" borderId="79" xfId="1" applyNumberFormat="1" applyFont="1" applyFill="1" applyBorder="1" applyAlignment="1">
      <alignment horizontal="center" vertical="center"/>
    </xf>
    <xf numFmtId="1" fontId="1" fillId="0" borderId="77" xfId="1" applyNumberFormat="1" applyFont="1" applyFill="1" applyBorder="1" applyAlignment="1">
      <alignment horizontal="center" vertical="center"/>
    </xf>
    <xf numFmtId="1" fontId="1" fillId="0" borderId="78" xfId="1" applyNumberFormat="1" applyFont="1" applyFill="1" applyBorder="1" applyAlignment="1">
      <alignment horizontal="center" vertical="center"/>
    </xf>
    <xf numFmtId="1" fontId="1" fillId="0" borderId="80" xfId="1" applyNumberFormat="1" applyFont="1" applyFill="1" applyBorder="1" applyAlignment="1">
      <alignment horizontal="center" vertical="center"/>
    </xf>
    <xf numFmtId="1" fontId="1" fillId="20" borderId="81" xfId="1" applyNumberFormat="1" applyFont="1" applyFill="1" applyBorder="1" applyAlignment="1">
      <alignment horizontal="center" vertical="center"/>
    </xf>
    <xf numFmtId="1" fontId="1" fillId="17" borderId="53" xfId="1" applyNumberFormat="1" applyFont="1" applyFill="1" applyBorder="1" applyAlignment="1">
      <alignment horizontal="center" vertical="center"/>
    </xf>
    <xf numFmtId="1" fontId="1" fillId="17" borderId="23" xfId="1" applyNumberFormat="1" applyFont="1" applyFill="1" applyBorder="1" applyAlignment="1">
      <alignment horizontal="center" vertical="center"/>
    </xf>
    <xf numFmtId="1" fontId="1" fillId="0" borderId="7" xfId="1" applyNumberFormat="1" applyFont="1" applyFill="1" applyBorder="1" applyAlignment="1">
      <alignment horizontal="center" vertical="center"/>
    </xf>
    <xf numFmtId="1" fontId="55" fillId="21" borderId="77" xfId="1" applyNumberFormat="1" applyFont="1" applyFill="1" applyBorder="1" applyAlignment="1">
      <alignment horizontal="center" vertical="center"/>
    </xf>
    <xf numFmtId="1" fontId="1" fillId="0" borderId="79" xfId="1" applyNumberFormat="1" applyFont="1" applyFill="1" applyBorder="1" applyAlignment="1">
      <alignment horizontal="center" vertical="center"/>
    </xf>
    <xf numFmtId="1" fontId="1" fillId="0" borderId="75" xfId="1" applyNumberFormat="1" applyFont="1" applyFill="1" applyBorder="1" applyAlignment="1">
      <alignment horizontal="center" vertical="center"/>
    </xf>
    <xf numFmtId="1" fontId="1" fillId="20" borderId="7" xfId="1" applyNumberFormat="1" applyFont="1" applyFill="1" applyBorder="1" applyAlignment="1">
      <alignment horizontal="center" vertical="center"/>
    </xf>
    <xf numFmtId="1" fontId="55" fillId="21" borderId="24" xfId="1" applyNumberFormat="1" applyFont="1" applyFill="1" applyBorder="1" applyAlignment="1">
      <alignment horizontal="center" vertical="center"/>
    </xf>
    <xf numFmtId="1" fontId="55" fillId="21" borderId="78" xfId="1" applyNumberFormat="1" applyFont="1" applyFill="1" applyBorder="1" applyAlignment="1">
      <alignment horizontal="center" vertical="center"/>
    </xf>
    <xf numFmtId="1" fontId="1" fillId="17" borderId="74" xfId="1" applyNumberFormat="1" applyFont="1" applyFill="1" applyBorder="1" applyAlignment="1">
      <alignment horizontal="center" vertical="center"/>
    </xf>
    <xf numFmtId="1" fontId="1" fillId="17" borderId="76" xfId="1" applyNumberFormat="1" applyFont="1" applyFill="1" applyBorder="1" applyAlignment="1">
      <alignment horizontal="center" vertical="center"/>
    </xf>
    <xf numFmtId="1" fontId="1" fillId="17" borderId="24" xfId="1" applyNumberFormat="1" applyFont="1" applyFill="1" applyBorder="1" applyAlignment="1">
      <alignment horizontal="center" vertical="center"/>
    </xf>
    <xf numFmtId="1" fontId="55" fillId="21" borderId="12" xfId="1" applyNumberFormat="1" applyFont="1" applyFill="1" applyBorder="1" applyAlignment="1">
      <alignment horizontal="center" vertical="center"/>
    </xf>
    <xf numFmtId="1" fontId="55" fillId="21" borderId="79" xfId="1" applyNumberFormat="1" applyFont="1" applyFill="1" applyBorder="1" applyAlignment="1">
      <alignment horizontal="center" vertical="center"/>
    </xf>
    <xf numFmtId="1" fontId="1" fillId="18" borderId="74" xfId="1" applyNumberFormat="1" applyFont="1" applyFill="1" applyBorder="1" applyAlignment="1">
      <alignment horizontal="center" vertical="center"/>
    </xf>
    <xf numFmtId="1" fontId="1" fillId="17" borderId="31" xfId="1" applyNumberFormat="1" applyFont="1" applyFill="1" applyBorder="1" applyAlignment="1">
      <alignment horizontal="center" vertical="center"/>
    </xf>
    <xf numFmtId="1" fontId="1" fillId="20" borderId="78" xfId="1" applyNumberFormat="1" applyFont="1" applyFill="1" applyBorder="1" applyAlignment="1">
      <alignment horizontal="center" vertical="center"/>
    </xf>
    <xf numFmtId="1" fontId="54" fillId="19" borderId="76" xfId="1" applyNumberFormat="1" applyFont="1" applyFill="1" applyBorder="1" applyAlignment="1">
      <alignment horizontal="center" vertical="center"/>
    </xf>
    <xf numFmtId="1" fontId="1" fillId="17" borderId="7" xfId="1" applyNumberFormat="1" applyFont="1" applyFill="1" applyBorder="1" applyAlignment="1">
      <alignment horizontal="center" vertical="center"/>
    </xf>
    <xf numFmtId="1" fontId="1" fillId="18" borderId="53" xfId="1" applyNumberFormat="1" applyFont="1" applyFill="1" applyBorder="1" applyAlignment="1">
      <alignment horizontal="center" vertical="center"/>
    </xf>
    <xf numFmtId="1" fontId="1" fillId="18" borderId="23" xfId="1" applyNumberFormat="1" applyFont="1" applyFill="1" applyBorder="1" applyAlignment="1">
      <alignment horizontal="center" vertical="center"/>
    </xf>
  </cellXfs>
  <cellStyles count="2">
    <cellStyle name="Excel Built-in Normal" xfId="1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F7F7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C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69"/>
  <sheetViews>
    <sheetView tabSelected="1" zoomScale="87" zoomScaleNormal="87" workbookViewId="0">
      <pane ySplit="3" topLeftCell="A4" activePane="bottomLeft" state="frozen"/>
      <selection pane="bottomLeft" activeCell="D75" sqref="D75"/>
    </sheetView>
  </sheetViews>
  <sheetFormatPr baseColWidth="10" defaultColWidth="9.85546875" defaultRowHeight="12.75"/>
  <cols>
    <col min="1" max="1" width="3.42578125" style="1" customWidth="1"/>
    <col min="2" max="2" width="3.85546875" style="1" customWidth="1"/>
    <col min="3" max="3" width="7" style="1" customWidth="1"/>
    <col min="4" max="4" width="27.28515625" style="1" customWidth="1"/>
    <col min="5" max="5" width="12" style="1" customWidth="1"/>
    <col min="6" max="6" width="10.42578125" style="1" customWidth="1"/>
    <col min="7" max="12" width="10.7109375" style="1" customWidth="1"/>
    <col min="13" max="13" width="2.85546875" style="1" customWidth="1"/>
    <col min="14" max="14" width="7.28515625" style="1" customWidth="1"/>
    <col min="15" max="15" width="9" style="2" customWidth="1"/>
    <col min="16" max="16" width="25.7109375" style="1" customWidth="1"/>
    <col min="17" max="17" width="20.7109375" style="1" customWidth="1"/>
    <col min="18" max="18" width="10.5703125" style="1" customWidth="1"/>
    <col min="19" max="19" width="8.7109375" style="1" customWidth="1"/>
    <col min="20" max="21" width="7.7109375" style="1" customWidth="1"/>
    <col min="22" max="22" width="8.7109375" style="3" customWidth="1"/>
    <col min="23" max="23" width="5.7109375" style="3" customWidth="1"/>
    <col min="24" max="30" width="3.7109375" style="3" customWidth="1"/>
    <col min="31" max="31" width="3.5703125" style="3" customWidth="1"/>
    <col min="32" max="32" width="8.28515625" style="3" customWidth="1"/>
    <col min="33" max="33" width="5.7109375" style="4" customWidth="1"/>
    <col min="34" max="41" width="3.7109375" style="4" customWidth="1"/>
    <col min="42" max="42" width="10.7109375" style="1" customWidth="1"/>
    <col min="43" max="43" width="6.7109375" style="1" customWidth="1"/>
    <col min="44" max="44" width="8.7109375" style="1" customWidth="1"/>
    <col min="45" max="47" width="3.42578125" style="1" customWidth="1"/>
    <col min="48" max="48" width="9.85546875" style="1"/>
    <col min="49" max="49" width="6.5703125" style="1" customWidth="1"/>
    <col min="50" max="50" width="7.42578125" style="1" customWidth="1"/>
    <col min="51" max="54" width="6.85546875" style="1" customWidth="1"/>
    <col min="55" max="55" width="9.85546875" style="1"/>
    <col min="56" max="56" width="18.42578125" style="1" customWidth="1"/>
    <col min="57" max="57" width="7.42578125" style="1" customWidth="1"/>
    <col min="58" max="61" width="6.85546875" style="1" customWidth="1"/>
    <col min="62" max="16384" width="9.85546875" style="1"/>
  </cols>
  <sheetData>
    <row r="1" spans="1:49" ht="8.1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9" ht="30" customHeight="1">
      <c r="A2" s="5"/>
      <c r="B2" s="177" t="s">
        <v>139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5"/>
      <c r="N2" s="178" t="s">
        <v>141</v>
      </c>
      <c r="O2" s="178"/>
      <c r="P2" s="178"/>
      <c r="Q2" s="178"/>
      <c r="R2" s="173" t="s">
        <v>0</v>
      </c>
      <c r="S2" s="173"/>
      <c r="T2" s="173"/>
      <c r="U2" s="173"/>
      <c r="V2" s="173"/>
      <c r="W2" s="173"/>
      <c r="X2" s="173"/>
      <c r="Y2" s="173"/>
      <c r="Z2" s="173"/>
      <c r="AA2" s="173"/>
      <c r="AB2" s="174" t="s">
        <v>195</v>
      </c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5"/>
      <c r="AT2" s="5"/>
      <c r="AU2" s="5"/>
    </row>
    <row r="3" spans="1:49" ht="30" customHeight="1">
      <c r="A3" s="5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5"/>
      <c r="N3" s="178"/>
      <c r="O3" s="178"/>
      <c r="P3" s="178"/>
      <c r="Q3" s="178"/>
      <c r="R3" s="5"/>
      <c r="S3" s="5"/>
      <c r="T3" s="5"/>
      <c r="U3" s="5"/>
      <c r="V3" s="175" t="s">
        <v>1</v>
      </c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49" ht="18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9" ht="18" customHeight="1" thickBot="1">
      <c r="A5" s="5"/>
      <c r="B5" s="8"/>
      <c r="C5" s="8"/>
      <c r="D5" s="8"/>
      <c r="E5" s="176" t="str">
        <f>D21</f>
        <v>Marko Neumayer</v>
      </c>
      <c r="F5" s="176"/>
      <c r="G5" s="176"/>
      <c r="H5" s="176"/>
      <c r="I5" s="176"/>
      <c r="J5" s="8"/>
      <c r="K5" s="8"/>
      <c r="L5" s="8"/>
      <c r="M5" s="5"/>
      <c r="N5" s="138" t="s">
        <v>37</v>
      </c>
      <c r="O5" s="138"/>
      <c r="P5" s="13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5"/>
      <c r="AT5" s="5"/>
      <c r="AU5" s="5"/>
      <c r="AW5" s="21">
        <v>1</v>
      </c>
    </row>
    <row r="6" spans="1:49" ht="18" customHeight="1" thickBot="1">
      <c r="A6" s="5"/>
      <c r="B6" s="8"/>
      <c r="C6" s="8"/>
      <c r="D6" s="8"/>
      <c r="E6" s="176"/>
      <c r="F6" s="176"/>
      <c r="G6" s="176"/>
      <c r="H6" s="176"/>
      <c r="I6" s="176"/>
      <c r="J6" s="8"/>
      <c r="K6" s="8"/>
      <c r="L6" s="8"/>
      <c r="M6" s="5"/>
      <c r="N6" s="138"/>
      <c r="O6" s="138"/>
      <c r="P6" s="138"/>
      <c r="Q6" s="9"/>
      <c r="R6" s="139" t="s">
        <v>200</v>
      </c>
      <c r="S6" s="139"/>
      <c r="T6" s="139"/>
      <c r="U6" s="13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140">
        <v>42014.1</v>
      </c>
      <c r="AQ6" s="140"/>
      <c r="AR6" s="140"/>
      <c r="AS6" s="5"/>
      <c r="AT6" s="5"/>
      <c r="AU6" s="5"/>
      <c r="AW6" s="29">
        <v>2</v>
      </c>
    </row>
    <row r="7" spans="1:49" ht="18" customHeight="1" thickBot="1">
      <c r="A7" s="5"/>
      <c r="B7" s="8"/>
      <c r="C7" s="8"/>
      <c r="D7" s="8"/>
      <c r="E7" s="169">
        <v>1</v>
      </c>
      <c r="F7" s="169"/>
      <c r="G7" s="169"/>
      <c r="H7" s="169"/>
      <c r="I7" s="169"/>
      <c r="J7" s="170" t="str">
        <f>D22</f>
        <v>Roman Grunner</v>
      </c>
      <c r="K7" s="170"/>
      <c r="L7" s="170"/>
      <c r="M7" s="5"/>
      <c r="N7" s="141" t="s">
        <v>2</v>
      </c>
      <c r="O7" s="142" t="s">
        <v>3</v>
      </c>
      <c r="P7" s="143" t="s">
        <v>4</v>
      </c>
      <c r="Q7" s="144" t="s">
        <v>5</v>
      </c>
      <c r="R7" s="145" t="s">
        <v>6</v>
      </c>
      <c r="S7" s="145" t="s">
        <v>7</v>
      </c>
      <c r="T7" s="146" t="s">
        <v>8</v>
      </c>
      <c r="U7" s="146"/>
      <c r="V7" s="130" t="s">
        <v>9</v>
      </c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2"/>
      <c r="AP7" s="133" t="s">
        <v>10</v>
      </c>
      <c r="AQ7" s="133"/>
      <c r="AR7" s="133"/>
      <c r="AS7" s="5"/>
      <c r="AT7" s="5"/>
      <c r="AU7" s="5"/>
      <c r="AW7" s="30">
        <v>3</v>
      </c>
    </row>
    <row r="8" spans="1:49" ht="18" customHeight="1" thickBot="1">
      <c r="A8" s="5"/>
      <c r="B8" s="8"/>
      <c r="C8" s="8"/>
      <c r="D8" s="8"/>
      <c r="E8" s="169"/>
      <c r="F8" s="169"/>
      <c r="G8" s="169"/>
      <c r="H8" s="169"/>
      <c r="I8" s="169"/>
      <c r="J8" s="170"/>
      <c r="K8" s="170"/>
      <c r="L8" s="170"/>
      <c r="M8" s="5"/>
      <c r="N8" s="141"/>
      <c r="O8" s="142"/>
      <c r="P8" s="143"/>
      <c r="Q8" s="144"/>
      <c r="R8" s="145"/>
      <c r="S8" s="145"/>
      <c r="T8" s="11" t="s">
        <v>11</v>
      </c>
      <c r="U8" s="12" t="s">
        <v>12</v>
      </c>
      <c r="V8" s="13" t="s">
        <v>13</v>
      </c>
      <c r="W8" s="14" t="s">
        <v>2</v>
      </c>
      <c r="X8" s="196">
        <v>1</v>
      </c>
      <c r="Y8" s="197">
        <v>2</v>
      </c>
      <c r="Z8" s="198">
        <v>3</v>
      </c>
      <c r="AA8" s="199">
        <v>4</v>
      </c>
      <c r="AB8" s="200">
        <v>5</v>
      </c>
      <c r="AC8" s="99"/>
      <c r="AD8" s="100"/>
      <c r="AE8" s="80"/>
      <c r="AF8" s="13" t="s">
        <v>14</v>
      </c>
      <c r="AG8" s="14" t="s">
        <v>2</v>
      </c>
      <c r="AH8" s="196">
        <v>1</v>
      </c>
      <c r="AI8" s="197">
        <v>2</v>
      </c>
      <c r="AJ8" s="198">
        <v>3</v>
      </c>
      <c r="AK8" s="199">
        <v>4</v>
      </c>
      <c r="AL8" s="203">
        <v>5</v>
      </c>
      <c r="AM8" s="99"/>
      <c r="AN8" s="100"/>
      <c r="AO8" s="80"/>
      <c r="AP8" s="63" t="s">
        <v>15</v>
      </c>
      <c r="AQ8" s="16" t="s">
        <v>2</v>
      </c>
      <c r="AR8" s="17" t="s">
        <v>16</v>
      </c>
      <c r="AS8" s="5"/>
      <c r="AT8" s="5"/>
      <c r="AU8" s="5"/>
      <c r="AW8" s="27">
        <v>4</v>
      </c>
    </row>
    <row r="9" spans="1:49" ht="18" customHeight="1" thickBot="1">
      <c r="A9" s="5"/>
      <c r="B9" s="179" t="str">
        <f>D23</f>
        <v>Gerhard Fischer</v>
      </c>
      <c r="C9" s="179"/>
      <c r="D9" s="179"/>
      <c r="E9" s="169"/>
      <c r="F9" s="169"/>
      <c r="G9" s="169"/>
      <c r="H9" s="169"/>
      <c r="I9" s="169"/>
      <c r="J9" s="171">
        <v>2</v>
      </c>
      <c r="K9" s="171"/>
      <c r="L9" s="171"/>
      <c r="M9" s="5"/>
      <c r="N9" s="18">
        <v>1</v>
      </c>
      <c r="O9" s="45">
        <f>V9+AF9</f>
        <v>639.04999999999995</v>
      </c>
      <c r="P9" s="24" t="s">
        <v>22</v>
      </c>
      <c r="Q9" s="25" t="s">
        <v>108</v>
      </c>
      <c r="R9" s="25" t="s">
        <v>174</v>
      </c>
      <c r="S9" s="26">
        <v>35</v>
      </c>
      <c r="T9" s="124"/>
      <c r="U9" s="112"/>
      <c r="V9" s="61">
        <f>SUM(X9:AB9)</f>
        <v>319.23</v>
      </c>
      <c r="W9" s="193">
        <v>1</v>
      </c>
      <c r="X9" s="201">
        <v>64</v>
      </c>
      <c r="Y9" s="202">
        <v>64</v>
      </c>
      <c r="Z9" s="210">
        <v>65</v>
      </c>
      <c r="AA9" s="202">
        <v>64</v>
      </c>
      <c r="AB9" s="247">
        <v>62.23</v>
      </c>
      <c r="AC9" s="102"/>
      <c r="AD9" s="102"/>
      <c r="AE9" s="82"/>
      <c r="AF9" s="61">
        <f>SUM(AH9:AL9)</f>
        <v>319.82</v>
      </c>
      <c r="AG9" s="193">
        <v>1</v>
      </c>
      <c r="AH9" s="237">
        <v>63</v>
      </c>
      <c r="AI9" s="210">
        <v>64.819999999999993</v>
      </c>
      <c r="AJ9" s="202">
        <v>64</v>
      </c>
      <c r="AK9" s="210">
        <v>65</v>
      </c>
      <c r="AL9" s="228">
        <v>63</v>
      </c>
      <c r="AM9" s="102"/>
      <c r="AN9" s="102"/>
      <c r="AO9" s="82"/>
      <c r="AP9" s="184">
        <v>6.4649999999999999</v>
      </c>
      <c r="AQ9" s="21">
        <v>1</v>
      </c>
      <c r="AR9" s="90"/>
      <c r="AS9" s="5"/>
      <c r="AT9" s="5"/>
      <c r="AU9" s="5"/>
      <c r="AW9" s="27">
        <v>5</v>
      </c>
    </row>
    <row r="10" spans="1:49" ht="18" customHeight="1" thickBot="1">
      <c r="A10" s="5"/>
      <c r="B10" s="179"/>
      <c r="C10" s="179"/>
      <c r="D10" s="179"/>
      <c r="E10" s="169"/>
      <c r="F10" s="169"/>
      <c r="G10" s="169"/>
      <c r="H10" s="169"/>
      <c r="I10" s="169"/>
      <c r="J10" s="171"/>
      <c r="K10" s="171"/>
      <c r="L10" s="171"/>
      <c r="M10" s="5"/>
      <c r="N10" s="22">
        <v>2</v>
      </c>
      <c r="O10" s="45">
        <f>V10+AF10</f>
        <v>633.23</v>
      </c>
      <c r="P10" s="24" t="s">
        <v>24</v>
      </c>
      <c r="Q10" s="25" t="s">
        <v>178</v>
      </c>
      <c r="R10" s="25" t="s">
        <v>174</v>
      </c>
      <c r="S10" s="26">
        <v>20</v>
      </c>
      <c r="T10" s="123">
        <f>$O$9-O10</f>
        <v>5.8199999999999363</v>
      </c>
      <c r="U10" s="112"/>
      <c r="V10" s="61">
        <f>SUM(X10:AB10)</f>
        <v>314.22000000000003</v>
      </c>
      <c r="W10" s="194">
        <v>2</v>
      </c>
      <c r="X10" s="248">
        <v>62</v>
      </c>
      <c r="Y10" s="86">
        <v>64</v>
      </c>
      <c r="Z10" s="86">
        <v>64</v>
      </c>
      <c r="AA10" s="89">
        <v>62</v>
      </c>
      <c r="AB10" s="214">
        <v>62.22</v>
      </c>
      <c r="AC10" s="102"/>
      <c r="AD10" s="102"/>
      <c r="AE10" s="82"/>
      <c r="AF10" s="61">
        <f>SUM(AH10:AL10)</f>
        <v>319.01</v>
      </c>
      <c r="AG10" s="194">
        <v>2</v>
      </c>
      <c r="AH10" s="204">
        <v>64</v>
      </c>
      <c r="AI10" s="88">
        <v>63</v>
      </c>
      <c r="AJ10" s="85">
        <v>65</v>
      </c>
      <c r="AK10" s="85">
        <v>65.010000000000005</v>
      </c>
      <c r="AL10" s="214">
        <v>62</v>
      </c>
      <c r="AM10" s="102"/>
      <c r="AN10" s="102"/>
      <c r="AO10" s="82"/>
      <c r="AP10" s="113">
        <v>6.5270000000000001</v>
      </c>
      <c r="AQ10" s="30">
        <v>3</v>
      </c>
      <c r="AR10" s="91">
        <f>AP10-$AP$9</f>
        <v>6.2000000000000277E-2</v>
      </c>
      <c r="AS10" s="5"/>
      <c r="AT10" s="5"/>
      <c r="AU10" s="5"/>
      <c r="AW10" s="27">
        <v>6</v>
      </c>
    </row>
    <row r="11" spans="1:49" ht="18" customHeight="1" thickBot="1">
      <c r="A11" s="5"/>
      <c r="B11" s="168">
        <v>3</v>
      </c>
      <c r="C11" s="168"/>
      <c r="D11" s="168"/>
      <c r="E11" s="169"/>
      <c r="F11" s="169"/>
      <c r="G11" s="169"/>
      <c r="H11" s="169"/>
      <c r="I11" s="169"/>
      <c r="J11" s="171"/>
      <c r="K11" s="171"/>
      <c r="L11" s="171"/>
      <c r="M11" s="5"/>
      <c r="N11" s="22">
        <v>3</v>
      </c>
      <c r="O11" s="45">
        <f>V11+AF11</f>
        <v>628.74</v>
      </c>
      <c r="P11" s="24" t="s">
        <v>197</v>
      </c>
      <c r="Q11" s="25" t="s">
        <v>175</v>
      </c>
      <c r="R11" s="25" t="s">
        <v>174</v>
      </c>
      <c r="S11" s="25">
        <v>30</v>
      </c>
      <c r="T11" s="123">
        <f t="shared" ref="T11:T17" si="0">$O$9-O11</f>
        <v>10.309999999999945</v>
      </c>
      <c r="U11" s="62">
        <f>O10-O11</f>
        <v>4.4900000000000091</v>
      </c>
      <c r="V11" s="61">
        <f>SUM(X11:AB11)</f>
        <v>314.02</v>
      </c>
      <c r="W11" s="195">
        <v>3</v>
      </c>
      <c r="X11" s="238">
        <v>63</v>
      </c>
      <c r="Y11" s="88">
        <v>63</v>
      </c>
      <c r="Z11" s="86">
        <v>64</v>
      </c>
      <c r="AA11" s="246">
        <v>63</v>
      </c>
      <c r="AB11" s="212">
        <v>61.02</v>
      </c>
      <c r="AC11" s="102"/>
      <c r="AD11" s="102"/>
      <c r="AE11" s="82"/>
      <c r="AF11" s="61">
        <f>SUM(AH11:AL11)</f>
        <v>314.72000000000003</v>
      </c>
      <c r="AG11" s="195">
        <v>3</v>
      </c>
      <c r="AH11" s="245">
        <v>64.72</v>
      </c>
      <c r="AI11" s="86">
        <v>64</v>
      </c>
      <c r="AJ11" s="89">
        <v>62</v>
      </c>
      <c r="AK11" s="246">
        <v>63</v>
      </c>
      <c r="AL11" s="212">
        <v>61</v>
      </c>
      <c r="AM11" s="102"/>
      <c r="AN11" s="102"/>
      <c r="AO11" s="82"/>
      <c r="AP11" s="113">
        <v>6.524</v>
      </c>
      <c r="AQ11" s="29">
        <v>2</v>
      </c>
      <c r="AR11" s="91">
        <f>AP11-$AP$9</f>
        <v>5.9000000000000163E-2</v>
      </c>
      <c r="AS11" s="5"/>
      <c r="AT11" s="5"/>
      <c r="AU11" s="5"/>
      <c r="AW11" s="27">
        <v>7</v>
      </c>
    </row>
    <row r="12" spans="1:49" ht="18" customHeight="1" thickBot="1">
      <c r="A12" s="5"/>
      <c r="B12" s="168"/>
      <c r="C12" s="168"/>
      <c r="D12" s="168"/>
      <c r="E12" s="169"/>
      <c r="F12" s="169"/>
      <c r="G12" s="169"/>
      <c r="H12" s="169"/>
      <c r="I12" s="169"/>
      <c r="J12" s="171"/>
      <c r="K12" s="171"/>
      <c r="L12" s="171"/>
      <c r="M12" s="5"/>
      <c r="N12" s="22">
        <v>4</v>
      </c>
      <c r="O12" s="45">
        <f>V12+AF12</f>
        <v>620.19000000000005</v>
      </c>
      <c r="P12" s="24" t="s">
        <v>199</v>
      </c>
      <c r="Q12" s="25" t="s">
        <v>178</v>
      </c>
      <c r="R12" s="25" t="s">
        <v>174</v>
      </c>
      <c r="S12" s="26">
        <v>32</v>
      </c>
      <c r="T12" s="123">
        <f t="shared" si="0"/>
        <v>18.8599999999999</v>
      </c>
      <c r="U12" s="62">
        <f t="shared" ref="U12:U17" si="1">O11-O12</f>
        <v>8.5499999999999545</v>
      </c>
      <c r="V12" s="61">
        <f>SUM(X12:AB12)</f>
        <v>309.79000000000002</v>
      </c>
      <c r="W12" s="33">
        <v>4</v>
      </c>
      <c r="X12" s="213">
        <v>60</v>
      </c>
      <c r="Y12" s="88">
        <v>63</v>
      </c>
      <c r="Z12" s="88">
        <v>63</v>
      </c>
      <c r="AA12" s="89">
        <v>62</v>
      </c>
      <c r="AB12" s="214">
        <v>61.79</v>
      </c>
      <c r="AC12" s="102"/>
      <c r="AD12" s="102"/>
      <c r="AE12" s="82"/>
      <c r="AF12" s="61">
        <f>SUM(AH12:AL12)</f>
        <v>310.39999999999998</v>
      </c>
      <c r="AG12" s="33">
        <v>4</v>
      </c>
      <c r="AH12" s="219">
        <v>61</v>
      </c>
      <c r="AI12" s="88">
        <v>63</v>
      </c>
      <c r="AJ12" s="86">
        <v>64</v>
      </c>
      <c r="AK12" s="87">
        <v>61</v>
      </c>
      <c r="AL12" s="212">
        <v>61.4</v>
      </c>
      <c r="AM12" s="102"/>
      <c r="AN12" s="102"/>
      <c r="AO12" s="82"/>
      <c r="AP12" s="113">
        <v>6.5449999999999999</v>
      </c>
      <c r="AQ12" s="27">
        <v>4</v>
      </c>
      <c r="AR12" s="91">
        <f>AP12-$AP$9</f>
        <v>8.0000000000000071E-2</v>
      </c>
      <c r="AS12" s="5"/>
      <c r="AT12" s="5"/>
      <c r="AU12" s="5"/>
      <c r="AW12" s="27">
        <v>8</v>
      </c>
    </row>
    <row r="13" spans="1:49" ht="18" customHeight="1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22">
        <v>5</v>
      </c>
      <c r="O13" s="45">
        <f>V13+AF13</f>
        <v>599.76</v>
      </c>
      <c r="P13" s="24" t="s">
        <v>32</v>
      </c>
      <c r="Q13" s="25" t="s">
        <v>179</v>
      </c>
      <c r="R13" s="25" t="s">
        <v>173</v>
      </c>
      <c r="S13" s="26">
        <v>31</v>
      </c>
      <c r="T13" s="123">
        <f t="shared" si="0"/>
        <v>39.289999999999964</v>
      </c>
      <c r="U13" s="62">
        <f t="shared" si="1"/>
        <v>20.430000000000064</v>
      </c>
      <c r="V13" s="61">
        <f>SUM(X13:AB13)</f>
        <v>297.71000000000004</v>
      </c>
      <c r="W13" s="33">
        <v>5</v>
      </c>
      <c r="X13" s="213">
        <v>58</v>
      </c>
      <c r="Y13" s="72">
        <v>58</v>
      </c>
      <c r="Z13" s="87">
        <v>61</v>
      </c>
      <c r="AA13" s="89">
        <v>61.71</v>
      </c>
      <c r="AB13" s="216">
        <v>59</v>
      </c>
      <c r="AC13" s="102"/>
      <c r="AD13" s="102"/>
      <c r="AE13" s="82"/>
      <c r="AF13" s="61">
        <f>SUM(AH13:AL13)</f>
        <v>302.05</v>
      </c>
      <c r="AG13" s="33">
        <v>5</v>
      </c>
      <c r="AH13" s="213">
        <v>60</v>
      </c>
      <c r="AI13" s="87">
        <v>61</v>
      </c>
      <c r="AJ13" s="89">
        <v>62.05</v>
      </c>
      <c r="AK13" s="87">
        <v>61</v>
      </c>
      <c r="AL13" s="216">
        <v>58</v>
      </c>
      <c r="AM13" s="102"/>
      <c r="AN13" s="102"/>
      <c r="AO13" s="82"/>
      <c r="AP13" s="64">
        <v>6.7450000000000001</v>
      </c>
      <c r="AQ13" s="27">
        <v>7</v>
      </c>
      <c r="AR13" s="28">
        <f>AP13-$AP$9</f>
        <v>0.28000000000000025</v>
      </c>
      <c r="AS13" s="5"/>
      <c r="AT13" s="5"/>
      <c r="AU13" s="5"/>
      <c r="AW13" s="27">
        <v>9</v>
      </c>
    </row>
    <row r="14" spans="1:49" ht="18" customHeight="1">
      <c r="A14" s="5"/>
      <c r="B14" s="188" t="s">
        <v>202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90"/>
      <c r="M14" s="5"/>
      <c r="N14" s="22">
        <v>6</v>
      </c>
      <c r="O14" s="45">
        <f>V14+AF14</f>
        <v>595.04</v>
      </c>
      <c r="P14" s="24" t="s">
        <v>31</v>
      </c>
      <c r="Q14" s="25" t="s">
        <v>177</v>
      </c>
      <c r="R14" s="25" t="s">
        <v>174</v>
      </c>
      <c r="S14" s="26">
        <v>7</v>
      </c>
      <c r="T14" s="123">
        <f t="shared" si="0"/>
        <v>44.009999999999991</v>
      </c>
      <c r="U14" s="62">
        <f t="shared" si="1"/>
        <v>4.7200000000000273</v>
      </c>
      <c r="V14" s="61">
        <f>SUM(X14:AB14)</f>
        <v>296.08</v>
      </c>
      <c r="W14" s="33">
        <v>6</v>
      </c>
      <c r="X14" s="213">
        <v>60.08</v>
      </c>
      <c r="Y14" s="72">
        <v>60</v>
      </c>
      <c r="Z14" s="72">
        <v>59</v>
      </c>
      <c r="AA14" s="72">
        <v>60</v>
      </c>
      <c r="AB14" s="216">
        <v>57</v>
      </c>
      <c r="AC14" s="102"/>
      <c r="AD14" s="102"/>
      <c r="AE14" s="82"/>
      <c r="AF14" s="61">
        <f>SUM(AH14:AL14)</f>
        <v>298.95999999999998</v>
      </c>
      <c r="AG14" s="33">
        <v>7</v>
      </c>
      <c r="AH14" s="213">
        <v>60</v>
      </c>
      <c r="AI14" s="87">
        <v>61</v>
      </c>
      <c r="AJ14" s="87">
        <v>61</v>
      </c>
      <c r="AK14" s="72">
        <v>59</v>
      </c>
      <c r="AL14" s="216">
        <v>57.96</v>
      </c>
      <c r="AM14" s="102"/>
      <c r="AN14" s="102"/>
      <c r="AO14" s="82"/>
      <c r="AP14" s="113">
        <v>6.5750000000000002</v>
      </c>
      <c r="AQ14" s="27">
        <v>6</v>
      </c>
      <c r="AR14" s="28">
        <f>AP14-$AP$9</f>
        <v>0.11000000000000032</v>
      </c>
      <c r="AS14" s="5"/>
      <c r="AT14" s="5"/>
      <c r="AU14" s="5"/>
      <c r="AW14" s="27">
        <v>10</v>
      </c>
    </row>
    <row r="15" spans="1:49" ht="18" customHeight="1" thickBot="1">
      <c r="A15" s="5"/>
      <c r="B15" s="191"/>
      <c r="C15" s="187"/>
      <c r="D15" s="187"/>
      <c r="E15" s="187"/>
      <c r="F15" s="187"/>
      <c r="G15" s="187"/>
      <c r="H15" s="187"/>
      <c r="I15" s="187"/>
      <c r="J15" s="187"/>
      <c r="K15" s="187"/>
      <c r="L15" s="192"/>
      <c r="M15" s="5"/>
      <c r="N15" s="22">
        <v>7</v>
      </c>
      <c r="O15" s="45">
        <f>V15+AF15</f>
        <v>594.05999999999995</v>
      </c>
      <c r="P15" s="24" t="s">
        <v>171</v>
      </c>
      <c r="Q15" s="25" t="s">
        <v>176</v>
      </c>
      <c r="R15" s="25" t="s">
        <v>174</v>
      </c>
      <c r="S15" s="26">
        <v>6</v>
      </c>
      <c r="T15" s="123">
        <f t="shared" si="0"/>
        <v>44.990000000000009</v>
      </c>
      <c r="U15" s="56">
        <f t="shared" si="1"/>
        <v>0.98000000000001819</v>
      </c>
      <c r="V15" s="61">
        <f>SUM(X15:AB15)</f>
        <v>294.95999999999998</v>
      </c>
      <c r="W15" s="33">
        <v>7</v>
      </c>
      <c r="X15" s="213">
        <v>58</v>
      </c>
      <c r="Y15" s="72">
        <v>60</v>
      </c>
      <c r="Z15" s="89">
        <v>62</v>
      </c>
      <c r="AA15" s="72">
        <v>58</v>
      </c>
      <c r="AB15" s="216">
        <v>56.96</v>
      </c>
      <c r="AC15" s="102"/>
      <c r="AD15" s="102"/>
      <c r="AE15" s="82"/>
      <c r="AF15" s="61">
        <f>SUM(AH15:AL15)</f>
        <v>299.10000000000002</v>
      </c>
      <c r="AG15" s="33">
        <v>6</v>
      </c>
      <c r="AH15" s="213">
        <v>60</v>
      </c>
      <c r="AI15" s="72">
        <v>60</v>
      </c>
      <c r="AJ15" s="89">
        <v>62</v>
      </c>
      <c r="AK15" s="72">
        <v>59</v>
      </c>
      <c r="AL15" s="216">
        <v>58.1</v>
      </c>
      <c r="AM15" s="102"/>
      <c r="AN15" s="102"/>
      <c r="AO15" s="82"/>
      <c r="AP15" s="113">
        <v>6.5529999999999999</v>
      </c>
      <c r="AQ15" s="27">
        <v>5</v>
      </c>
      <c r="AR15" s="91">
        <f>AP15-$AP$9</f>
        <v>8.8000000000000078E-2</v>
      </c>
      <c r="AS15" s="5"/>
      <c r="AT15" s="5"/>
      <c r="AU15" s="5"/>
      <c r="AW15" s="27">
        <v>11</v>
      </c>
    </row>
    <row r="16" spans="1:49" ht="18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22">
        <v>8</v>
      </c>
      <c r="O16" s="45">
        <f>V16+AF16</f>
        <v>576.93000000000006</v>
      </c>
      <c r="P16" s="24" t="s">
        <v>90</v>
      </c>
      <c r="Q16" s="57" t="s">
        <v>177</v>
      </c>
      <c r="R16" s="25" t="s">
        <v>174</v>
      </c>
      <c r="S16" s="26">
        <v>4</v>
      </c>
      <c r="T16" s="123">
        <f t="shared" si="0"/>
        <v>62.119999999999891</v>
      </c>
      <c r="U16" s="62">
        <f t="shared" si="1"/>
        <v>17.129999999999882</v>
      </c>
      <c r="V16" s="61">
        <f>SUM(X16:AB16)</f>
        <v>290.96000000000004</v>
      </c>
      <c r="W16" s="33">
        <v>8</v>
      </c>
      <c r="X16" s="213">
        <v>59</v>
      </c>
      <c r="Y16" s="72">
        <v>60</v>
      </c>
      <c r="Z16" s="72">
        <v>59.96</v>
      </c>
      <c r="AA16" s="72">
        <v>57</v>
      </c>
      <c r="AB16" s="216">
        <v>55</v>
      </c>
      <c r="AC16" s="102"/>
      <c r="AD16" s="102"/>
      <c r="AE16" s="82"/>
      <c r="AF16" s="61">
        <f>SUM(AH16:AL16)</f>
        <v>285.97000000000003</v>
      </c>
      <c r="AG16" s="33">
        <v>9</v>
      </c>
      <c r="AH16" s="213">
        <v>58</v>
      </c>
      <c r="AI16" s="72">
        <v>58</v>
      </c>
      <c r="AJ16" s="72">
        <v>57</v>
      </c>
      <c r="AK16" s="72">
        <v>57</v>
      </c>
      <c r="AL16" s="216">
        <v>55.97</v>
      </c>
      <c r="AM16" s="102"/>
      <c r="AN16" s="102"/>
      <c r="AO16" s="82"/>
      <c r="AP16" s="64">
        <v>6.8090000000000002</v>
      </c>
      <c r="AQ16" s="27">
        <v>9</v>
      </c>
      <c r="AR16" s="28">
        <f>AP16-$AP$9</f>
        <v>0.34400000000000031</v>
      </c>
      <c r="AS16" s="5"/>
      <c r="AT16" s="5"/>
      <c r="AU16" s="5"/>
      <c r="AW16" s="27">
        <v>12</v>
      </c>
    </row>
    <row r="17" spans="1:49" ht="18" customHeight="1">
      <c r="A17" s="5"/>
      <c r="B17" s="147" t="s">
        <v>183</v>
      </c>
      <c r="C17" s="147"/>
      <c r="D17" s="147"/>
      <c r="E17" s="147"/>
      <c r="F17" s="147"/>
      <c r="G17" s="5"/>
      <c r="H17" s="5"/>
      <c r="I17" s="5"/>
      <c r="J17" s="5"/>
      <c r="K17" s="5"/>
      <c r="L17" s="5"/>
      <c r="M17" s="5"/>
      <c r="N17" s="22">
        <v>9</v>
      </c>
      <c r="O17" s="45">
        <f>V17+AF17</f>
        <v>572.29</v>
      </c>
      <c r="P17" s="31" t="s">
        <v>172</v>
      </c>
      <c r="Q17" s="25" t="s">
        <v>176</v>
      </c>
      <c r="R17" s="25" t="s">
        <v>174</v>
      </c>
      <c r="S17" s="26">
        <v>5</v>
      </c>
      <c r="T17" s="123">
        <f t="shared" si="0"/>
        <v>66.759999999999991</v>
      </c>
      <c r="U17" s="62">
        <f t="shared" si="1"/>
        <v>4.6400000000001</v>
      </c>
      <c r="V17" s="61">
        <f>SUM(X17:AB17)</f>
        <v>285.31</v>
      </c>
      <c r="W17" s="33">
        <v>9</v>
      </c>
      <c r="X17" s="224">
        <v>55</v>
      </c>
      <c r="Y17" s="225">
        <v>58.31</v>
      </c>
      <c r="Z17" s="225">
        <v>58</v>
      </c>
      <c r="AA17" s="225">
        <v>58</v>
      </c>
      <c r="AB17" s="232">
        <v>56</v>
      </c>
      <c r="AC17" s="102"/>
      <c r="AD17" s="102"/>
      <c r="AE17" s="82"/>
      <c r="AF17" s="61">
        <f>SUM(AH17:AL17)</f>
        <v>286.98</v>
      </c>
      <c r="AG17" s="33">
        <v>8</v>
      </c>
      <c r="AH17" s="224">
        <v>56</v>
      </c>
      <c r="AI17" s="225">
        <v>58</v>
      </c>
      <c r="AJ17" s="225">
        <v>59</v>
      </c>
      <c r="AK17" s="225">
        <v>57</v>
      </c>
      <c r="AL17" s="232">
        <v>56.98</v>
      </c>
      <c r="AM17" s="102"/>
      <c r="AN17" s="102"/>
      <c r="AO17" s="82"/>
      <c r="AP17" s="64">
        <v>6.7539999999999996</v>
      </c>
      <c r="AQ17" s="27">
        <v>8</v>
      </c>
      <c r="AR17" s="28">
        <f>AP17-$AP$9</f>
        <v>0.2889999999999997</v>
      </c>
      <c r="AS17" s="5"/>
      <c r="AT17" s="5"/>
      <c r="AU17" s="5"/>
      <c r="AW17" s="27">
        <v>13</v>
      </c>
    </row>
    <row r="18" spans="1:49" ht="18" customHeight="1" thickBot="1">
      <c r="A18" s="5"/>
      <c r="B18" s="148"/>
      <c r="C18" s="148"/>
      <c r="D18" s="148"/>
      <c r="E18" s="148"/>
      <c r="F18" s="148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134" t="s">
        <v>25</v>
      </c>
      <c r="AG18" s="134"/>
      <c r="AH18" s="135"/>
      <c r="AI18" s="135"/>
      <c r="AJ18" s="135"/>
      <c r="AK18" s="135"/>
      <c r="AL18" s="135"/>
      <c r="AM18" s="39"/>
      <c r="AN18" s="39"/>
      <c r="AO18" s="39"/>
      <c r="AP18" s="40">
        <f>AVERAGE(AP9:AP17)</f>
        <v>6.610777777777777</v>
      </c>
      <c r="AQ18" s="5"/>
      <c r="AR18" s="5"/>
      <c r="AS18" s="5"/>
      <c r="AT18" s="5"/>
      <c r="AU18" s="5"/>
      <c r="AW18" s="27">
        <v>14</v>
      </c>
    </row>
    <row r="19" spans="1:49" ht="18" customHeight="1" thickBot="1">
      <c r="A19" s="5"/>
      <c r="B19" s="149" t="s">
        <v>2</v>
      </c>
      <c r="C19" s="150"/>
      <c r="D19" s="156" t="s">
        <v>4</v>
      </c>
      <c r="E19" s="158" t="s">
        <v>198</v>
      </c>
      <c r="F19" s="160" t="s">
        <v>17</v>
      </c>
      <c r="G19" s="153" t="s">
        <v>18</v>
      </c>
      <c r="H19" s="153"/>
      <c r="I19" s="153"/>
      <c r="J19" s="153"/>
      <c r="K19" s="153"/>
      <c r="L19" s="154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135" t="s">
        <v>27</v>
      </c>
      <c r="AG19" s="135"/>
      <c r="AH19" s="135"/>
      <c r="AI19" s="135"/>
      <c r="AJ19" s="135"/>
      <c r="AK19" s="135"/>
      <c r="AL19" s="135"/>
      <c r="AM19" s="39"/>
      <c r="AN19" s="39"/>
      <c r="AO19" s="39"/>
      <c r="AP19" s="41">
        <f>120/AP18</f>
        <v>18.152175739953279</v>
      </c>
      <c r="AQ19" s="5"/>
      <c r="AR19" s="5"/>
      <c r="AS19" s="5"/>
      <c r="AT19" s="5"/>
      <c r="AU19" s="5"/>
      <c r="AW19" s="27">
        <v>15</v>
      </c>
    </row>
    <row r="20" spans="1:49" ht="18" customHeight="1" thickBot="1">
      <c r="A20" s="5"/>
      <c r="B20" s="151"/>
      <c r="C20" s="152"/>
      <c r="D20" s="157"/>
      <c r="E20" s="159"/>
      <c r="F20" s="161"/>
      <c r="G20" s="107">
        <v>41937</v>
      </c>
      <c r="H20" s="110">
        <v>41958</v>
      </c>
      <c r="I20" s="108">
        <v>41993</v>
      </c>
      <c r="J20" s="109">
        <v>41649</v>
      </c>
      <c r="K20" s="108">
        <v>42056</v>
      </c>
      <c r="L20" s="60">
        <v>41705</v>
      </c>
      <c r="M20" s="5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5"/>
      <c r="AN20" s="5"/>
      <c r="AO20" s="5"/>
      <c r="AP20" s="5"/>
      <c r="AQ20" s="5"/>
      <c r="AR20" s="5"/>
      <c r="AS20" s="5"/>
      <c r="AT20" s="5"/>
      <c r="AU20" s="5"/>
      <c r="AW20" s="27">
        <v>16</v>
      </c>
    </row>
    <row r="21" spans="1:49" ht="18" customHeight="1" thickBot="1">
      <c r="A21" s="5"/>
      <c r="B21" s="67">
        <v>1</v>
      </c>
      <c r="C21" s="34" t="s">
        <v>20</v>
      </c>
      <c r="D21" s="24" t="s">
        <v>22</v>
      </c>
      <c r="E21" s="95">
        <f>F21-G21</f>
        <v>69</v>
      </c>
      <c r="F21" s="96">
        <f>SUM(G21:L21)</f>
        <v>91</v>
      </c>
      <c r="G21" s="126">
        <v>22</v>
      </c>
      <c r="H21" s="104">
        <v>23</v>
      </c>
      <c r="I21" s="104">
        <v>23</v>
      </c>
      <c r="J21" s="104">
        <v>23</v>
      </c>
      <c r="K21" s="19"/>
      <c r="L21" s="71"/>
      <c r="M21" s="5"/>
      <c r="N21" s="166" t="s">
        <v>29</v>
      </c>
      <c r="O21" s="166"/>
      <c r="P21" s="166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5"/>
      <c r="AT21" s="5"/>
      <c r="AU21" s="5"/>
      <c r="AW21" s="27">
        <v>17</v>
      </c>
    </row>
    <row r="22" spans="1:49" ht="18" customHeight="1" thickBot="1">
      <c r="A22" s="5"/>
      <c r="B22" s="67">
        <v>2</v>
      </c>
      <c r="C22" s="34" t="s">
        <v>20</v>
      </c>
      <c r="D22" s="24" t="s">
        <v>24</v>
      </c>
      <c r="E22" s="94">
        <f>F22-G22</f>
        <v>59</v>
      </c>
      <c r="F22" s="93">
        <f>SUM(G22:L22)</f>
        <v>77</v>
      </c>
      <c r="G22" s="127">
        <v>18</v>
      </c>
      <c r="H22" s="105">
        <v>20</v>
      </c>
      <c r="I22" s="105">
        <v>20</v>
      </c>
      <c r="J22" s="105">
        <v>19</v>
      </c>
      <c r="K22" s="25"/>
      <c r="L22" s="68"/>
      <c r="M22" s="5"/>
      <c r="N22" s="166"/>
      <c r="O22" s="166"/>
      <c r="P22" s="166"/>
      <c r="Q22" s="9"/>
      <c r="R22" s="139" t="s">
        <v>182</v>
      </c>
      <c r="S22" s="139"/>
      <c r="T22" s="139"/>
      <c r="U22" s="13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140">
        <v>41993</v>
      </c>
      <c r="AQ22" s="140"/>
      <c r="AR22" s="140"/>
      <c r="AS22" s="5"/>
      <c r="AT22" s="5"/>
      <c r="AU22" s="5"/>
    </row>
    <row r="23" spans="1:49" ht="18" customHeight="1" thickBot="1">
      <c r="A23" s="5"/>
      <c r="B23" s="67">
        <v>3</v>
      </c>
      <c r="C23" s="34" t="s">
        <v>20</v>
      </c>
      <c r="D23" s="31" t="s">
        <v>172</v>
      </c>
      <c r="E23" s="94">
        <f>F23-J23</f>
        <v>47</v>
      </c>
      <c r="F23" s="93">
        <f>SUM(G23:L23)</f>
        <v>57</v>
      </c>
      <c r="G23" s="105">
        <v>19</v>
      </c>
      <c r="H23" s="106">
        <v>17</v>
      </c>
      <c r="I23" s="25">
        <v>11</v>
      </c>
      <c r="J23" s="127">
        <v>10</v>
      </c>
      <c r="K23" s="25"/>
      <c r="L23" s="68"/>
      <c r="M23" s="7"/>
      <c r="N23" s="141" t="s">
        <v>2</v>
      </c>
      <c r="O23" s="142" t="s">
        <v>3</v>
      </c>
      <c r="P23" s="143" t="s">
        <v>4</v>
      </c>
      <c r="Q23" s="144" t="s">
        <v>5</v>
      </c>
      <c r="R23" s="145" t="s">
        <v>6</v>
      </c>
      <c r="S23" s="145" t="s">
        <v>7</v>
      </c>
      <c r="T23" s="146" t="s">
        <v>8</v>
      </c>
      <c r="U23" s="146"/>
      <c r="V23" s="163" t="s">
        <v>9</v>
      </c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5"/>
      <c r="AP23" s="133" t="s">
        <v>10</v>
      </c>
      <c r="AQ23" s="133"/>
      <c r="AR23" s="133"/>
      <c r="AS23" s="5"/>
      <c r="AT23" s="5"/>
      <c r="AU23" s="5"/>
    </row>
    <row r="24" spans="1:49" ht="18" customHeight="1" thickBot="1">
      <c r="A24" s="5"/>
      <c r="B24" s="67">
        <v>4</v>
      </c>
      <c r="C24" s="32" t="s">
        <v>87</v>
      </c>
      <c r="D24" s="24" t="s">
        <v>32</v>
      </c>
      <c r="E24" s="94">
        <f>F24-H24</f>
        <v>40</v>
      </c>
      <c r="F24" s="93">
        <f>SUM(G24:L24)</f>
        <v>49</v>
      </c>
      <c r="G24" s="25">
        <v>11</v>
      </c>
      <c r="H24" s="127">
        <v>9</v>
      </c>
      <c r="I24" s="25">
        <v>15</v>
      </c>
      <c r="J24" s="25">
        <v>14</v>
      </c>
      <c r="K24" s="25"/>
      <c r="L24" s="68"/>
      <c r="M24" s="5"/>
      <c r="N24" s="141"/>
      <c r="O24" s="142"/>
      <c r="P24" s="143"/>
      <c r="Q24" s="144"/>
      <c r="R24" s="145"/>
      <c r="S24" s="145"/>
      <c r="T24" s="11" t="s">
        <v>11</v>
      </c>
      <c r="U24" s="121" t="s">
        <v>12</v>
      </c>
      <c r="V24" s="13" t="s">
        <v>13</v>
      </c>
      <c r="W24" s="14" t="s">
        <v>2</v>
      </c>
      <c r="X24" s="196">
        <v>1</v>
      </c>
      <c r="Y24" s="197">
        <v>2</v>
      </c>
      <c r="Z24" s="198">
        <v>3</v>
      </c>
      <c r="AA24" s="199">
        <v>4</v>
      </c>
      <c r="AB24" s="205">
        <v>5</v>
      </c>
      <c r="AC24" s="78"/>
      <c r="AD24" s="79"/>
      <c r="AE24" s="80"/>
      <c r="AF24" s="43" t="s">
        <v>14</v>
      </c>
      <c r="AG24" s="14" t="s">
        <v>2</v>
      </c>
      <c r="AH24" s="196">
        <v>1</v>
      </c>
      <c r="AI24" s="197">
        <v>2</v>
      </c>
      <c r="AJ24" s="198">
        <v>3</v>
      </c>
      <c r="AK24" s="199">
        <v>4</v>
      </c>
      <c r="AL24" s="203">
        <v>5</v>
      </c>
      <c r="AM24" s="78"/>
      <c r="AN24" s="79"/>
      <c r="AO24" s="80"/>
      <c r="AP24" s="15" t="s">
        <v>15</v>
      </c>
      <c r="AQ24" s="16" t="s">
        <v>2</v>
      </c>
      <c r="AR24" s="17" t="s">
        <v>16</v>
      </c>
      <c r="AS24" s="5"/>
      <c r="AT24" s="5"/>
      <c r="AU24" s="5"/>
    </row>
    <row r="25" spans="1:49" ht="18" customHeight="1">
      <c r="A25" s="5"/>
      <c r="B25" s="67">
        <v>5</v>
      </c>
      <c r="C25" s="35" t="s">
        <v>23</v>
      </c>
      <c r="D25" s="24" t="s">
        <v>28</v>
      </c>
      <c r="E25" s="94">
        <f>F25</f>
        <v>38</v>
      </c>
      <c r="F25" s="93">
        <f>SUM(G25:L25)</f>
        <v>38</v>
      </c>
      <c r="G25" s="25">
        <v>10</v>
      </c>
      <c r="H25" s="25">
        <v>15</v>
      </c>
      <c r="I25" s="25">
        <v>13</v>
      </c>
      <c r="J25" s="25"/>
      <c r="K25" s="25"/>
      <c r="L25" s="68"/>
      <c r="M25" s="5"/>
      <c r="N25" s="18">
        <v>1</v>
      </c>
      <c r="O25" s="44">
        <f t="shared" ref="O25:O35" si="2">V25+AF25</f>
        <v>466.59000000000003</v>
      </c>
      <c r="P25" s="24" t="s">
        <v>22</v>
      </c>
      <c r="Q25" s="25" t="s">
        <v>108</v>
      </c>
      <c r="R25" s="25" t="s">
        <v>174</v>
      </c>
      <c r="S25" s="20">
        <v>7</v>
      </c>
      <c r="T25" s="124"/>
      <c r="U25" s="112"/>
      <c r="V25" s="48">
        <f t="shared" ref="V25:V35" si="3">SUM(X25:AB25)</f>
        <v>233.56</v>
      </c>
      <c r="W25" s="193">
        <v>1</v>
      </c>
      <c r="X25" s="237">
        <v>46</v>
      </c>
      <c r="Y25" s="210">
        <v>47.56</v>
      </c>
      <c r="Z25" s="202">
        <v>47</v>
      </c>
      <c r="AA25" s="217">
        <v>46</v>
      </c>
      <c r="AB25" s="206">
        <v>47</v>
      </c>
      <c r="AC25" s="81"/>
      <c r="AD25" s="81"/>
      <c r="AE25" s="82"/>
      <c r="AF25" s="49">
        <f t="shared" ref="AF25:AF35" si="4">SUM(AH25:AL25)</f>
        <v>233.03</v>
      </c>
      <c r="AG25" s="193">
        <v>1</v>
      </c>
      <c r="AH25" s="242">
        <v>45</v>
      </c>
      <c r="AI25" s="202">
        <v>47.03</v>
      </c>
      <c r="AJ25" s="210">
        <v>48</v>
      </c>
      <c r="AK25" s="202">
        <v>47</v>
      </c>
      <c r="AL25" s="228">
        <v>46</v>
      </c>
      <c r="AM25" s="81"/>
      <c r="AN25" s="81"/>
      <c r="AO25" s="82"/>
      <c r="AP25" s="122">
        <v>8.67</v>
      </c>
      <c r="AQ25" s="21">
        <v>1</v>
      </c>
      <c r="AR25" s="125"/>
      <c r="AS25" s="5"/>
      <c r="AT25" s="5"/>
      <c r="AU25" s="5"/>
    </row>
    <row r="26" spans="1:49" ht="18" customHeight="1">
      <c r="A26" s="5"/>
      <c r="B26" s="67">
        <v>6</v>
      </c>
      <c r="C26" s="32" t="s">
        <v>33</v>
      </c>
      <c r="D26" s="24" t="s">
        <v>31</v>
      </c>
      <c r="E26" s="94">
        <f>F26-I26</f>
        <v>38</v>
      </c>
      <c r="F26" s="93">
        <f>SUM(G26:L26)</f>
        <v>48</v>
      </c>
      <c r="G26" s="25">
        <v>12</v>
      </c>
      <c r="H26" s="37">
        <v>13</v>
      </c>
      <c r="I26" s="185">
        <v>10</v>
      </c>
      <c r="J26" s="38">
        <v>13</v>
      </c>
      <c r="K26" s="25"/>
      <c r="L26" s="68"/>
      <c r="M26" s="5"/>
      <c r="N26" s="22">
        <v>2</v>
      </c>
      <c r="O26" s="45">
        <f t="shared" si="2"/>
        <v>463.58</v>
      </c>
      <c r="P26" s="24" t="s">
        <v>24</v>
      </c>
      <c r="Q26" s="25" t="s">
        <v>178</v>
      </c>
      <c r="R26" s="25" t="s">
        <v>174</v>
      </c>
      <c r="S26" s="26">
        <v>8</v>
      </c>
      <c r="T26" s="123">
        <f>$O$25-O26</f>
        <v>3.0100000000000477</v>
      </c>
      <c r="U26" s="112"/>
      <c r="V26" s="48">
        <f t="shared" si="3"/>
        <v>231.57</v>
      </c>
      <c r="W26" s="194">
        <v>2</v>
      </c>
      <c r="X26" s="238">
        <v>46</v>
      </c>
      <c r="Y26" s="88">
        <v>46</v>
      </c>
      <c r="Z26" s="86">
        <v>47</v>
      </c>
      <c r="AA26" s="85">
        <v>47.57</v>
      </c>
      <c r="AB26" s="214">
        <v>45</v>
      </c>
      <c r="AC26" s="81"/>
      <c r="AD26" s="81"/>
      <c r="AE26" s="82"/>
      <c r="AF26" s="49">
        <f t="shared" si="4"/>
        <v>232.01</v>
      </c>
      <c r="AG26" s="194">
        <v>2</v>
      </c>
      <c r="AH26" s="238">
        <v>46</v>
      </c>
      <c r="AI26" s="88">
        <v>46</v>
      </c>
      <c r="AJ26" s="86">
        <v>47</v>
      </c>
      <c r="AK26" s="86">
        <v>47.01</v>
      </c>
      <c r="AL26" s="239">
        <v>46</v>
      </c>
      <c r="AM26" s="81"/>
      <c r="AN26" s="81"/>
      <c r="AO26" s="82"/>
      <c r="AP26" s="58">
        <v>8.8260000000000005</v>
      </c>
      <c r="AQ26" s="29">
        <v>2</v>
      </c>
      <c r="AR26" s="59">
        <f t="shared" ref="AR26:AR35" si="5">AP26-$AP$25</f>
        <v>0.15600000000000058</v>
      </c>
      <c r="AS26" s="5"/>
      <c r="AT26" s="5"/>
      <c r="AU26" s="5"/>
    </row>
    <row r="27" spans="1:49" ht="18" customHeight="1">
      <c r="A27" s="5"/>
      <c r="B27" s="67">
        <v>7</v>
      </c>
      <c r="C27" s="32" t="s">
        <v>87</v>
      </c>
      <c r="D27" s="24" t="s">
        <v>171</v>
      </c>
      <c r="E27" s="94">
        <f>F27-I27</f>
        <v>37</v>
      </c>
      <c r="F27" s="93">
        <f>SUM(G27:L27)</f>
        <v>46</v>
      </c>
      <c r="G27" s="25">
        <v>13</v>
      </c>
      <c r="H27" s="25">
        <v>12</v>
      </c>
      <c r="I27" s="186">
        <v>9</v>
      </c>
      <c r="J27" s="25">
        <v>12</v>
      </c>
      <c r="K27" s="38"/>
      <c r="L27" s="69"/>
      <c r="M27" s="5"/>
      <c r="N27" s="22">
        <v>3</v>
      </c>
      <c r="O27" s="45">
        <f t="shared" si="2"/>
        <v>461.36</v>
      </c>
      <c r="P27" s="24" t="s">
        <v>197</v>
      </c>
      <c r="Q27" s="25" t="s">
        <v>175</v>
      </c>
      <c r="R27" s="25" t="s">
        <v>174</v>
      </c>
      <c r="S27" s="26">
        <v>4</v>
      </c>
      <c r="T27" s="123">
        <f t="shared" ref="T27:T35" si="6">$O$25-O27</f>
        <v>5.2300000000000182</v>
      </c>
      <c r="U27" s="62">
        <f t="shared" ref="U27:U35" si="7">O26-O27</f>
        <v>2.2199999999999704</v>
      </c>
      <c r="V27" s="48">
        <f t="shared" si="3"/>
        <v>230.39</v>
      </c>
      <c r="W27" s="195">
        <v>3</v>
      </c>
      <c r="X27" s="238">
        <v>46.39</v>
      </c>
      <c r="Y27" s="88">
        <v>46</v>
      </c>
      <c r="Z27" s="88">
        <v>46</v>
      </c>
      <c r="AA27" s="88">
        <v>46</v>
      </c>
      <c r="AB27" s="239">
        <v>46</v>
      </c>
      <c r="AC27" s="81"/>
      <c r="AD27" s="81"/>
      <c r="AE27" s="82"/>
      <c r="AF27" s="49">
        <f t="shared" si="4"/>
        <v>230.97</v>
      </c>
      <c r="AG27" s="195">
        <v>3</v>
      </c>
      <c r="AH27" s="204">
        <v>46.97</v>
      </c>
      <c r="AI27" s="88">
        <v>46</v>
      </c>
      <c r="AJ27" s="88">
        <v>46</v>
      </c>
      <c r="AK27" s="88">
        <v>46</v>
      </c>
      <c r="AL27" s="239">
        <v>46</v>
      </c>
      <c r="AM27" s="81"/>
      <c r="AN27" s="81"/>
      <c r="AO27" s="82"/>
      <c r="AP27" s="58">
        <v>8.8510000000000009</v>
      </c>
      <c r="AQ27" s="30">
        <v>3</v>
      </c>
      <c r="AR27" s="59">
        <f t="shared" si="5"/>
        <v>0.18100000000000094</v>
      </c>
      <c r="AS27" s="5"/>
      <c r="AT27" s="5"/>
      <c r="AU27" s="5"/>
    </row>
    <row r="28" spans="1:49" ht="18" customHeight="1">
      <c r="A28" s="5"/>
      <c r="B28" s="67">
        <v>8</v>
      </c>
      <c r="C28" s="32" t="s">
        <v>88</v>
      </c>
      <c r="D28" s="24" t="s">
        <v>197</v>
      </c>
      <c r="E28" s="94">
        <f>F28</f>
        <v>35</v>
      </c>
      <c r="F28" s="93">
        <f>SUM(G28:L28)</f>
        <v>35</v>
      </c>
      <c r="G28" s="25"/>
      <c r="H28" s="25"/>
      <c r="I28" s="106">
        <v>17</v>
      </c>
      <c r="J28" s="106">
        <v>18</v>
      </c>
      <c r="K28" s="25"/>
      <c r="L28" s="70"/>
      <c r="M28" s="5"/>
      <c r="N28" s="22">
        <v>4</v>
      </c>
      <c r="O28" s="45">
        <f t="shared" si="2"/>
        <v>450.83000000000004</v>
      </c>
      <c r="P28" s="24" t="s">
        <v>32</v>
      </c>
      <c r="Q28" s="25" t="s">
        <v>179</v>
      </c>
      <c r="R28" s="25" t="s">
        <v>173</v>
      </c>
      <c r="S28" s="26">
        <v>5</v>
      </c>
      <c r="T28" s="123">
        <f t="shared" si="6"/>
        <v>15.759999999999991</v>
      </c>
      <c r="U28" s="62">
        <f t="shared" si="7"/>
        <v>10.529999999999973</v>
      </c>
      <c r="V28" s="48">
        <f t="shared" si="3"/>
        <v>225.53</v>
      </c>
      <c r="W28" s="33">
        <v>4</v>
      </c>
      <c r="X28" s="211">
        <v>45</v>
      </c>
      <c r="Y28" s="89">
        <v>45</v>
      </c>
      <c r="Z28" s="89">
        <v>45</v>
      </c>
      <c r="AA28" s="89">
        <v>45</v>
      </c>
      <c r="AB28" s="239">
        <v>45.53</v>
      </c>
      <c r="AC28" s="81"/>
      <c r="AD28" s="81"/>
      <c r="AE28" s="82"/>
      <c r="AF28" s="49">
        <f t="shared" si="4"/>
        <v>225.3</v>
      </c>
      <c r="AG28" s="33">
        <v>4</v>
      </c>
      <c r="AH28" s="211">
        <v>45</v>
      </c>
      <c r="AI28" s="243">
        <v>46</v>
      </c>
      <c r="AJ28" s="243">
        <v>46</v>
      </c>
      <c r="AK28" s="72">
        <v>43</v>
      </c>
      <c r="AL28" s="214">
        <v>45.3</v>
      </c>
      <c r="AM28" s="81"/>
      <c r="AN28" s="81"/>
      <c r="AO28" s="82"/>
      <c r="AP28" s="58">
        <v>8.9120000000000008</v>
      </c>
      <c r="AQ28" s="27">
        <v>4</v>
      </c>
      <c r="AR28" s="59">
        <f t="shared" si="5"/>
        <v>0.24200000000000088</v>
      </c>
      <c r="AS28" s="5"/>
      <c r="AT28" s="5"/>
      <c r="AU28" s="5"/>
    </row>
    <row r="29" spans="1:49" ht="18" customHeight="1">
      <c r="A29" s="5"/>
      <c r="B29" s="67">
        <v>9</v>
      </c>
      <c r="C29" s="32" t="s">
        <v>87</v>
      </c>
      <c r="D29" s="24" t="s">
        <v>90</v>
      </c>
      <c r="E29" s="94">
        <f>F29</f>
        <v>33</v>
      </c>
      <c r="F29" s="93">
        <f>SUM(G29:L29)</f>
        <v>33</v>
      </c>
      <c r="G29" s="25">
        <v>14</v>
      </c>
      <c r="H29" s="19"/>
      <c r="I29" s="25">
        <v>8</v>
      </c>
      <c r="J29" s="25">
        <v>11</v>
      </c>
      <c r="K29" s="25"/>
      <c r="L29" s="70"/>
      <c r="M29" s="5"/>
      <c r="N29" s="22">
        <v>5</v>
      </c>
      <c r="O29" s="45">
        <f t="shared" si="2"/>
        <v>446.23</v>
      </c>
      <c r="P29" s="24" t="s">
        <v>190</v>
      </c>
      <c r="Q29" s="25" t="s">
        <v>192</v>
      </c>
      <c r="R29" s="25" t="s">
        <v>173</v>
      </c>
      <c r="S29" s="26">
        <v>32</v>
      </c>
      <c r="T29" s="123">
        <f t="shared" si="6"/>
        <v>20.360000000000014</v>
      </c>
      <c r="U29" s="62">
        <f t="shared" si="7"/>
        <v>4.6000000000000227</v>
      </c>
      <c r="V29" s="48">
        <f t="shared" si="3"/>
        <v>223.41</v>
      </c>
      <c r="W29" s="33">
        <v>5</v>
      </c>
      <c r="X29" s="219">
        <v>44</v>
      </c>
      <c r="Y29" s="89">
        <v>45</v>
      </c>
      <c r="Z29" s="89">
        <v>45.41</v>
      </c>
      <c r="AA29" s="89">
        <v>45</v>
      </c>
      <c r="AB29" s="212">
        <v>44</v>
      </c>
      <c r="AC29" s="81"/>
      <c r="AD29" s="81"/>
      <c r="AE29" s="82"/>
      <c r="AF29" s="49">
        <f t="shared" si="4"/>
        <v>222.82</v>
      </c>
      <c r="AG29" s="33">
        <v>5</v>
      </c>
      <c r="AH29" s="211">
        <v>45</v>
      </c>
      <c r="AI29" s="89">
        <v>45</v>
      </c>
      <c r="AJ29" s="89">
        <v>44.82</v>
      </c>
      <c r="AK29" s="89">
        <v>45</v>
      </c>
      <c r="AL29" s="216">
        <v>43</v>
      </c>
      <c r="AM29" s="81"/>
      <c r="AN29" s="81"/>
      <c r="AO29" s="82"/>
      <c r="AP29" s="58">
        <v>8.9990000000000006</v>
      </c>
      <c r="AQ29" s="27">
        <v>5</v>
      </c>
      <c r="AR29" s="59">
        <f t="shared" si="5"/>
        <v>0.32900000000000063</v>
      </c>
      <c r="AS29" s="5"/>
      <c r="AT29" s="5"/>
      <c r="AU29" s="5"/>
    </row>
    <row r="30" spans="1:49" ht="18" customHeight="1">
      <c r="A30" s="5"/>
      <c r="B30" s="67">
        <v>10</v>
      </c>
      <c r="C30" s="35" t="s">
        <v>201</v>
      </c>
      <c r="D30" s="24" t="s">
        <v>190</v>
      </c>
      <c r="E30" s="94">
        <f>F30</f>
        <v>28</v>
      </c>
      <c r="F30" s="93">
        <f>SUM(G30:L30)</f>
        <v>28</v>
      </c>
      <c r="G30" s="25"/>
      <c r="H30" s="19">
        <v>14</v>
      </c>
      <c r="I30" s="25">
        <v>14</v>
      </c>
      <c r="J30" s="25"/>
      <c r="K30" s="25"/>
      <c r="L30" s="70"/>
      <c r="M30" s="5"/>
      <c r="N30" s="22">
        <v>6</v>
      </c>
      <c r="O30" s="45">
        <f t="shared" si="2"/>
        <v>428.53999999999996</v>
      </c>
      <c r="P30" s="24" t="s">
        <v>28</v>
      </c>
      <c r="Q30" s="25" t="s">
        <v>193</v>
      </c>
      <c r="R30" s="25" t="s">
        <v>173</v>
      </c>
      <c r="S30" s="26">
        <v>35</v>
      </c>
      <c r="T30" s="123">
        <f t="shared" si="6"/>
        <v>38.050000000000068</v>
      </c>
      <c r="U30" s="62">
        <f t="shared" si="7"/>
        <v>17.690000000000055</v>
      </c>
      <c r="V30" s="48">
        <f t="shared" si="3"/>
        <v>212.09</v>
      </c>
      <c r="W30" s="33">
        <v>6</v>
      </c>
      <c r="X30" s="213">
        <v>43</v>
      </c>
      <c r="Y30" s="72">
        <v>42</v>
      </c>
      <c r="Z30" s="72">
        <v>43.09</v>
      </c>
      <c r="AA30" s="72">
        <v>43</v>
      </c>
      <c r="AB30" s="216">
        <v>41</v>
      </c>
      <c r="AC30" s="81"/>
      <c r="AD30" s="81"/>
      <c r="AE30" s="82"/>
      <c r="AF30" s="49">
        <f t="shared" si="4"/>
        <v>216.45</v>
      </c>
      <c r="AG30" s="33">
        <v>7</v>
      </c>
      <c r="AH30" s="213">
        <v>43</v>
      </c>
      <c r="AI30" s="87">
        <v>44.45</v>
      </c>
      <c r="AJ30" s="72">
        <v>43</v>
      </c>
      <c r="AK30" s="87">
        <v>44</v>
      </c>
      <c r="AL30" s="216">
        <v>42</v>
      </c>
      <c r="AM30" s="81"/>
      <c r="AN30" s="81"/>
      <c r="AO30" s="82"/>
      <c r="AP30" s="46">
        <v>9.5679999999999996</v>
      </c>
      <c r="AQ30" s="27">
        <v>10</v>
      </c>
      <c r="AR30" s="59">
        <f t="shared" si="5"/>
        <v>0.89799999999999969</v>
      </c>
      <c r="AS30" s="5"/>
      <c r="AT30" s="5"/>
      <c r="AU30" s="5"/>
    </row>
    <row r="31" spans="1:49" ht="18" customHeight="1">
      <c r="A31" s="5"/>
      <c r="B31" s="67">
        <v>11</v>
      </c>
      <c r="C31" s="35" t="s">
        <v>201</v>
      </c>
      <c r="D31" s="24" t="s">
        <v>26</v>
      </c>
      <c r="E31" s="94">
        <f>F31</f>
        <v>27</v>
      </c>
      <c r="F31" s="93">
        <f>SUM(G31:L31)</f>
        <v>27</v>
      </c>
      <c r="G31" s="106">
        <v>16</v>
      </c>
      <c r="H31" s="19">
        <v>11</v>
      </c>
      <c r="I31" s="25"/>
      <c r="J31" s="25"/>
      <c r="K31" s="25"/>
      <c r="L31" s="70"/>
      <c r="M31" s="5"/>
      <c r="N31" s="22">
        <v>7</v>
      </c>
      <c r="O31" s="45">
        <f t="shared" si="2"/>
        <v>424.13</v>
      </c>
      <c r="P31" s="24" t="s">
        <v>191</v>
      </c>
      <c r="Q31" s="25" t="s">
        <v>194</v>
      </c>
      <c r="R31" s="25" t="s">
        <v>174</v>
      </c>
      <c r="S31" s="26">
        <v>6</v>
      </c>
      <c r="T31" s="123">
        <f t="shared" si="6"/>
        <v>42.460000000000036</v>
      </c>
      <c r="U31" s="62">
        <f t="shared" si="7"/>
        <v>4.4099999999999682</v>
      </c>
      <c r="V31" s="48">
        <f t="shared" si="3"/>
        <v>211.12</v>
      </c>
      <c r="W31" s="33">
        <v>7</v>
      </c>
      <c r="X31" s="213">
        <v>41</v>
      </c>
      <c r="Y31" s="72">
        <v>42.12</v>
      </c>
      <c r="Z31" s="87">
        <v>44</v>
      </c>
      <c r="AA31" s="72">
        <v>42</v>
      </c>
      <c r="AB31" s="216">
        <v>42</v>
      </c>
      <c r="AC31" s="81"/>
      <c r="AD31" s="81"/>
      <c r="AE31" s="82"/>
      <c r="AF31" s="49">
        <f t="shared" si="4"/>
        <v>213.01</v>
      </c>
      <c r="AG31" s="33">
        <v>10</v>
      </c>
      <c r="AH31" s="213">
        <v>42</v>
      </c>
      <c r="AI31" s="72">
        <v>42</v>
      </c>
      <c r="AJ31" s="72">
        <v>43</v>
      </c>
      <c r="AK31" s="72">
        <v>43.01</v>
      </c>
      <c r="AL31" s="216">
        <v>43</v>
      </c>
      <c r="AM31" s="81"/>
      <c r="AN31" s="81"/>
      <c r="AO31" s="82"/>
      <c r="AP31" s="46">
        <v>9.2530000000000001</v>
      </c>
      <c r="AQ31" s="27">
        <v>6</v>
      </c>
      <c r="AR31" s="59">
        <f t="shared" si="5"/>
        <v>0.58300000000000018</v>
      </c>
      <c r="AS31" s="5"/>
      <c r="AT31" s="5"/>
      <c r="AU31" s="5"/>
    </row>
    <row r="32" spans="1:49" ht="18" customHeight="1">
      <c r="A32" s="5"/>
      <c r="B32" s="67">
        <v>12</v>
      </c>
      <c r="C32" s="35" t="s">
        <v>23</v>
      </c>
      <c r="D32" s="24" t="s">
        <v>191</v>
      </c>
      <c r="E32" s="94">
        <f>F32</f>
        <v>22</v>
      </c>
      <c r="F32" s="93">
        <f>SUM(G32:L32)</f>
        <v>22</v>
      </c>
      <c r="G32" s="25"/>
      <c r="H32" s="19">
        <v>10</v>
      </c>
      <c r="I32" s="25">
        <v>12</v>
      </c>
      <c r="J32" s="25"/>
      <c r="K32" s="25"/>
      <c r="L32" s="70"/>
      <c r="M32" s="5"/>
      <c r="N32" s="22">
        <v>8</v>
      </c>
      <c r="O32" s="45">
        <f t="shared" si="2"/>
        <v>423.37</v>
      </c>
      <c r="P32" s="31" t="s">
        <v>172</v>
      </c>
      <c r="Q32" s="25" t="s">
        <v>176</v>
      </c>
      <c r="R32" s="25" t="s">
        <v>174</v>
      </c>
      <c r="S32" s="26">
        <v>20</v>
      </c>
      <c r="T32" s="123">
        <f t="shared" si="6"/>
        <v>43.220000000000027</v>
      </c>
      <c r="U32" s="56">
        <f t="shared" si="7"/>
        <v>0.75999999999999091</v>
      </c>
      <c r="V32" s="48">
        <f t="shared" si="3"/>
        <v>207.37</v>
      </c>
      <c r="W32" s="33">
        <v>8</v>
      </c>
      <c r="X32" s="213">
        <v>42</v>
      </c>
      <c r="Y32" s="72">
        <v>42</v>
      </c>
      <c r="Z32" s="72">
        <v>41</v>
      </c>
      <c r="AA32" s="72">
        <v>42.37</v>
      </c>
      <c r="AB32" s="216">
        <v>40</v>
      </c>
      <c r="AC32" s="81"/>
      <c r="AD32" s="81"/>
      <c r="AE32" s="82"/>
      <c r="AF32" s="49">
        <f t="shared" si="4"/>
        <v>216</v>
      </c>
      <c r="AG32" s="33">
        <v>8</v>
      </c>
      <c r="AH32" s="219">
        <v>44</v>
      </c>
      <c r="AI32" s="72">
        <v>43</v>
      </c>
      <c r="AJ32" s="72">
        <v>43</v>
      </c>
      <c r="AK32" s="72">
        <v>43</v>
      </c>
      <c r="AL32" s="216">
        <v>43</v>
      </c>
      <c r="AM32" s="81"/>
      <c r="AN32" s="81"/>
      <c r="AO32" s="82"/>
      <c r="AP32" s="46">
        <v>9.2810000000000006</v>
      </c>
      <c r="AQ32" s="27">
        <v>7</v>
      </c>
      <c r="AR32" s="59">
        <f t="shared" si="5"/>
        <v>0.61100000000000065</v>
      </c>
      <c r="AS32" s="5"/>
      <c r="AT32" s="5"/>
      <c r="AU32" s="5"/>
    </row>
    <row r="33" spans="1:47" ht="18" customHeight="1">
      <c r="A33" s="5"/>
      <c r="B33" s="67">
        <v>13</v>
      </c>
      <c r="C33" s="42" t="s">
        <v>30</v>
      </c>
      <c r="D33" s="24" t="s">
        <v>199</v>
      </c>
      <c r="E33" s="94">
        <f>F33</f>
        <v>15</v>
      </c>
      <c r="F33" s="93">
        <f>SUM(G33:L33)</f>
        <v>15</v>
      </c>
      <c r="G33" s="25"/>
      <c r="H33" s="19"/>
      <c r="I33" s="25"/>
      <c r="J33" s="25">
        <v>15</v>
      </c>
      <c r="K33" s="25"/>
      <c r="L33" s="70"/>
      <c r="M33" s="5"/>
      <c r="N33" s="22">
        <v>9</v>
      </c>
      <c r="O33" s="45">
        <f t="shared" si="2"/>
        <v>415.14</v>
      </c>
      <c r="P33" s="24" t="s">
        <v>31</v>
      </c>
      <c r="Q33" s="25" t="s">
        <v>177</v>
      </c>
      <c r="R33" s="25" t="s">
        <v>174</v>
      </c>
      <c r="S33" s="26">
        <v>31</v>
      </c>
      <c r="T33" s="123">
        <f t="shared" si="6"/>
        <v>51.450000000000045</v>
      </c>
      <c r="U33" s="62">
        <f t="shared" si="7"/>
        <v>8.2300000000000182</v>
      </c>
      <c r="V33" s="48">
        <f t="shared" si="3"/>
        <v>197.11</v>
      </c>
      <c r="W33" s="33">
        <v>10</v>
      </c>
      <c r="X33" s="213">
        <v>43.11</v>
      </c>
      <c r="Y33" s="72">
        <v>42</v>
      </c>
      <c r="Z33" s="240">
        <v>38</v>
      </c>
      <c r="AA33" s="72">
        <v>42</v>
      </c>
      <c r="AB33" s="216">
        <v>32</v>
      </c>
      <c r="AC33" s="81"/>
      <c r="AD33" s="81"/>
      <c r="AE33" s="82"/>
      <c r="AF33" s="49">
        <f t="shared" si="4"/>
        <v>218.03</v>
      </c>
      <c r="AG33" s="33">
        <v>6</v>
      </c>
      <c r="AH33" s="219">
        <v>44</v>
      </c>
      <c r="AI33" s="87">
        <v>44</v>
      </c>
      <c r="AJ33" s="89">
        <v>45.03</v>
      </c>
      <c r="AK33" s="72">
        <v>43</v>
      </c>
      <c r="AL33" s="216">
        <v>42</v>
      </c>
      <c r="AM33" s="81"/>
      <c r="AN33" s="81"/>
      <c r="AO33" s="82"/>
      <c r="AP33" s="46">
        <v>9.3140000000000001</v>
      </c>
      <c r="AQ33" s="27">
        <v>8</v>
      </c>
      <c r="AR33" s="59">
        <f t="shared" si="5"/>
        <v>0.64400000000000013</v>
      </c>
      <c r="AS33" s="5"/>
      <c r="AT33" s="5"/>
      <c r="AU33" s="5"/>
    </row>
    <row r="34" spans="1:47" ht="18" customHeight="1">
      <c r="A34" s="5"/>
      <c r="B34" s="67">
        <v>14</v>
      </c>
      <c r="C34" s="42"/>
      <c r="D34" s="24"/>
      <c r="E34" s="94">
        <f>F34</f>
        <v>0</v>
      </c>
      <c r="F34" s="93">
        <f>SUM(G34:L34)</f>
        <v>0</v>
      </c>
      <c r="G34" s="25"/>
      <c r="H34" s="19"/>
      <c r="I34" s="25"/>
      <c r="J34" s="25"/>
      <c r="K34" s="25"/>
      <c r="L34" s="68"/>
      <c r="M34" s="5"/>
      <c r="N34" s="22">
        <v>10</v>
      </c>
      <c r="O34" s="45">
        <f t="shared" si="2"/>
        <v>402.65999999999997</v>
      </c>
      <c r="P34" s="24" t="s">
        <v>171</v>
      </c>
      <c r="Q34" s="57" t="s">
        <v>176</v>
      </c>
      <c r="R34" s="25" t="s">
        <v>174</v>
      </c>
      <c r="S34" s="26">
        <v>30</v>
      </c>
      <c r="T34" s="123">
        <f t="shared" si="6"/>
        <v>63.930000000000064</v>
      </c>
      <c r="U34" s="62">
        <f t="shared" si="7"/>
        <v>12.480000000000018</v>
      </c>
      <c r="V34" s="48">
        <f t="shared" si="3"/>
        <v>199.01</v>
      </c>
      <c r="W34" s="33">
        <v>9</v>
      </c>
      <c r="X34" s="213">
        <v>40</v>
      </c>
      <c r="Y34" s="72">
        <v>40</v>
      </c>
      <c r="Z34" s="72">
        <v>41</v>
      </c>
      <c r="AA34" s="72">
        <v>39</v>
      </c>
      <c r="AB34" s="216">
        <v>39.01</v>
      </c>
      <c r="AC34" s="81"/>
      <c r="AD34" s="81"/>
      <c r="AE34" s="82"/>
      <c r="AF34" s="49">
        <f t="shared" si="4"/>
        <v>203.65</v>
      </c>
      <c r="AG34" s="33">
        <v>11</v>
      </c>
      <c r="AH34" s="213">
        <v>40</v>
      </c>
      <c r="AI34" s="72">
        <v>39</v>
      </c>
      <c r="AJ34" s="72">
        <v>42</v>
      </c>
      <c r="AK34" s="72">
        <v>41</v>
      </c>
      <c r="AL34" s="216">
        <v>41.65</v>
      </c>
      <c r="AM34" s="81"/>
      <c r="AN34" s="81"/>
      <c r="AO34" s="82"/>
      <c r="AP34" s="46">
        <v>9.6479999999999997</v>
      </c>
      <c r="AQ34" s="27">
        <v>11</v>
      </c>
      <c r="AR34" s="59">
        <f t="shared" si="5"/>
        <v>0.97799999999999976</v>
      </c>
      <c r="AS34" s="5"/>
      <c r="AT34" s="5"/>
      <c r="AU34" s="5"/>
    </row>
    <row r="35" spans="1:47" ht="18" customHeight="1">
      <c r="A35" s="5"/>
      <c r="B35" s="67">
        <v>15</v>
      </c>
      <c r="C35" s="42"/>
      <c r="D35" s="92"/>
      <c r="E35" s="94">
        <f>F35</f>
        <v>0</v>
      </c>
      <c r="F35" s="93">
        <f>SUM(G35:L35)</f>
        <v>0</v>
      </c>
      <c r="G35" s="25"/>
      <c r="H35" s="25"/>
      <c r="I35" s="25"/>
      <c r="J35" s="25"/>
      <c r="K35" s="19"/>
      <c r="L35" s="71"/>
      <c r="M35" s="5"/>
      <c r="N35" s="22">
        <v>11</v>
      </c>
      <c r="O35" s="45">
        <f t="shared" si="2"/>
        <v>377.49</v>
      </c>
      <c r="P35" s="24" t="s">
        <v>90</v>
      </c>
      <c r="Q35" s="25" t="s">
        <v>177</v>
      </c>
      <c r="R35" s="25" t="s">
        <v>174</v>
      </c>
      <c r="S35" s="26">
        <v>21</v>
      </c>
      <c r="T35" s="123">
        <f t="shared" si="6"/>
        <v>89.100000000000023</v>
      </c>
      <c r="U35" s="62">
        <f t="shared" si="7"/>
        <v>25.169999999999959</v>
      </c>
      <c r="V35" s="48">
        <f t="shared" si="3"/>
        <v>163.71</v>
      </c>
      <c r="W35" s="33">
        <v>11</v>
      </c>
      <c r="X35" s="224">
        <v>40</v>
      </c>
      <c r="Y35" s="225">
        <v>41</v>
      </c>
      <c r="Z35" s="225">
        <v>41</v>
      </c>
      <c r="AA35" s="225">
        <v>41</v>
      </c>
      <c r="AB35" s="241">
        <v>0.71</v>
      </c>
      <c r="AC35" s="81"/>
      <c r="AD35" s="81"/>
      <c r="AE35" s="82"/>
      <c r="AF35" s="49">
        <f t="shared" si="4"/>
        <v>213.78</v>
      </c>
      <c r="AG35" s="33">
        <v>9</v>
      </c>
      <c r="AH35" s="224">
        <v>43</v>
      </c>
      <c r="AI35" s="225">
        <v>42</v>
      </c>
      <c r="AJ35" s="244">
        <v>44</v>
      </c>
      <c r="AK35" s="225">
        <v>42</v>
      </c>
      <c r="AL35" s="232">
        <v>42.78</v>
      </c>
      <c r="AM35" s="81"/>
      <c r="AN35" s="81"/>
      <c r="AO35" s="82"/>
      <c r="AP35" s="46">
        <v>9.4870000000000001</v>
      </c>
      <c r="AQ35" s="27">
        <v>9</v>
      </c>
      <c r="AR35" s="59">
        <f t="shared" si="5"/>
        <v>0.81700000000000017</v>
      </c>
      <c r="AS35" s="5"/>
      <c r="AT35" s="5"/>
      <c r="AU35" s="5"/>
    </row>
    <row r="36" spans="1:47" ht="18" customHeight="1">
      <c r="A36" s="5"/>
      <c r="B36" s="5"/>
      <c r="C36" s="5"/>
      <c r="D36" s="5"/>
      <c r="E36" s="5"/>
      <c r="F36" s="32" t="s">
        <v>87</v>
      </c>
      <c r="G36" s="32" t="s">
        <v>19</v>
      </c>
      <c r="H36" s="32" t="s">
        <v>33</v>
      </c>
      <c r="I36" s="34" t="s">
        <v>20</v>
      </c>
      <c r="J36" s="35" t="s">
        <v>23</v>
      </c>
      <c r="K36" s="35" t="s">
        <v>21</v>
      </c>
      <c r="L36" s="42" t="s">
        <v>30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134" t="s">
        <v>25</v>
      </c>
      <c r="AG36" s="134"/>
      <c r="AH36" s="135"/>
      <c r="AI36" s="135"/>
      <c r="AJ36" s="135"/>
      <c r="AK36" s="135"/>
      <c r="AL36" s="135"/>
      <c r="AM36" s="39"/>
      <c r="AN36" s="39"/>
      <c r="AO36" s="39"/>
      <c r="AP36" s="40">
        <f>AVERAGE(AP26:AP35)</f>
        <v>9.2138999999999989</v>
      </c>
      <c r="AQ36" s="5"/>
      <c r="AR36" s="5"/>
      <c r="AS36" s="5"/>
      <c r="AT36" s="5"/>
      <c r="AU36" s="5"/>
    </row>
    <row r="37" spans="1:47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135" t="s">
        <v>27</v>
      </c>
      <c r="AG37" s="135"/>
      <c r="AH37" s="135"/>
      <c r="AI37" s="135"/>
      <c r="AJ37" s="135"/>
      <c r="AK37" s="135"/>
      <c r="AL37" s="135"/>
      <c r="AM37" s="39"/>
      <c r="AN37" s="39"/>
      <c r="AO37" s="39"/>
      <c r="AP37" s="41">
        <f>120/AP36</f>
        <v>13.023800996320778</v>
      </c>
      <c r="AQ37" s="5"/>
      <c r="AR37" s="5"/>
      <c r="AS37" s="5"/>
      <c r="AT37" s="5"/>
      <c r="AU37" s="5"/>
    </row>
    <row r="38" spans="1:47" ht="18" customHeight="1">
      <c r="A38" s="5"/>
      <c r="B38" s="147" t="s">
        <v>184</v>
      </c>
      <c r="C38" s="147"/>
      <c r="D38" s="147"/>
      <c r="E38" s="147"/>
      <c r="F38" s="147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1:47" ht="18" customHeight="1" thickBot="1">
      <c r="A39" s="5"/>
      <c r="B39" s="148"/>
      <c r="C39" s="148"/>
      <c r="D39" s="148"/>
      <c r="E39" s="148"/>
      <c r="F39" s="148"/>
      <c r="G39" s="5"/>
      <c r="H39" s="5"/>
      <c r="I39" s="5"/>
      <c r="J39" s="5"/>
      <c r="K39" s="5"/>
      <c r="L39" s="5"/>
      <c r="M39" s="7"/>
      <c r="N39" s="138" t="s">
        <v>37</v>
      </c>
      <c r="O39" s="138"/>
      <c r="P39" s="138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5"/>
      <c r="AT39" s="5"/>
      <c r="AU39" s="5"/>
    </row>
    <row r="40" spans="1:47" ht="18" customHeight="1" thickBot="1">
      <c r="A40" s="5"/>
      <c r="B40" s="149" t="s">
        <v>2</v>
      </c>
      <c r="C40" s="150"/>
      <c r="D40" s="156" t="s">
        <v>4</v>
      </c>
      <c r="E40" s="158" t="s">
        <v>198</v>
      </c>
      <c r="F40" s="160" t="s">
        <v>17</v>
      </c>
      <c r="G40" s="153" t="s">
        <v>18</v>
      </c>
      <c r="H40" s="153"/>
      <c r="I40" s="153"/>
      <c r="J40" s="153"/>
      <c r="K40" s="153"/>
      <c r="L40" s="154"/>
      <c r="M40" s="7"/>
      <c r="N40" s="138"/>
      <c r="O40" s="138"/>
      <c r="P40" s="138"/>
      <c r="Q40" s="9"/>
      <c r="R40" s="139" t="s">
        <v>181</v>
      </c>
      <c r="S40" s="139"/>
      <c r="T40" s="139"/>
      <c r="U40" s="13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140">
        <v>41958</v>
      </c>
      <c r="AQ40" s="140"/>
      <c r="AR40" s="140"/>
      <c r="AS40" s="5"/>
      <c r="AT40" s="5"/>
      <c r="AU40" s="5"/>
    </row>
    <row r="41" spans="1:47" ht="18" customHeight="1" thickBot="1">
      <c r="A41" s="5"/>
      <c r="B41" s="151"/>
      <c r="C41" s="152"/>
      <c r="D41" s="157"/>
      <c r="E41" s="159"/>
      <c r="F41" s="161"/>
      <c r="G41" s="107">
        <v>41937</v>
      </c>
      <c r="H41" s="110">
        <v>41958</v>
      </c>
      <c r="I41" s="108">
        <v>41993</v>
      </c>
      <c r="J41" s="109">
        <v>41649</v>
      </c>
      <c r="K41" s="108">
        <v>41677</v>
      </c>
      <c r="L41" s="60">
        <v>41705</v>
      </c>
      <c r="M41" s="5"/>
      <c r="N41" s="141" t="s">
        <v>2</v>
      </c>
      <c r="O41" s="142" t="s">
        <v>3</v>
      </c>
      <c r="P41" s="143" t="s">
        <v>4</v>
      </c>
      <c r="Q41" s="144" t="s">
        <v>5</v>
      </c>
      <c r="R41" s="145" t="s">
        <v>6</v>
      </c>
      <c r="S41" s="145" t="s">
        <v>7</v>
      </c>
      <c r="T41" s="146" t="s">
        <v>8</v>
      </c>
      <c r="U41" s="146"/>
      <c r="V41" s="130" t="s">
        <v>9</v>
      </c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2"/>
      <c r="AP41" s="133" t="s">
        <v>10</v>
      </c>
      <c r="AQ41" s="133"/>
      <c r="AR41" s="133"/>
      <c r="AS41" s="5"/>
      <c r="AT41" s="5"/>
      <c r="AU41" s="5"/>
    </row>
    <row r="42" spans="1:47" ht="18" customHeight="1" thickBot="1">
      <c r="A42" s="5"/>
      <c r="B42" s="67">
        <v>1</v>
      </c>
      <c r="C42" s="34" t="s">
        <v>20</v>
      </c>
      <c r="D42" s="24" t="s">
        <v>32</v>
      </c>
      <c r="E42" s="95">
        <f>F42-H42</f>
        <v>60</v>
      </c>
      <c r="F42" s="96">
        <f>SUM(G42:L42)</f>
        <v>77</v>
      </c>
      <c r="G42" s="104">
        <v>20</v>
      </c>
      <c r="H42" s="128">
        <v>17</v>
      </c>
      <c r="I42" s="104">
        <v>23</v>
      </c>
      <c r="J42" s="104">
        <v>17</v>
      </c>
      <c r="K42" s="19"/>
      <c r="L42" s="71"/>
      <c r="M42" s="5"/>
      <c r="N42" s="141"/>
      <c r="O42" s="142"/>
      <c r="P42" s="143"/>
      <c r="Q42" s="144"/>
      <c r="R42" s="145"/>
      <c r="S42" s="145"/>
      <c r="T42" s="11" t="s">
        <v>11</v>
      </c>
      <c r="U42" s="121" t="s">
        <v>12</v>
      </c>
      <c r="V42" s="13" t="s">
        <v>13</v>
      </c>
      <c r="W42" s="14" t="s">
        <v>2</v>
      </c>
      <c r="X42" s="196">
        <v>1</v>
      </c>
      <c r="Y42" s="197">
        <v>2</v>
      </c>
      <c r="Z42" s="198">
        <v>3</v>
      </c>
      <c r="AA42" s="199">
        <v>4</v>
      </c>
      <c r="AB42" s="200">
        <v>5</v>
      </c>
      <c r="AC42" s="99"/>
      <c r="AD42" s="100"/>
      <c r="AE42" s="101"/>
      <c r="AF42" s="13" t="s">
        <v>14</v>
      </c>
      <c r="AG42" s="14" t="s">
        <v>2</v>
      </c>
      <c r="AH42" s="196">
        <v>1</v>
      </c>
      <c r="AI42" s="197">
        <v>2</v>
      </c>
      <c r="AJ42" s="198">
        <v>3</v>
      </c>
      <c r="AK42" s="199">
        <v>4</v>
      </c>
      <c r="AL42" s="203">
        <v>5</v>
      </c>
      <c r="AM42" s="99"/>
      <c r="AN42" s="100"/>
      <c r="AO42" s="101"/>
      <c r="AP42" s="63" t="s">
        <v>15</v>
      </c>
      <c r="AQ42" s="16" t="s">
        <v>2</v>
      </c>
      <c r="AR42" s="17" t="s">
        <v>16</v>
      </c>
      <c r="AS42" s="5"/>
      <c r="AT42" s="5"/>
      <c r="AU42" s="5"/>
    </row>
    <row r="43" spans="1:47" ht="18" customHeight="1">
      <c r="A43" s="5"/>
      <c r="B43" s="67">
        <v>2</v>
      </c>
      <c r="C43" s="34" t="s">
        <v>20</v>
      </c>
      <c r="D43" s="24" t="s">
        <v>28</v>
      </c>
      <c r="E43" s="94">
        <f>F43</f>
        <v>56</v>
      </c>
      <c r="F43" s="93">
        <f>SUM(G43:L43)</f>
        <v>56</v>
      </c>
      <c r="G43" s="105">
        <v>16</v>
      </c>
      <c r="H43" s="104">
        <v>23</v>
      </c>
      <c r="I43" s="106">
        <v>17</v>
      </c>
      <c r="J43" s="25"/>
      <c r="K43" s="25"/>
      <c r="L43" s="68"/>
      <c r="M43" s="5"/>
      <c r="N43" s="18">
        <v>1</v>
      </c>
      <c r="O43" s="45">
        <f t="shared" ref="O43:O52" si="8">V43+AF43</f>
        <v>643.61999999999989</v>
      </c>
      <c r="P43" s="24" t="s">
        <v>22</v>
      </c>
      <c r="Q43" s="25" t="s">
        <v>108</v>
      </c>
      <c r="R43" s="25" t="s">
        <v>174</v>
      </c>
      <c r="S43" s="26">
        <v>20</v>
      </c>
      <c r="T43" s="111"/>
      <c r="U43" s="112"/>
      <c r="V43" s="61">
        <f t="shared" ref="V43:V52" si="9">SUM(X43:AB43)</f>
        <v>322.83</v>
      </c>
      <c r="W43" s="193">
        <v>1</v>
      </c>
      <c r="X43" s="201">
        <v>65</v>
      </c>
      <c r="Y43" s="202">
        <v>65</v>
      </c>
      <c r="Z43" s="202">
        <v>65</v>
      </c>
      <c r="AA43" s="217">
        <v>64</v>
      </c>
      <c r="AB43" s="228">
        <v>63.83</v>
      </c>
      <c r="AC43" s="102"/>
      <c r="AD43" s="102"/>
      <c r="AE43" s="103"/>
      <c r="AF43" s="61">
        <f t="shared" ref="AF43:AF52" si="10">SUM(AH43:AL43)</f>
        <v>320.78999999999996</v>
      </c>
      <c r="AG43" s="193">
        <v>1</v>
      </c>
      <c r="AH43" s="201">
        <v>65</v>
      </c>
      <c r="AI43" s="233">
        <v>60.79</v>
      </c>
      <c r="AJ43" s="202">
        <v>65</v>
      </c>
      <c r="AK43" s="210">
        <v>66</v>
      </c>
      <c r="AL43" s="228">
        <v>64</v>
      </c>
      <c r="AM43" s="102"/>
      <c r="AN43" s="102"/>
      <c r="AO43" s="103"/>
      <c r="AP43" s="113">
        <v>6.407</v>
      </c>
      <c r="AQ43" s="21">
        <v>1</v>
      </c>
      <c r="AR43" s="90"/>
      <c r="AS43" s="5"/>
      <c r="AT43" s="5"/>
      <c r="AU43" s="5"/>
    </row>
    <row r="44" spans="1:47" ht="18" customHeight="1">
      <c r="A44" s="5"/>
      <c r="B44" s="67">
        <v>3</v>
      </c>
      <c r="C44" s="34" t="s">
        <v>20</v>
      </c>
      <c r="D44" s="24" t="s">
        <v>190</v>
      </c>
      <c r="E44" s="94">
        <f>F44</f>
        <v>40</v>
      </c>
      <c r="F44" s="93">
        <f>SUM(G44:L44)</f>
        <v>40</v>
      </c>
      <c r="G44" s="25"/>
      <c r="H44" s="105">
        <v>20</v>
      </c>
      <c r="I44" s="105">
        <v>20</v>
      </c>
      <c r="J44" s="25"/>
      <c r="K44" s="25"/>
      <c r="L44" s="68"/>
      <c r="M44" s="5"/>
      <c r="N44" s="22">
        <v>2</v>
      </c>
      <c r="O44" s="45">
        <f t="shared" si="8"/>
        <v>627.13</v>
      </c>
      <c r="P44" s="24" t="s">
        <v>24</v>
      </c>
      <c r="Q44" s="25" t="s">
        <v>178</v>
      </c>
      <c r="R44" s="25" t="s">
        <v>174</v>
      </c>
      <c r="S44" s="26">
        <v>7</v>
      </c>
      <c r="T44" s="65">
        <f t="shared" ref="T44:T52" si="11">$O$43-O44</f>
        <v>16.489999999999895</v>
      </c>
      <c r="U44" s="112"/>
      <c r="V44" s="61">
        <f t="shared" si="9"/>
        <v>316.12</v>
      </c>
      <c r="W44" s="194">
        <v>2</v>
      </c>
      <c r="X44" s="229">
        <v>64</v>
      </c>
      <c r="Y44" s="88">
        <v>64</v>
      </c>
      <c r="Z44" s="86">
        <v>65.12</v>
      </c>
      <c r="AA44" s="89">
        <v>63</v>
      </c>
      <c r="AB44" s="216">
        <v>60</v>
      </c>
      <c r="AC44" s="102"/>
      <c r="AD44" s="102"/>
      <c r="AE44" s="103"/>
      <c r="AF44" s="61">
        <f t="shared" si="10"/>
        <v>311.01</v>
      </c>
      <c r="AG44" s="194">
        <v>2</v>
      </c>
      <c r="AH44" s="229">
        <v>64</v>
      </c>
      <c r="AI44" s="89">
        <v>63</v>
      </c>
      <c r="AJ44" s="88">
        <v>64</v>
      </c>
      <c r="AK44" s="72">
        <v>59.01</v>
      </c>
      <c r="AL44" s="216">
        <v>61</v>
      </c>
      <c r="AM44" s="102"/>
      <c r="AN44" s="102"/>
      <c r="AO44" s="103"/>
      <c r="AP44" s="113">
        <v>6.4429999999999996</v>
      </c>
      <c r="AQ44" s="29">
        <v>2</v>
      </c>
      <c r="AR44" s="91">
        <f t="shared" ref="AR44:AR52" si="12">AP44-$AP$43</f>
        <v>3.5999999999999588E-2</v>
      </c>
      <c r="AS44" s="5"/>
      <c r="AT44" s="5"/>
      <c r="AU44" s="5"/>
    </row>
    <row r="45" spans="1:47" ht="18" customHeight="1">
      <c r="A45" s="5"/>
      <c r="B45" s="67">
        <v>4</v>
      </c>
      <c r="C45" s="42"/>
      <c r="D45" s="24"/>
      <c r="E45" s="94">
        <f>F45</f>
        <v>0</v>
      </c>
      <c r="F45" s="93">
        <f>SUM(G45:L45)</f>
        <v>0</v>
      </c>
      <c r="G45" s="66"/>
      <c r="H45" s="36"/>
      <c r="I45" s="25"/>
      <c r="J45" s="25"/>
      <c r="K45" s="25"/>
      <c r="L45" s="68"/>
      <c r="M45" s="5"/>
      <c r="N45" s="22">
        <v>3</v>
      </c>
      <c r="O45" s="45">
        <f t="shared" si="8"/>
        <v>609.18000000000006</v>
      </c>
      <c r="P45" s="31" t="s">
        <v>172</v>
      </c>
      <c r="Q45" s="25" t="s">
        <v>176</v>
      </c>
      <c r="R45" s="25" t="s">
        <v>174</v>
      </c>
      <c r="S45" s="25">
        <v>31</v>
      </c>
      <c r="T45" s="65">
        <f t="shared" si="11"/>
        <v>34.439999999999827</v>
      </c>
      <c r="U45" s="62">
        <f t="shared" ref="U45:U52" si="13">O44-O45</f>
        <v>17.949999999999932</v>
      </c>
      <c r="V45" s="61">
        <f t="shared" si="9"/>
        <v>301.98</v>
      </c>
      <c r="W45" s="33">
        <v>6</v>
      </c>
      <c r="X45" s="213">
        <v>60</v>
      </c>
      <c r="Y45" s="72">
        <v>61</v>
      </c>
      <c r="Z45" s="72">
        <v>61</v>
      </c>
      <c r="AA45" s="230">
        <v>60.98</v>
      </c>
      <c r="AB45" s="216">
        <v>59</v>
      </c>
      <c r="AC45" s="102"/>
      <c r="AD45" s="102"/>
      <c r="AE45" s="103"/>
      <c r="AF45" s="61">
        <f t="shared" si="10"/>
        <v>307.2</v>
      </c>
      <c r="AG45" s="33">
        <v>4</v>
      </c>
      <c r="AH45" s="213">
        <v>60</v>
      </c>
      <c r="AI45" s="87">
        <v>62.2</v>
      </c>
      <c r="AJ45" s="89">
        <v>63</v>
      </c>
      <c r="AK45" s="234">
        <v>62</v>
      </c>
      <c r="AL45" s="216">
        <v>60</v>
      </c>
      <c r="AM45" s="102"/>
      <c r="AN45" s="102"/>
      <c r="AO45" s="103"/>
      <c r="AP45" s="113">
        <v>6.5830000000000002</v>
      </c>
      <c r="AQ45" s="30">
        <v>3</v>
      </c>
      <c r="AR45" s="28">
        <f t="shared" si="12"/>
        <v>0.17600000000000016</v>
      </c>
      <c r="AS45" s="5"/>
      <c r="AT45" s="5"/>
      <c r="AU45" s="5"/>
    </row>
    <row r="46" spans="1:47" ht="18" customHeight="1">
      <c r="A46" s="5"/>
      <c r="B46" s="67">
        <v>5</v>
      </c>
      <c r="C46" s="42"/>
      <c r="D46" s="24"/>
      <c r="E46" s="94">
        <f>F46</f>
        <v>0</v>
      </c>
      <c r="F46" s="93">
        <f>SUM(G46:L46)</f>
        <v>0</v>
      </c>
      <c r="G46" s="66"/>
      <c r="H46" s="25"/>
      <c r="I46" s="25"/>
      <c r="J46" s="25"/>
      <c r="K46" s="25"/>
      <c r="L46" s="68"/>
      <c r="M46" s="5"/>
      <c r="N46" s="22">
        <v>4</v>
      </c>
      <c r="O46" s="45">
        <f t="shared" si="8"/>
        <v>608.91000000000008</v>
      </c>
      <c r="P46" s="24" t="s">
        <v>28</v>
      </c>
      <c r="Q46" s="25" t="s">
        <v>193</v>
      </c>
      <c r="R46" s="25" t="s">
        <v>173</v>
      </c>
      <c r="S46" s="26">
        <v>21</v>
      </c>
      <c r="T46" s="65">
        <f t="shared" si="11"/>
        <v>34.709999999999809</v>
      </c>
      <c r="U46" s="56">
        <f t="shared" si="13"/>
        <v>0.26999999999998181</v>
      </c>
      <c r="V46" s="61">
        <f t="shared" si="9"/>
        <v>303.68</v>
      </c>
      <c r="W46" s="195">
        <v>3</v>
      </c>
      <c r="X46" s="219">
        <v>61.68</v>
      </c>
      <c r="Y46" s="87">
        <v>62</v>
      </c>
      <c r="Z46" s="72">
        <v>61</v>
      </c>
      <c r="AA46" s="72">
        <v>60</v>
      </c>
      <c r="AB46" s="216">
        <v>59</v>
      </c>
      <c r="AC46" s="102"/>
      <c r="AD46" s="102"/>
      <c r="AE46" s="103"/>
      <c r="AF46" s="61">
        <f t="shared" si="10"/>
        <v>305.23</v>
      </c>
      <c r="AG46" s="33">
        <v>5</v>
      </c>
      <c r="AH46" s="213">
        <v>61.23</v>
      </c>
      <c r="AI46" s="87">
        <v>62</v>
      </c>
      <c r="AJ46" s="72">
        <v>61</v>
      </c>
      <c r="AK46" s="87">
        <v>62</v>
      </c>
      <c r="AL46" s="216">
        <v>59</v>
      </c>
      <c r="AM46" s="102"/>
      <c r="AN46" s="102"/>
      <c r="AO46" s="103"/>
      <c r="AP46" s="64">
        <v>6.6260000000000003</v>
      </c>
      <c r="AQ46" s="27">
        <v>4</v>
      </c>
      <c r="AR46" s="28">
        <f t="shared" si="12"/>
        <v>0.21900000000000031</v>
      </c>
      <c r="AS46" s="5"/>
      <c r="AT46" s="5"/>
      <c r="AU46" s="5"/>
    </row>
    <row r="47" spans="1:47" ht="18" customHeight="1">
      <c r="A47" s="5"/>
      <c r="B47" s="5"/>
      <c r="C47" s="5"/>
      <c r="D47" s="5"/>
      <c r="E47" s="5"/>
      <c r="F47" s="32" t="s">
        <v>88</v>
      </c>
      <c r="G47" s="32" t="s">
        <v>89</v>
      </c>
      <c r="H47" s="32" t="s">
        <v>185</v>
      </c>
      <c r="I47" s="34" t="s">
        <v>20</v>
      </c>
      <c r="J47" s="35" t="s">
        <v>91</v>
      </c>
      <c r="K47" s="35" t="s">
        <v>186</v>
      </c>
      <c r="L47" s="42" t="s">
        <v>30</v>
      </c>
      <c r="M47" s="5"/>
      <c r="N47" s="22">
        <v>5</v>
      </c>
      <c r="O47" s="45">
        <f t="shared" si="8"/>
        <v>603.37</v>
      </c>
      <c r="P47" s="24" t="s">
        <v>190</v>
      </c>
      <c r="Q47" s="25" t="s">
        <v>192</v>
      </c>
      <c r="R47" s="25" t="s">
        <v>173</v>
      </c>
      <c r="S47" s="26">
        <v>6</v>
      </c>
      <c r="T47" s="65">
        <f t="shared" si="11"/>
        <v>40.249999999999886</v>
      </c>
      <c r="U47" s="62">
        <f t="shared" si="13"/>
        <v>5.5400000000000773</v>
      </c>
      <c r="V47" s="61">
        <f t="shared" si="9"/>
        <v>295.82</v>
      </c>
      <c r="W47" s="33">
        <v>8</v>
      </c>
      <c r="X47" s="213">
        <v>60</v>
      </c>
      <c r="Y47" s="72">
        <v>60.82</v>
      </c>
      <c r="Z47" s="72">
        <v>60</v>
      </c>
      <c r="AA47" s="72">
        <v>60</v>
      </c>
      <c r="AB47" s="216">
        <v>55</v>
      </c>
      <c r="AC47" s="102"/>
      <c r="AD47" s="102"/>
      <c r="AE47" s="103"/>
      <c r="AF47" s="61">
        <f t="shared" si="10"/>
        <v>307.55</v>
      </c>
      <c r="AG47" s="195">
        <v>3</v>
      </c>
      <c r="AH47" s="211">
        <v>62.55</v>
      </c>
      <c r="AI47" s="89">
        <v>63</v>
      </c>
      <c r="AJ47" s="87">
        <v>62</v>
      </c>
      <c r="AK47" s="72">
        <v>61</v>
      </c>
      <c r="AL47" s="216">
        <v>59</v>
      </c>
      <c r="AM47" s="102"/>
      <c r="AN47" s="102"/>
      <c r="AO47" s="103"/>
      <c r="AP47" s="64">
        <v>6.6440000000000001</v>
      </c>
      <c r="AQ47" s="27">
        <v>5</v>
      </c>
      <c r="AR47" s="28">
        <f t="shared" si="12"/>
        <v>0.2370000000000001</v>
      </c>
      <c r="AS47" s="5"/>
      <c r="AT47" s="5"/>
      <c r="AU47" s="5"/>
    </row>
    <row r="48" spans="1:47" ht="18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22">
        <v>6</v>
      </c>
      <c r="O48" s="45">
        <f t="shared" si="8"/>
        <v>599.20000000000005</v>
      </c>
      <c r="P48" s="24" t="s">
        <v>31</v>
      </c>
      <c r="Q48" s="25" t="s">
        <v>177</v>
      </c>
      <c r="R48" s="25" t="s">
        <v>174</v>
      </c>
      <c r="S48" s="26">
        <v>35</v>
      </c>
      <c r="T48" s="65">
        <f t="shared" si="11"/>
        <v>44.419999999999845</v>
      </c>
      <c r="U48" s="62">
        <f t="shared" si="13"/>
        <v>4.1699999999999591</v>
      </c>
      <c r="V48" s="61">
        <f t="shared" si="9"/>
        <v>302.10000000000002</v>
      </c>
      <c r="W48" s="33">
        <v>5</v>
      </c>
      <c r="X48" s="213">
        <v>60.1</v>
      </c>
      <c r="Y48" s="72">
        <v>61</v>
      </c>
      <c r="Z48" s="72">
        <v>61</v>
      </c>
      <c r="AA48" s="72">
        <v>61</v>
      </c>
      <c r="AB48" s="216">
        <v>59</v>
      </c>
      <c r="AC48" s="102"/>
      <c r="AD48" s="102"/>
      <c r="AE48" s="103"/>
      <c r="AF48" s="61">
        <f t="shared" si="10"/>
        <v>297.10000000000002</v>
      </c>
      <c r="AG48" s="33">
        <v>8</v>
      </c>
      <c r="AH48" s="213">
        <v>56</v>
      </c>
      <c r="AI48" s="87">
        <v>62</v>
      </c>
      <c r="AJ48" s="72">
        <v>61.1</v>
      </c>
      <c r="AK48" s="72">
        <v>60</v>
      </c>
      <c r="AL48" s="216">
        <v>58</v>
      </c>
      <c r="AM48" s="102"/>
      <c r="AN48" s="102"/>
      <c r="AO48" s="103"/>
      <c r="AP48" s="64">
        <v>6.6749999999999998</v>
      </c>
      <c r="AQ48" s="27">
        <v>8</v>
      </c>
      <c r="AR48" s="28">
        <f t="shared" si="12"/>
        <v>0.26799999999999979</v>
      </c>
      <c r="AS48" s="5"/>
      <c r="AT48" s="5"/>
      <c r="AU48" s="5"/>
    </row>
    <row r="49" spans="1:49" ht="18" customHeight="1">
      <c r="A49" s="5"/>
      <c r="B49" s="155" t="s">
        <v>34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5"/>
      <c r="N49" s="22">
        <v>7</v>
      </c>
      <c r="O49" s="45">
        <f t="shared" si="8"/>
        <v>597.41000000000008</v>
      </c>
      <c r="P49" s="24" t="s">
        <v>171</v>
      </c>
      <c r="Q49" s="25" t="s">
        <v>176</v>
      </c>
      <c r="R49" s="25" t="s">
        <v>174</v>
      </c>
      <c r="S49" s="26">
        <v>32</v>
      </c>
      <c r="T49" s="65">
        <f t="shared" si="11"/>
        <v>46.209999999999809</v>
      </c>
      <c r="U49" s="62">
        <f t="shared" si="13"/>
        <v>1.7899999999999636</v>
      </c>
      <c r="V49" s="61">
        <f t="shared" si="9"/>
        <v>298.2</v>
      </c>
      <c r="W49" s="33">
        <v>7</v>
      </c>
      <c r="X49" s="213">
        <v>60</v>
      </c>
      <c r="Y49" s="72">
        <v>60</v>
      </c>
      <c r="Z49" s="72">
        <v>61.2</v>
      </c>
      <c r="AA49" s="72">
        <v>60</v>
      </c>
      <c r="AB49" s="216">
        <v>57</v>
      </c>
      <c r="AC49" s="102"/>
      <c r="AD49" s="102"/>
      <c r="AE49" s="103"/>
      <c r="AF49" s="61">
        <f t="shared" si="10"/>
        <v>299.21000000000004</v>
      </c>
      <c r="AG49" s="33">
        <v>6</v>
      </c>
      <c r="AH49" s="213">
        <v>59</v>
      </c>
      <c r="AI49" s="72">
        <v>60</v>
      </c>
      <c r="AJ49" s="87">
        <v>62</v>
      </c>
      <c r="AK49" s="72">
        <v>60.21</v>
      </c>
      <c r="AL49" s="216">
        <v>58</v>
      </c>
      <c r="AM49" s="102"/>
      <c r="AN49" s="102"/>
      <c r="AO49" s="103"/>
      <c r="AP49" s="64">
        <v>6.8979999999999997</v>
      </c>
      <c r="AQ49" s="27">
        <v>10</v>
      </c>
      <c r="AR49" s="28">
        <f t="shared" si="12"/>
        <v>0.49099999999999966</v>
      </c>
      <c r="AS49" s="5"/>
      <c r="AT49" s="5"/>
      <c r="AU49" s="5"/>
    </row>
    <row r="50" spans="1:49" ht="18" customHeight="1">
      <c r="A50" s="5"/>
      <c r="B50" s="155" t="s">
        <v>35</v>
      </c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5"/>
      <c r="N50" s="22">
        <v>8</v>
      </c>
      <c r="O50" s="45">
        <f t="shared" si="8"/>
        <v>594.84</v>
      </c>
      <c r="P50" s="24" t="s">
        <v>26</v>
      </c>
      <c r="Q50" s="25" t="s">
        <v>175</v>
      </c>
      <c r="R50" s="25" t="s">
        <v>174</v>
      </c>
      <c r="S50" s="26">
        <v>5</v>
      </c>
      <c r="T50" s="65">
        <f t="shared" si="11"/>
        <v>48.779999999999859</v>
      </c>
      <c r="U50" s="62">
        <f t="shared" si="13"/>
        <v>2.57000000000005</v>
      </c>
      <c r="V50" s="61">
        <f t="shared" si="9"/>
        <v>303.23</v>
      </c>
      <c r="W50" s="33">
        <v>4</v>
      </c>
      <c r="X50" s="213">
        <v>60</v>
      </c>
      <c r="Y50" s="72">
        <v>61</v>
      </c>
      <c r="Z50" s="87">
        <v>62</v>
      </c>
      <c r="AA50" s="72">
        <v>60</v>
      </c>
      <c r="AB50" s="216">
        <v>60.23</v>
      </c>
      <c r="AC50" s="102"/>
      <c r="AD50" s="102"/>
      <c r="AE50" s="103"/>
      <c r="AF50" s="61">
        <f t="shared" si="10"/>
        <v>291.61</v>
      </c>
      <c r="AG50" s="33">
        <v>9</v>
      </c>
      <c r="AH50" s="219">
        <v>62</v>
      </c>
      <c r="AI50" s="72">
        <v>61</v>
      </c>
      <c r="AJ50" s="72">
        <v>61</v>
      </c>
      <c r="AK50" s="72">
        <v>60</v>
      </c>
      <c r="AL50" s="235">
        <v>47.61</v>
      </c>
      <c r="AM50" s="102"/>
      <c r="AN50" s="102"/>
      <c r="AO50" s="103"/>
      <c r="AP50" s="64">
        <v>6.65</v>
      </c>
      <c r="AQ50" s="27">
        <v>6</v>
      </c>
      <c r="AR50" s="28">
        <f t="shared" si="12"/>
        <v>0.24300000000000033</v>
      </c>
      <c r="AS50" s="5"/>
      <c r="AT50" s="5"/>
      <c r="AU50" s="5"/>
    </row>
    <row r="51" spans="1:49" ht="18" customHeight="1">
      <c r="A51" s="5"/>
      <c r="B51" s="155" t="s">
        <v>140</v>
      </c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5"/>
      <c r="N51" s="22">
        <v>9</v>
      </c>
      <c r="O51" s="45">
        <f t="shared" si="8"/>
        <v>589.35</v>
      </c>
      <c r="P51" s="24" t="s">
        <v>191</v>
      </c>
      <c r="Q51" s="25" t="s">
        <v>194</v>
      </c>
      <c r="R51" s="25" t="s">
        <v>174</v>
      </c>
      <c r="S51" s="26">
        <v>30</v>
      </c>
      <c r="T51" s="65">
        <f t="shared" si="11"/>
        <v>54.269999999999868</v>
      </c>
      <c r="U51" s="62">
        <f t="shared" si="13"/>
        <v>5.4900000000000091</v>
      </c>
      <c r="V51" s="61">
        <f t="shared" si="9"/>
        <v>292.22000000000003</v>
      </c>
      <c r="W51" s="33">
        <v>9</v>
      </c>
      <c r="X51" s="213">
        <v>56</v>
      </c>
      <c r="Y51" s="72">
        <v>57</v>
      </c>
      <c r="Z51" s="72">
        <v>61</v>
      </c>
      <c r="AA51" s="72">
        <v>60.22</v>
      </c>
      <c r="AB51" s="216">
        <v>58</v>
      </c>
      <c r="AC51" s="102"/>
      <c r="AD51" s="102"/>
      <c r="AE51" s="103"/>
      <c r="AF51" s="61">
        <f t="shared" si="10"/>
        <v>297.13</v>
      </c>
      <c r="AG51" s="33">
        <v>7</v>
      </c>
      <c r="AH51" s="213">
        <v>60</v>
      </c>
      <c r="AI51" s="72">
        <v>60</v>
      </c>
      <c r="AJ51" s="72">
        <v>61</v>
      </c>
      <c r="AK51" s="72">
        <v>59</v>
      </c>
      <c r="AL51" s="216">
        <v>57.13</v>
      </c>
      <c r="AM51" s="102"/>
      <c r="AN51" s="102"/>
      <c r="AO51" s="103"/>
      <c r="AP51" s="64">
        <v>6.6550000000000002</v>
      </c>
      <c r="AQ51" s="27">
        <v>7</v>
      </c>
      <c r="AR51" s="28">
        <f t="shared" si="12"/>
        <v>0.24800000000000022</v>
      </c>
      <c r="AS51" s="5"/>
      <c r="AT51" s="5"/>
      <c r="AU51" s="5"/>
    </row>
    <row r="52" spans="1:49" ht="18" customHeight="1">
      <c r="A52" s="5"/>
      <c r="B52" s="155" t="s">
        <v>36</v>
      </c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5"/>
      <c r="N52" s="22">
        <v>10</v>
      </c>
      <c r="O52" s="45">
        <f t="shared" si="8"/>
        <v>530.61</v>
      </c>
      <c r="P52" s="24" t="s">
        <v>32</v>
      </c>
      <c r="Q52" s="57" t="s">
        <v>179</v>
      </c>
      <c r="R52" s="25" t="s">
        <v>173</v>
      </c>
      <c r="S52" s="26">
        <v>8</v>
      </c>
      <c r="T52" s="65">
        <f t="shared" si="11"/>
        <v>113.00999999999988</v>
      </c>
      <c r="U52" s="62">
        <f t="shared" si="13"/>
        <v>58.740000000000009</v>
      </c>
      <c r="V52" s="61">
        <f t="shared" si="9"/>
        <v>269.62</v>
      </c>
      <c r="W52" s="33">
        <v>10</v>
      </c>
      <c r="X52" s="231">
        <v>33</v>
      </c>
      <c r="Y52" s="225">
        <v>60.62</v>
      </c>
      <c r="Z52" s="225">
        <v>60</v>
      </c>
      <c r="AA52" s="225">
        <v>61</v>
      </c>
      <c r="AB52" s="232">
        <v>55</v>
      </c>
      <c r="AC52" s="102"/>
      <c r="AD52" s="102"/>
      <c r="AE52" s="103"/>
      <c r="AF52" s="61">
        <f t="shared" si="10"/>
        <v>260.99</v>
      </c>
      <c r="AG52" s="33">
        <v>10</v>
      </c>
      <c r="AH52" s="224">
        <v>60</v>
      </c>
      <c r="AI52" s="225">
        <v>61</v>
      </c>
      <c r="AJ52" s="236">
        <v>23.99</v>
      </c>
      <c r="AK52" s="225">
        <v>59</v>
      </c>
      <c r="AL52" s="232">
        <v>57</v>
      </c>
      <c r="AM52" s="102"/>
      <c r="AN52" s="102"/>
      <c r="AO52" s="103"/>
      <c r="AP52" s="64">
        <v>6.71</v>
      </c>
      <c r="AQ52" s="27">
        <v>9</v>
      </c>
      <c r="AR52" s="28">
        <f t="shared" si="12"/>
        <v>0.30299999999999994</v>
      </c>
      <c r="AS52" s="5"/>
      <c r="AT52" s="5"/>
      <c r="AU52" s="5"/>
    </row>
    <row r="53" spans="1:49" ht="18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134" t="s">
        <v>25</v>
      </c>
      <c r="AG53" s="134"/>
      <c r="AH53" s="135"/>
      <c r="AI53" s="135"/>
      <c r="AJ53" s="135"/>
      <c r="AK53" s="135"/>
      <c r="AL53" s="135"/>
      <c r="AM53" s="39"/>
      <c r="AN53" s="39"/>
      <c r="AO53" s="39"/>
      <c r="AP53" s="40">
        <f>AVERAGE(AP43:AP52)</f>
        <v>6.6290999999999993</v>
      </c>
      <c r="AQ53" s="5"/>
      <c r="AR53" s="5"/>
      <c r="AS53" s="5"/>
      <c r="AT53" s="5"/>
      <c r="AU53" s="5"/>
    </row>
    <row r="54" spans="1:49" ht="18" customHeight="1">
      <c r="A54" s="5"/>
      <c r="B54" s="5"/>
      <c r="C54" s="5"/>
      <c r="D54" s="5"/>
      <c r="E54" s="172" t="s">
        <v>196</v>
      </c>
      <c r="F54" s="172"/>
      <c r="G54" s="172"/>
      <c r="H54" s="172"/>
      <c r="I54" s="172"/>
      <c r="J54" s="172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135" t="s">
        <v>27</v>
      </c>
      <c r="AG54" s="135"/>
      <c r="AH54" s="135"/>
      <c r="AI54" s="135"/>
      <c r="AJ54" s="135"/>
      <c r="AK54" s="135"/>
      <c r="AL54" s="135"/>
      <c r="AM54" s="39"/>
      <c r="AN54" s="39"/>
      <c r="AO54" s="39"/>
      <c r="AP54" s="41">
        <f>120/AP53</f>
        <v>18.102004797031274</v>
      </c>
      <c r="AQ54" s="5"/>
      <c r="AR54" s="5"/>
      <c r="AS54" s="5"/>
      <c r="AT54" s="5"/>
      <c r="AU54" s="5"/>
    </row>
    <row r="55" spans="1:49" ht="18" customHeight="1">
      <c r="A55" s="5"/>
      <c r="B55" s="5"/>
      <c r="C55" s="5"/>
      <c r="D55" s="5"/>
      <c r="E55" s="114">
        <v>41937</v>
      </c>
      <c r="F55" s="115">
        <v>41958</v>
      </c>
      <c r="G55" s="116">
        <v>41993</v>
      </c>
      <c r="H55" s="115">
        <v>41649</v>
      </c>
      <c r="I55" s="116">
        <v>41677</v>
      </c>
      <c r="J55" s="114">
        <v>41705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</row>
    <row r="56" spans="1:49" ht="18" customHeight="1" thickBot="1">
      <c r="A56" s="5"/>
      <c r="B56" s="5"/>
      <c r="C56" s="5"/>
      <c r="D56" s="118" t="s">
        <v>199</v>
      </c>
      <c r="E56" s="120"/>
      <c r="F56" s="120"/>
      <c r="G56" s="120"/>
      <c r="H56" s="119">
        <v>32</v>
      </c>
      <c r="I56" s="117"/>
      <c r="J56" s="117"/>
      <c r="K56" s="5"/>
      <c r="L56" s="5"/>
      <c r="M56" s="5"/>
      <c r="N56" s="167" t="s">
        <v>38</v>
      </c>
      <c r="O56" s="167"/>
      <c r="P56" s="167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5"/>
      <c r="AT56" s="5"/>
      <c r="AU56" s="5"/>
    </row>
    <row r="57" spans="1:49" ht="18" customHeight="1" thickBot="1">
      <c r="A57" s="5"/>
      <c r="B57" s="5"/>
      <c r="C57" s="5"/>
      <c r="D57" s="118" t="s">
        <v>190</v>
      </c>
      <c r="E57" s="120"/>
      <c r="F57" s="119">
        <v>6</v>
      </c>
      <c r="G57" s="119">
        <v>32</v>
      </c>
      <c r="H57" s="120"/>
      <c r="I57" s="117"/>
      <c r="J57" s="117"/>
      <c r="K57" s="5"/>
      <c r="L57" s="5"/>
      <c r="M57" s="5"/>
      <c r="N57" s="167"/>
      <c r="O57" s="167"/>
      <c r="P57" s="167"/>
      <c r="Q57" s="9"/>
      <c r="R57" s="139" t="s">
        <v>40</v>
      </c>
      <c r="S57" s="139"/>
      <c r="T57" s="139"/>
      <c r="U57" s="13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140">
        <v>41937</v>
      </c>
      <c r="AQ57" s="140"/>
      <c r="AR57" s="140"/>
      <c r="AS57" s="5"/>
      <c r="AT57" s="5"/>
      <c r="AU57" s="5"/>
    </row>
    <row r="58" spans="1:49" ht="18" customHeight="1" thickBot="1">
      <c r="A58" s="5"/>
      <c r="B58" s="5"/>
      <c r="C58" s="5"/>
      <c r="D58" s="118" t="s">
        <v>31</v>
      </c>
      <c r="E58" s="119">
        <v>5</v>
      </c>
      <c r="F58" s="119">
        <v>35</v>
      </c>
      <c r="G58" s="119">
        <v>31</v>
      </c>
      <c r="H58" s="119">
        <v>7</v>
      </c>
      <c r="I58" s="117"/>
      <c r="J58" s="117"/>
      <c r="K58" s="5"/>
      <c r="L58" s="5"/>
      <c r="M58" s="5"/>
      <c r="N58" s="141" t="s">
        <v>2</v>
      </c>
      <c r="O58" s="142" t="s">
        <v>3</v>
      </c>
      <c r="P58" s="143" t="s">
        <v>4</v>
      </c>
      <c r="Q58" s="144" t="s">
        <v>5</v>
      </c>
      <c r="R58" s="145" t="s">
        <v>6</v>
      </c>
      <c r="S58" s="145" t="s">
        <v>7</v>
      </c>
      <c r="T58" s="146" t="s">
        <v>8</v>
      </c>
      <c r="U58" s="146"/>
      <c r="V58" s="162" t="s">
        <v>9</v>
      </c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33" t="s">
        <v>10</v>
      </c>
      <c r="AQ58" s="133"/>
      <c r="AR58" s="133"/>
      <c r="AS58" s="5"/>
      <c r="AT58" s="5"/>
      <c r="AU58" s="5"/>
    </row>
    <row r="59" spans="1:49" ht="18" customHeight="1" thickBot="1">
      <c r="A59" s="5"/>
      <c r="B59" s="5"/>
      <c r="C59" s="5"/>
      <c r="D59" s="118" t="s">
        <v>32</v>
      </c>
      <c r="E59" s="119">
        <v>32</v>
      </c>
      <c r="F59" s="119">
        <v>8</v>
      </c>
      <c r="G59" s="119">
        <v>5</v>
      </c>
      <c r="H59" s="119">
        <v>31</v>
      </c>
      <c r="I59" s="117"/>
      <c r="J59" s="117"/>
      <c r="K59" s="5"/>
      <c r="L59" s="5"/>
      <c r="M59" s="5"/>
      <c r="N59" s="141"/>
      <c r="O59" s="142"/>
      <c r="P59" s="143"/>
      <c r="Q59" s="144"/>
      <c r="R59" s="145"/>
      <c r="S59" s="145"/>
      <c r="T59" s="11" t="s">
        <v>11</v>
      </c>
      <c r="U59" s="12" t="s">
        <v>12</v>
      </c>
      <c r="V59" s="13" t="s">
        <v>13</v>
      </c>
      <c r="W59" s="14" t="s">
        <v>2</v>
      </c>
      <c r="X59" s="196">
        <v>1</v>
      </c>
      <c r="Y59" s="207">
        <v>2</v>
      </c>
      <c r="Z59" s="208">
        <v>3</v>
      </c>
      <c r="AA59" s="209">
        <v>4</v>
      </c>
      <c r="AB59" s="205">
        <v>5</v>
      </c>
      <c r="AC59" s="78"/>
      <c r="AD59" s="79"/>
      <c r="AE59" s="80"/>
      <c r="AF59" s="13" t="s">
        <v>14</v>
      </c>
      <c r="AG59" s="14" t="s">
        <v>2</v>
      </c>
      <c r="AH59" s="196">
        <v>1</v>
      </c>
      <c r="AI59" s="207">
        <v>2</v>
      </c>
      <c r="AJ59" s="208">
        <v>3</v>
      </c>
      <c r="AK59" s="209">
        <v>4</v>
      </c>
      <c r="AL59" s="205">
        <v>5</v>
      </c>
      <c r="AM59" s="78"/>
      <c r="AN59" s="79"/>
      <c r="AO59" s="80"/>
      <c r="AP59" s="15" t="s">
        <v>15</v>
      </c>
      <c r="AQ59" s="16" t="s">
        <v>2</v>
      </c>
      <c r="AR59" s="17" t="s">
        <v>16</v>
      </c>
      <c r="AS59" s="5"/>
      <c r="AT59" s="5"/>
      <c r="AU59" s="5"/>
    </row>
    <row r="60" spans="1:49" ht="18" customHeight="1" thickBot="1">
      <c r="A60" s="5"/>
      <c r="B60" s="5"/>
      <c r="C60" s="5"/>
      <c r="D60" s="118" t="s">
        <v>26</v>
      </c>
      <c r="E60" s="119">
        <v>20</v>
      </c>
      <c r="F60" s="119">
        <v>5</v>
      </c>
      <c r="G60" s="120"/>
      <c r="H60" s="120"/>
      <c r="I60" s="117"/>
      <c r="J60" s="117"/>
      <c r="K60" s="5"/>
      <c r="L60" s="5"/>
      <c r="M60" s="5"/>
      <c r="N60" s="22">
        <v>1</v>
      </c>
      <c r="O60" s="23">
        <f t="shared" ref="O60:O66" si="14">V60+AF60</f>
        <v>592.77</v>
      </c>
      <c r="P60" s="24" t="s">
        <v>22</v>
      </c>
      <c r="Q60" s="25" t="s">
        <v>108</v>
      </c>
      <c r="R60" s="25" t="s">
        <v>174</v>
      </c>
      <c r="S60" s="26">
        <v>31</v>
      </c>
      <c r="T60" s="111"/>
      <c r="U60" s="112"/>
      <c r="V60" s="61">
        <f t="shared" ref="V60:V68" si="15">SUM(X60:AB60)</f>
        <v>296.46000000000004</v>
      </c>
      <c r="W60" s="193">
        <v>1</v>
      </c>
      <c r="X60" s="201">
        <v>59</v>
      </c>
      <c r="Y60" s="202">
        <v>59</v>
      </c>
      <c r="Z60" s="202">
        <v>59.46</v>
      </c>
      <c r="AA60" s="210">
        <v>60</v>
      </c>
      <c r="AB60" s="206">
        <v>59</v>
      </c>
      <c r="AC60" s="81"/>
      <c r="AD60" s="81"/>
      <c r="AE60" s="82"/>
      <c r="AF60" s="61">
        <f t="shared" ref="AF60:AF68" si="16">SUM(AH60:AL60)</f>
        <v>296.31</v>
      </c>
      <c r="AG60" s="193">
        <v>1</v>
      </c>
      <c r="AH60" s="201">
        <v>59</v>
      </c>
      <c r="AI60" s="210">
        <v>60.31</v>
      </c>
      <c r="AJ60" s="217">
        <v>58</v>
      </c>
      <c r="AK60" s="202">
        <v>59</v>
      </c>
      <c r="AL60" s="218">
        <v>60</v>
      </c>
      <c r="AM60" s="81"/>
      <c r="AN60" s="81"/>
      <c r="AO60" s="82"/>
      <c r="AP60" s="58">
        <v>6.8520000000000003</v>
      </c>
      <c r="AQ60" s="84">
        <v>2</v>
      </c>
      <c r="AR60" s="91">
        <f>AP60-$AP$63</f>
        <v>1.5000000000000568E-2</v>
      </c>
      <c r="AS60" s="7"/>
      <c r="AT60" s="7"/>
      <c r="AU60" s="7"/>
    </row>
    <row r="61" spans="1:49" s="10" customFormat="1" ht="18" customHeight="1">
      <c r="A61" s="5"/>
      <c r="B61" s="5"/>
      <c r="C61" s="5"/>
      <c r="D61" s="118" t="s">
        <v>172</v>
      </c>
      <c r="E61" s="119">
        <v>21</v>
      </c>
      <c r="F61" s="119">
        <v>31</v>
      </c>
      <c r="G61" s="119">
        <v>20</v>
      </c>
      <c r="H61" s="119">
        <v>5</v>
      </c>
      <c r="I61" s="117"/>
      <c r="J61" s="117"/>
      <c r="K61" s="5"/>
      <c r="L61" s="5"/>
      <c r="M61" s="5"/>
      <c r="N61" s="22">
        <v>2</v>
      </c>
      <c r="O61" s="23">
        <f t="shared" si="14"/>
        <v>564.43000000000006</v>
      </c>
      <c r="P61" s="31" t="s">
        <v>172</v>
      </c>
      <c r="Q61" s="25" t="s">
        <v>176</v>
      </c>
      <c r="R61" s="25" t="s">
        <v>174</v>
      </c>
      <c r="S61" s="26">
        <v>21</v>
      </c>
      <c r="T61" s="65">
        <f>$O$60-O61</f>
        <v>28.339999999999918</v>
      </c>
      <c r="U61" s="112"/>
      <c r="V61" s="61">
        <f t="shared" si="15"/>
        <v>283.12</v>
      </c>
      <c r="W61" s="194">
        <v>2</v>
      </c>
      <c r="X61" s="211">
        <v>57</v>
      </c>
      <c r="Y61" s="87">
        <v>56</v>
      </c>
      <c r="Z61" s="89">
        <v>57</v>
      </c>
      <c r="AA61" s="89">
        <v>57</v>
      </c>
      <c r="AB61" s="212">
        <v>56.12</v>
      </c>
      <c r="AC61" s="81"/>
      <c r="AD61" s="81"/>
      <c r="AE61" s="82"/>
      <c r="AF61" s="61">
        <f t="shared" si="16"/>
        <v>281.31</v>
      </c>
      <c r="AG61" s="33">
        <v>4</v>
      </c>
      <c r="AH61" s="219">
        <v>56</v>
      </c>
      <c r="AI61" s="72">
        <v>55</v>
      </c>
      <c r="AJ61" s="89">
        <v>57</v>
      </c>
      <c r="AK61" s="89">
        <v>57.31</v>
      </c>
      <c r="AL61" s="212">
        <v>56</v>
      </c>
      <c r="AM61" s="81"/>
      <c r="AN61" s="81"/>
      <c r="AO61" s="82"/>
      <c r="AP61" s="46">
        <v>7.0359999999999996</v>
      </c>
      <c r="AQ61" s="30">
        <v>3</v>
      </c>
      <c r="AR61" s="28">
        <f t="shared" ref="AR61:AR67" si="17">AP61-$AP$63</f>
        <v>0.19899999999999984</v>
      </c>
      <c r="AS61" s="5"/>
      <c r="AT61" s="5"/>
      <c r="AU61" s="5"/>
      <c r="AW61" s="21">
        <v>1</v>
      </c>
    </row>
    <row r="62" spans="1:49" s="10" customFormat="1" ht="18" customHeight="1">
      <c r="A62" s="5"/>
      <c r="B62" s="5"/>
      <c r="C62" s="5"/>
      <c r="D62" s="118" t="s">
        <v>171</v>
      </c>
      <c r="E62" s="119">
        <v>7</v>
      </c>
      <c r="F62" s="119">
        <v>32</v>
      </c>
      <c r="G62" s="119">
        <v>30</v>
      </c>
      <c r="H62" s="119">
        <v>6</v>
      </c>
      <c r="I62" s="117"/>
      <c r="J62" s="117"/>
      <c r="K62" s="5"/>
      <c r="L62" s="5"/>
      <c r="M62" s="5"/>
      <c r="N62" s="22">
        <v>3</v>
      </c>
      <c r="O62" s="23">
        <f t="shared" si="14"/>
        <v>562.8900000000001</v>
      </c>
      <c r="P62" s="24" t="s">
        <v>26</v>
      </c>
      <c r="Q62" s="25" t="s">
        <v>175</v>
      </c>
      <c r="R62" s="25" t="s">
        <v>174</v>
      </c>
      <c r="S62" s="26">
        <v>20</v>
      </c>
      <c r="T62" s="65">
        <f t="shared" ref="T62:T68" si="18">$O$60-O62</f>
        <v>29.879999999999882</v>
      </c>
      <c r="U62" s="62">
        <f t="shared" ref="U62:U68" si="19">O61-O62</f>
        <v>1.5399999999999636</v>
      </c>
      <c r="V62" s="61">
        <f t="shared" si="15"/>
        <v>280.59000000000003</v>
      </c>
      <c r="W62" s="195">
        <v>3</v>
      </c>
      <c r="X62" s="213">
        <v>55</v>
      </c>
      <c r="Y62" s="72">
        <v>55</v>
      </c>
      <c r="Z62" s="88">
        <v>58</v>
      </c>
      <c r="AA62" s="87">
        <v>56</v>
      </c>
      <c r="AB62" s="214">
        <v>56.59</v>
      </c>
      <c r="AC62" s="81"/>
      <c r="AD62" s="81"/>
      <c r="AE62" s="82"/>
      <c r="AF62" s="61">
        <f t="shared" si="16"/>
        <v>282.3</v>
      </c>
      <c r="AG62" s="195">
        <v>3</v>
      </c>
      <c r="AH62" s="219">
        <v>56.3</v>
      </c>
      <c r="AI62" s="87">
        <v>56</v>
      </c>
      <c r="AJ62" s="87">
        <v>56</v>
      </c>
      <c r="AK62" s="88">
        <v>58</v>
      </c>
      <c r="AL62" s="212">
        <v>56</v>
      </c>
      <c r="AM62" s="81"/>
      <c r="AN62" s="81"/>
      <c r="AO62" s="82"/>
      <c r="AP62" s="46">
        <v>7.2629999999999999</v>
      </c>
      <c r="AQ62" s="27">
        <v>6</v>
      </c>
      <c r="AR62" s="28">
        <f t="shared" si="17"/>
        <v>0.42600000000000016</v>
      </c>
      <c r="AS62" s="5"/>
      <c r="AT62" s="5"/>
      <c r="AU62" s="5"/>
      <c r="AW62" s="29">
        <v>2</v>
      </c>
    </row>
    <row r="63" spans="1:49" s="10" customFormat="1" ht="18" customHeight="1">
      <c r="A63" s="5"/>
      <c r="B63" s="5"/>
      <c r="C63" s="5"/>
      <c r="D63" s="118" t="s">
        <v>28</v>
      </c>
      <c r="E63" s="119">
        <v>30</v>
      </c>
      <c r="F63" s="119">
        <v>21</v>
      </c>
      <c r="G63" s="119">
        <v>35</v>
      </c>
      <c r="H63" s="120"/>
      <c r="I63" s="117"/>
      <c r="J63" s="117"/>
      <c r="K63" s="5"/>
      <c r="L63" s="5"/>
      <c r="M63" s="5"/>
      <c r="N63" s="22">
        <v>4</v>
      </c>
      <c r="O63" s="23">
        <f t="shared" si="14"/>
        <v>559.87</v>
      </c>
      <c r="P63" s="24" t="s">
        <v>24</v>
      </c>
      <c r="Q63" s="25" t="s">
        <v>178</v>
      </c>
      <c r="R63" s="25" t="s">
        <v>174</v>
      </c>
      <c r="S63" s="26">
        <v>6</v>
      </c>
      <c r="T63" s="65">
        <f t="shared" si="18"/>
        <v>32.899999999999977</v>
      </c>
      <c r="U63" s="62">
        <f t="shared" si="19"/>
        <v>3.0200000000000955</v>
      </c>
      <c r="V63" s="61">
        <f t="shared" si="15"/>
        <v>267.33</v>
      </c>
      <c r="W63" s="33">
        <v>7</v>
      </c>
      <c r="X63" s="204">
        <v>59</v>
      </c>
      <c r="Y63" s="86">
        <v>59</v>
      </c>
      <c r="Z63" s="86">
        <v>59</v>
      </c>
      <c r="AA63" s="88">
        <v>58</v>
      </c>
      <c r="AB63" s="215">
        <v>32.33</v>
      </c>
      <c r="AC63" s="81"/>
      <c r="AD63" s="81"/>
      <c r="AE63" s="82"/>
      <c r="AF63" s="61">
        <f t="shared" si="16"/>
        <v>292.54000000000002</v>
      </c>
      <c r="AG63" s="194">
        <v>2</v>
      </c>
      <c r="AH63" s="204">
        <v>59</v>
      </c>
      <c r="AI63" s="89">
        <v>57</v>
      </c>
      <c r="AJ63" s="86">
        <v>59</v>
      </c>
      <c r="AK63" s="88">
        <v>58</v>
      </c>
      <c r="AL63" s="220">
        <v>59.54</v>
      </c>
      <c r="AM63" s="81"/>
      <c r="AN63" s="81"/>
      <c r="AO63" s="82"/>
      <c r="AP63" s="58">
        <v>6.8369999999999997</v>
      </c>
      <c r="AQ63" s="83">
        <v>1</v>
      </c>
      <c r="AR63" s="90"/>
      <c r="AS63" s="5"/>
      <c r="AT63" s="5"/>
      <c r="AU63" s="5"/>
      <c r="AW63" s="30">
        <v>3</v>
      </c>
    </row>
    <row r="64" spans="1:49" s="10" customFormat="1" ht="18" customHeight="1">
      <c r="A64" s="5"/>
      <c r="B64" s="5"/>
      <c r="C64" s="5"/>
      <c r="D64" s="118" t="s">
        <v>22</v>
      </c>
      <c r="E64" s="119">
        <v>31</v>
      </c>
      <c r="F64" s="119">
        <v>20</v>
      </c>
      <c r="G64" s="119">
        <v>7</v>
      </c>
      <c r="H64" s="119">
        <v>35</v>
      </c>
      <c r="I64" s="117"/>
      <c r="J64" s="117"/>
      <c r="K64" s="5"/>
      <c r="L64" s="5"/>
      <c r="M64" s="5"/>
      <c r="N64" s="22">
        <v>5</v>
      </c>
      <c r="O64" s="23">
        <f t="shared" si="14"/>
        <v>552.24</v>
      </c>
      <c r="P64" s="24" t="s">
        <v>90</v>
      </c>
      <c r="Q64" s="25" t="s">
        <v>177</v>
      </c>
      <c r="R64" s="25" t="s">
        <v>174</v>
      </c>
      <c r="S64" s="26">
        <v>35</v>
      </c>
      <c r="T64" s="65">
        <f t="shared" si="18"/>
        <v>40.529999999999973</v>
      </c>
      <c r="U64" s="62">
        <f t="shared" si="19"/>
        <v>7.6299999999999955</v>
      </c>
      <c r="V64" s="61">
        <f t="shared" si="15"/>
        <v>273.77999999999997</v>
      </c>
      <c r="W64" s="33">
        <v>5</v>
      </c>
      <c r="X64" s="213">
        <v>55</v>
      </c>
      <c r="Y64" s="72">
        <v>54</v>
      </c>
      <c r="Z64" s="72">
        <v>54</v>
      </c>
      <c r="AA64" s="87">
        <v>56</v>
      </c>
      <c r="AB64" s="216">
        <v>54.78</v>
      </c>
      <c r="AC64" s="81"/>
      <c r="AD64" s="81"/>
      <c r="AE64" s="82"/>
      <c r="AF64" s="61">
        <f t="shared" si="16"/>
        <v>278.46000000000004</v>
      </c>
      <c r="AG64" s="33">
        <v>5</v>
      </c>
      <c r="AH64" s="213">
        <v>55</v>
      </c>
      <c r="AI64" s="87">
        <v>56</v>
      </c>
      <c r="AJ64" s="87">
        <v>56.46</v>
      </c>
      <c r="AK64" s="72">
        <v>55</v>
      </c>
      <c r="AL64" s="212">
        <v>56</v>
      </c>
      <c r="AM64" s="81"/>
      <c r="AN64" s="81"/>
      <c r="AO64" s="82"/>
      <c r="AP64" s="46">
        <v>7.306</v>
      </c>
      <c r="AQ64" s="27">
        <v>7</v>
      </c>
      <c r="AR64" s="28">
        <f t="shared" si="17"/>
        <v>0.46900000000000031</v>
      </c>
      <c r="AS64" s="5"/>
      <c r="AT64" s="5"/>
      <c r="AU64" s="5"/>
      <c r="AW64" s="27">
        <v>4</v>
      </c>
    </row>
    <row r="65" spans="1:49" s="10" customFormat="1" ht="18" customHeight="1">
      <c r="A65" s="5"/>
      <c r="B65" s="5"/>
      <c r="C65" s="5"/>
      <c r="D65" s="118" t="s">
        <v>90</v>
      </c>
      <c r="E65" s="119">
        <v>35</v>
      </c>
      <c r="F65" s="120"/>
      <c r="G65" s="119">
        <v>21</v>
      </c>
      <c r="H65" s="119">
        <v>4</v>
      </c>
      <c r="I65" s="117"/>
      <c r="J65" s="117"/>
      <c r="K65" s="5"/>
      <c r="L65" s="5"/>
      <c r="M65" s="5"/>
      <c r="N65" s="22">
        <v>6</v>
      </c>
      <c r="O65" s="23">
        <f t="shared" si="14"/>
        <v>549.37</v>
      </c>
      <c r="P65" s="24" t="s">
        <v>171</v>
      </c>
      <c r="Q65" s="25" t="s">
        <v>176</v>
      </c>
      <c r="R65" s="25" t="s">
        <v>174</v>
      </c>
      <c r="S65" s="26">
        <v>7</v>
      </c>
      <c r="T65" s="65">
        <f t="shared" si="18"/>
        <v>43.399999999999977</v>
      </c>
      <c r="U65" s="62">
        <f t="shared" si="19"/>
        <v>2.8700000000000045</v>
      </c>
      <c r="V65" s="61">
        <f t="shared" si="15"/>
        <v>273.45</v>
      </c>
      <c r="W65" s="33">
        <v>6</v>
      </c>
      <c r="X65" s="213">
        <v>52.45</v>
      </c>
      <c r="Y65" s="72">
        <v>54</v>
      </c>
      <c r="Z65" s="72">
        <v>55</v>
      </c>
      <c r="AA65" s="87">
        <v>56</v>
      </c>
      <c r="AB65" s="212">
        <v>56</v>
      </c>
      <c r="AC65" s="81"/>
      <c r="AD65" s="81"/>
      <c r="AE65" s="82"/>
      <c r="AF65" s="61">
        <f t="shared" si="16"/>
        <v>275.92</v>
      </c>
      <c r="AG65" s="33">
        <v>6</v>
      </c>
      <c r="AH65" s="213">
        <v>54</v>
      </c>
      <c r="AI65" s="89">
        <v>57</v>
      </c>
      <c r="AJ65" s="87">
        <v>56</v>
      </c>
      <c r="AK65" s="72">
        <v>55</v>
      </c>
      <c r="AL65" s="216">
        <v>53.92</v>
      </c>
      <c r="AM65" s="81"/>
      <c r="AN65" s="81"/>
      <c r="AO65" s="82"/>
      <c r="AP65" s="46">
        <v>7.2460000000000004</v>
      </c>
      <c r="AQ65" s="27">
        <v>4</v>
      </c>
      <c r="AR65" s="28">
        <f t="shared" si="17"/>
        <v>0.4090000000000007</v>
      </c>
      <c r="AS65" s="5"/>
      <c r="AT65" s="5"/>
      <c r="AU65" s="5"/>
      <c r="AW65" s="27">
        <v>5</v>
      </c>
    </row>
    <row r="66" spans="1:49" s="10" customFormat="1" ht="18" customHeight="1">
      <c r="A66" s="5"/>
      <c r="B66" s="5"/>
      <c r="C66" s="5"/>
      <c r="D66" s="118" t="s">
        <v>24</v>
      </c>
      <c r="E66" s="119">
        <v>6</v>
      </c>
      <c r="F66" s="119">
        <v>7</v>
      </c>
      <c r="G66" s="119">
        <v>8</v>
      </c>
      <c r="H66" s="119">
        <v>20</v>
      </c>
      <c r="I66" s="117"/>
      <c r="J66" s="117"/>
      <c r="K66" s="5"/>
      <c r="L66" s="5"/>
      <c r="M66" s="5"/>
      <c r="N66" s="22">
        <v>7</v>
      </c>
      <c r="O66" s="23">
        <f t="shared" si="14"/>
        <v>549.15000000000009</v>
      </c>
      <c r="P66" s="24" t="s">
        <v>31</v>
      </c>
      <c r="Q66" s="25" t="s">
        <v>177</v>
      </c>
      <c r="R66" s="25" t="s">
        <v>174</v>
      </c>
      <c r="S66" s="26">
        <v>5</v>
      </c>
      <c r="T66" s="65">
        <f t="shared" si="18"/>
        <v>43.619999999999891</v>
      </c>
      <c r="U66" s="56">
        <f t="shared" si="19"/>
        <v>0.2199999999999136</v>
      </c>
      <c r="V66" s="61">
        <f t="shared" si="15"/>
        <v>274.11</v>
      </c>
      <c r="W66" s="33">
        <v>4</v>
      </c>
      <c r="X66" s="213">
        <v>55</v>
      </c>
      <c r="Y66" s="72">
        <v>54.11</v>
      </c>
      <c r="Z66" s="72">
        <v>55</v>
      </c>
      <c r="AA66" s="87">
        <v>56</v>
      </c>
      <c r="AB66" s="216">
        <v>54</v>
      </c>
      <c r="AC66" s="81"/>
      <c r="AD66" s="81"/>
      <c r="AE66" s="82"/>
      <c r="AF66" s="61">
        <f t="shared" si="16"/>
        <v>275.04000000000002</v>
      </c>
      <c r="AG66" s="33">
        <v>7</v>
      </c>
      <c r="AH66" s="219">
        <v>56</v>
      </c>
      <c r="AI66" s="72">
        <v>55</v>
      </c>
      <c r="AJ66" s="72">
        <v>55</v>
      </c>
      <c r="AK66" s="72">
        <v>54</v>
      </c>
      <c r="AL66" s="216">
        <v>55.04</v>
      </c>
      <c r="AM66" s="81"/>
      <c r="AN66" s="81"/>
      <c r="AO66" s="82"/>
      <c r="AP66" s="46">
        <v>7.2629999999999999</v>
      </c>
      <c r="AQ66" s="27">
        <v>5</v>
      </c>
      <c r="AR66" s="28">
        <f t="shared" si="17"/>
        <v>0.42600000000000016</v>
      </c>
      <c r="AS66" s="5"/>
      <c r="AT66" s="5"/>
      <c r="AU66" s="5"/>
      <c r="AW66" s="27">
        <v>6</v>
      </c>
    </row>
    <row r="67" spans="1:49" ht="18" customHeight="1">
      <c r="A67" s="5"/>
      <c r="B67" s="5"/>
      <c r="C67" s="5"/>
      <c r="D67" s="118" t="s">
        <v>191</v>
      </c>
      <c r="E67" s="120"/>
      <c r="F67" s="119">
        <v>30</v>
      </c>
      <c r="G67" s="119">
        <v>6</v>
      </c>
      <c r="H67" s="120"/>
      <c r="I67" s="117"/>
      <c r="J67" s="117"/>
      <c r="K67" s="5"/>
      <c r="L67" s="5"/>
      <c r="M67" s="5"/>
      <c r="N67" s="22">
        <v>8</v>
      </c>
      <c r="O67" s="23">
        <f>V67+AF67-16.77</f>
        <v>503.78999999999996</v>
      </c>
      <c r="P67" s="24" t="s">
        <v>32</v>
      </c>
      <c r="Q67" s="25" t="s">
        <v>179</v>
      </c>
      <c r="R67" s="25" t="s">
        <v>173</v>
      </c>
      <c r="S67" s="26">
        <v>32</v>
      </c>
      <c r="T67" s="65">
        <f t="shared" si="18"/>
        <v>88.980000000000018</v>
      </c>
      <c r="U67" s="62">
        <f>O66-O67</f>
        <v>45.360000000000127</v>
      </c>
      <c r="V67" s="61">
        <f t="shared" si="15"/>
        <v>256.58</v>
      </c>
      <c r="W67" s="33">
        <v>8</v>
      </c>
      <c r="X67" s="213">
        <v>49</v>
      </c>
      <c r="Y67" s="72">
        <v>52</v>
      </c>
      <c r="Z67" s="72">
        <v>51</v>
      </c>
      <c r="AA67" s="72">
        <v>52.58</v>
      </c>
      <c r="AB67" s="216">
        <v>52</v>
      </c>
      <c r="AC67" s="81"/>
      <c r="AD67" s="81"/>
      <c r="AE67" s="82"/>
      <c r="AF67" s="61">
        <f t="shared" si="16"/>
        <v>263.98</v>
      </c>
      <c r="AG67" s="33">
        <v>9</v>
      </c>
      <c r="AH67" s="213">
        <v>53</v>
      </c>
      <c r="AI67" s="72">
        <v>52</v>
      </c>
      <c r="AJ67" s="72">
        <v>53</v>
      </c>
      <c r="AK67" s="72">
        <v>53</v>
      </c>
      <c r="AL67" s="216">
        <v>52.98</v>
      </c>
      <c r="AM67" s="81"/>
      <c r="AN67" s="81"/>
      <c r="AO67" s="82"/>
      <c r="AP67" s="46">
        <v>7.4560000000000004</v>
      </c>
      <c r="AQ67" s="27">
        <v>8</v>
      </c>
      <c r="AR67" s="28">
        <f t="shared" si="17"/>
        <v>0.61900000000000066</v>
      </c>
      <c r="AS67" s="5"/>
      <c r="AT67" s="5"/>
      <c r="AU67" s="5"/>
      <c r="AW67" s="27">
        <v>7</v>
      </c>
    </row>
    <row r="68" spans="1:49" ht="18" customHeight="1">
      <c r="A68" s="5"/>
      <c r="B68" s="5"/>
      <c r="C68" s="5"/>
      <c r="D68" s="118" t="s">
        <v>197</v>
      </c>
      <c r="E68" s="120"/>
      <c r="F68" s="120"/>
      <c r="G68" s="119">
        <v>4</v>
      </c>
      <c r="H68" s="119">
        <v>30</v>
      </c>
      <c r="I68" s="117"/>
      <c r="J68" s="117"/>
      <c r="K68" s="5"/>
      <c r="L68" s="5"/>
      <c r="M68" s="5"/>
      <c r="N68" s="22">
        <v>9</v>
      </c>
      <c r="O68" s="23">
        <f>V68+AF68</f>
        <v>271.13</v>
      </c>
      <c r="P68" s="24" t="s">
        <v>28</v>
      </c>
      <c r="Q68" s="25" t="s">
        <v>180</v>
      </c>
      <c r="R68" s="25" t="s">
        <v>173</v>
      </c>
      <c r="S68" s="26">
        <v>30</v>
      </c>
      <c r="T68" s="65">
        <f t="shared" si="18"/>
        <v>321.64</v>
      </c>
      <c r="U68" s="62">
        <f t="shared" si="19"/>
        <v>232.65999999999997</v>
      </c>
      <c r="V68" s="61">
        <f t="shared" si="15"/>
        <v>0</v>
      </c>
      <c r="W68" s="33">
        <v>9</v>
      </c>
      <c r="X68" s="221"/>
      <c r="Y68" s="222"/>
      <c r="Z68" s="222"/>
      <c r="AA68" s="222"/>
      <c r="AB68" s="223"/>
      <c r="AC68" s="81"/>
      <c r="AD68" s="81"/>
      <c r="AE68" s="82"/>
      <c r="AF68" s="61">
        <f t="shared" si="16"/>
        <v>271.13</v>
      </c>
      <c r="AG68" s="33">
        <v>8</v>
      </c>
      <c r="AH68" s="224">
        <v>53</v>
      </c>
      <c r="AI68" s="225">
        <v>54</v>
      </c>
      <c r="AJ68" s="225">
        <v>55</v>
      </c>
      <c r="AK68" s="226">
        <v>53</v>
      </c>
      <c r="AL68" s="227">
        <v>56.13</v>
      </c>
      <c r="AM68" s="81"/>
      <c r="AN68" s="81"/>
      <c r="AO68" s="82"/>
      <c r="AP68" s="97"/>
      <c r="AQ68" s="98"/>
      <c r="AR68" s="90"/>
      <c r="AS68" s="5"/>
      <c r="AT68" s="5"/>
      <c r="AU68" s="5"/>
      <c r="AW68" s="27">
        <v>8</v>
      </c>
    </row>
    <row r="69" spans="1:49" ht="18" customHeight="1">
      <c r="A69" s="5"/>
      <c r="B69" s="5"/>
      <c r="C69" s="5"/>
      <c r="D69" s="129"/>
      <c r="E69" s="129"/>
      <c r="F69" s="129"/>
      <c r="G69" s="129"/>
      <c r="H69" s="129"/>
      <c r="I69" s="129"/>
      <c r="J69" s="129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134" t="s">
        <v>25</v>
      </c>
      <c r="AG69" s="134"/>
      <c r="AH69" s="135"/>
      <c r="AI69" s="135"/>
      <c r="AJ69" s="135"/>
      <c r="AK69" s="135"/>
      <c r="AL69" s="135"/>
      <c r="AM69" s="39"/>
      <c r="AN69" s="39"/>
      <c r="AO69" s="39"/>
      <c r="AP69" s="40">
        <f>AVERAGE(AP60:AP67)</f>
        <v>7.157375</v>
      </c>
      <c r="AQ69" s="5"/>
      <c r="AR69" s="5"/>
      <c r="AS69" s="5"/>
      <c r="AT69" s="5"/>
      <c r="AU69" s="5"/>
      <c r="AW69" s="27">
        <v>9</v>
      </c>
    </row>
    <row r="70" spans="1:49" ht="18" customHeight="1">
      <c r="A70" s="5"/>
      <c r="B70" s="5"/>
      <c r="C70" s="5"/>
      <c r="D70" s="136" t="s">
        <v>203</v>
      </c>
      <c r="E70" s="117"/>
      <c r="F70" s="117">
        <v>4</v>
      </c>
      <c r="G70" s="117">
        <v>11</v>
      </c>
      <c r="H70" s="117">
        <v>21</v>
      </c>
      <c r="I70" s="117"/>
      <c r="J70" s="117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135" t="s">
        <v>27</v>
      </c>
      <c r="AG70" s="135"/>
      <c r="AH70" s="135"/>
      <c r="AI70" s="135"/>
      <c r="AJ70" s="135"/>
      <c r="AK70" s="135"/>
      <c r="AL70" s="135"/>
      <c r="AM70" s="39"/>
      <c r="AN70" s="39"/>
      <c r="AO70" s="39"/>
      <c r="AP70" s="41">
        <f>120/AP69</f>
        <v>16.765923260972073</v>
      </c>
      <c r="AQ70" s="5"/>
      <c r="AR70" s="5"/>
      <c r="AS70" s="5"/>
      <c r="AT70" s="5"/>
      <c r="AU70" s="5"/>
      <c r="AW70" s="27">
        <v>10</v>
      </c>
    </row>
    <row r="71" spans="1:49" ht="18" customHeight="1">
      <c r="A71" s="5"/>
      <c r="B71" s="5"/>
      <c r="C71" s="5"/>
      <c r="D71" s="137"/>
      <c r="E71" s="117"/>
      <c r="F71" s="117">
        <v>11</v>
      </c>
      <c r="G71" s="117">
        <v>14</v>
      </c>
      <c r="H71" s="117">
        <v>8</v>
      </c>
      <c r="I71" s="117"/>
      <c r="J71" s="117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W71" s="27">
        <v>11</v>
      </c>
    </row>
    <row r="72" spans="1:49" ht="18" customHeight="1">
      <c r="A72" s="5"/>
      <c r="B72" s="5"/>
      <c r="C72" s="5"/>
      <c r="D72" s="137"/>
      <c r="E72" s="117"/>
      <c r="F72" s="117">
        <v>14</v>
      </c>
      <c r="G72" s="117">
        <v>26</v>
      </c>
      <c r="H72" s="117">
        <v>11</v>
      </c>
      <c r="I72" s="117"/>
      <c r="J72" s="117"/>
      <c r="K72" s="5"/>
      <c r="L72" s="5"/>
      <c r="M72" s="5"/>
      <c r="O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W72" s="27">
        <v>12</v>
      </c>
    </row>
    <row r="73" spans="1:49" ht="18" customHeight="1">
      <c r="A73" s="5"/>
      <c r="B73" s="5"/>
      <c r="C73" s="5"/>
      <c r="D73" s="137"/>
      <c r="E73" s="117"/>
      <c r="F73" s="117">
        <v>26</v>
      </c>
      <c r="G73" s="117"/>
      <c r="H73" s="117">
        <v>14</v>
      </c>
      <c r="I73" s="117"/>
      <c r="J73" s="117"/>
      <c r="K73" s="5"/>
      <c r="L73" s="5"/>
      <c r="M73" s="5"/>
      <c r="O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W73" s="27">
        <v>13</v>
      </c>
    </row>
    <row r="74" spans="1:49" ht="18" customHeight="1">
      <c r="A74" s="5"/>
      <c r="B74" s="5"/>
      <c r="C74" s="5"/>
      <c r="D74" s="137"/>
      <c r="E74" s="117"/>
      <c r="F74" s="117"/>
      <c r="G74" s="117"/>
      <c r="H74" s="117">
        <v>26</v>
      </c>
      <c r="I74" s="117"/>
      <c r="J74" s="117"/>
      <c r="K74" s="5"/>
      <c r="L74" s="5"/>
      <c r="M74" s="5"/>
      <c r="O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W74" s="27">
        <v>14</v>
      </c>
    </row>
    <row r="75" spans="1:49" ht="18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O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W75" s="27">
        <v>15</v>
      </c>
    </row>
    <row r="76" spans="1:49" ht="18" customHeight="1">
      <c r="O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W76" s="27">
        <v>16</v>
      </c>
    </row>
    <row r="77" spans="1:49" ht="18" customHeight="1">
      <c r="O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9" ht="18" customHeight="1">
      <c r="O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9" ht="18" customHeight="1">
      <c r="O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9" ht="18" customHeight="1">
      <c r="O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5:41" ht="18" customHeight="1">
      <c r="O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5:41" ht="18" customHeight="1"/>
    <row r="83" spans="15:41" ht="18" customHeight="1"/>
    <row r="84" spans="15:41" ht="18" customHeight="1"/>
    <row r="85" spans="15:41" ht="18" customHeight="1"/>
    <row r="86" spans="15:41" ht="18" customHeight="1"/>
    <row r="87" spans="15:41" ht="18" customHeight="1"/>
    <row r="88" spans="15:41" ht="18" customHeight="1"/>
    <row r="89" spans="15:41" ht="18" customHeight="1"/>
    <row r="90" spans="15:41" ht="18" customHeight="1"/>
    <row r="91" spans="15:41" ht="18" customHeight="1"/>
    <row r="92" spans="15:41" ht="18" customHeight="1"/>
    <row r="93" spans="15:41" ht="18" customHeight="1"/>
    <row r="94" spans="15:41" ht="18" customHeight="1"/>
    <row r="95" spans="15:41" ht="18" customHeight="1"/>
    <row r="96" spans="15:41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</sheetData>
  <sheetProtection selectLockedCells="1" selectUnlockedCells="1"/>
  <sortState ref="D21:L35">
    <sortCondition descending="1" ref="E21:E35"/>
  </sortState>
  <mergeCells count="86">
    <mergeCell ref="R2:AA2"/>
    <mergeCell ref="AB2:AR2"/>
    <mergeCell ref="V3:AH3"/>
    <mergeCell ref="E5:I6"/>
    <mergeCell ref="B2:L3"/>
    <mergeCell ref="N2:Q3"/>
    <mergeCell ref="E7:I12"/>
    <mergeCell ref="J7:L8"/>
    <mergeCell ref="S41:S42"/>
    <mergeCell ref="T41:U41"/>
    <mergeCell ref="F19:F20"/>
    <mergeCell ref="R41:R42"/>
    <mergeCell ref="Q41:Q42"/>
    <mergeCell ref="B17:F18"/>
    <mergeCell ref="J9:L12"/>
    <mergeCell ref="B9:D10"/>
    <mergeCell ref="G40:L40"/>
    <mergeCell ref="AP41:AR41"/>
    <mergeCell ref="AF53:AL53"/>
    <mergeCell ref="AF54:AL54"/>
    <mergeCell ref="N56:P57"/>
    <mergeCell ref="R57:U57"/>
    <mergeCell ref="E54:J54"/>
    <mergeCell ref="AP57:AR57"/>
    <mergeCell ref="N58:N59"/>
    <mergeCell ref="O58:O59"/>
    <mergeCell ref="P58:P59"/>
    <mergeCell ref="Q58:Q59"/>
    <mergeCell ref="R58:R59"/>
    <mergeCell ref="AP58:AR58"/>
    <mergeCell ref="AF69:AL69"/>
    <mergeCell ref="AP23:AR23"/>
    <mergeCell ref="N21:P22"/>
    <mergeCell ref="R22:U22"/>
    <mergeCell ref="AP22:AR22"/>
    <mergeCell ref="N23:N24"/>
    <mergeCell ref="O23:O24"/>
    <mergeCell ref="V41:AO41"/>
    <mergeCell ref="P23:P24"/>
    <mergeCell ref="AP40:AR40"/>
    <mergeCell ref="Q23:Q24"/>
    <mergeCell ref="R23:R24"/>
    <mergeCell ref="V23:AO23"/>
    <mergeCell ref="AF37:AL37"/>
    <mergeCell ref="S23:S24"/>
    <mergeCell ref="T23:U23"/>
    <mergeCell ref="AF36:AL36"/>
    <mergeCell ref="AF70:AL70"/>
    <mergeCell ref="N39:P40"/>
    <mergeCell ref="R40:U40"/>
    <mergeCell ref="N41:N42"/>
    <mergeCell ref="O41:O42"/>
    <mergeCell ref="P41:P42"/>
    <mergeCell ref="V58:AO58"/>
    <mergeCell ref="S58:S59"/>
    <mergeCell ref="T58:U58"/>
    <mergeCell ref="B40:C41"/>
    <mergeCell ref="G19:L19"/>
    <mergeCell ref="B51:L51"/>
    <mergeCell ref="B52:L52"/>
    <mergeCell ref="B50:L50"/>
    <mergeCell ref="B49:L49"/>
    <mergeCell ref="D40:D41"/>
    <mergeCell ref="E40:E41"/>
    <mergeCell ref="F40:F41"/>
    <mergeCell ref="B19:C20"/>
    <mergeCell ref="P7:P8"/>
    <mergeCell ref="Q7:Q8"/>
    <mergeCell ref="R7:R8"/>
    <mergeCell ref="S7:S8"/>
    <mergeCell ref="T7:U7"/>
    <mergeCell ref="B38:F39"/>
    <mergeCell ref="B14:L15"/>
    <mergeCell ref="D19:D20"/>
    <mergeCell ref="E19:E20"/>
    <mergeCell ref="B11:D12"/>
    <mergeCell ref="V7:AO7"/>
    <mergeCell ref="AP7:AR7"/>
    <mergeCell ref="AF18:AL18"/>
    <mergeCell ref="AF19:AL19"/>
    <mergeCell ref="D70:D74"/>
    <mergeCell ref="N5:P6"/>
    <mergeCell ref="R6:U6"/>
    <mergeCell ref="AP6:AR6"/>
    <mergeCell ref="N7:N8"/>
    <mergeCell ref="O7:O8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ignoredErrors>
    <ignoredError sqref="V67:AF68 V60:AF66 V43:AF52 V25:AF35 V9:AF17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6"/>
  <sheetViews>
    <sheetView topLeftCell="A64" zoomScaleNormal="100" workbookViewId="0">
      <selection activeCell="B80" sqref="B80"/>
    </sheetView>
  </sheetViews>
  <sheetFormatPr baseColWidth="10" defaultRowHeight="12.75"/>
  <cols>
    <col min="1" max="1" width="3.7109375" style="47" customWidth="1"/>
    <col min="2" max="2" width="132.5703125" style="47" customWidth="1"/>
    <col min="3" max="3" width="3.7109375" style="47" customWidth="1"/>
    <col min="4" max="4" width="15" style="47" bestFit="1" customWidth="1"/>
    <col min="5" max="5" width="17.5703125" style="47" bestFit="1" customWidth="1"/>
    <col min="6" max="6" width="19.85546875" style="47" bestFit="1" customWidth="1"/>
    <col min="7" max="7" width="15.28515625" style="47" bestFit="1" customWidth="1"/>
    <col min="8" max="16384" width="11.42578125" style="47"/>
  </cols>
  <sheetData>
    <row r="2" spans="1:7" s="50" customFormat="1" ht="23.25">
      <c r="B2" s="77" t="s">
        <v>92</v>
      </c>
      <c r="D2" s="183" t="s">
        <v>101</v>
      </c>
      <c r="E2" s="183"/>
      <c r="F2" s="183"/>
      <c r="G2" s="183"/>
    </row>
    <row r="3" spans="1:7">
      <c r="D3" s="180" t="s">
        <v>137</v>
      </c>
      <c r="E3" s="180"/>
      <c r="F3" s="180" t="s">
        <v>136</v>
      </c>
      <c r="G3" s="180"/>
    </row>
    <row r="4" spans="1:7">
      <c r="B4" s="51" t="s">
        <v>168</v>
      </c>
      <c r="D4" s="54" t="s">
        <v>102</v>
      </c>
      <c r="E4" s="54" t="s">
        <v>129</v>
      </c>
      <c r="F4" s="181" t="s">
        <v>149</v>
      </c>
      <c r="G4" s="182"/>
    </row>
    <row r="5" spans="1:7">
      <c r="B5" s="51" t="s">
        <v>93</v>
      </c>
    </row>
    <row r="6" spans="1:7">
      <c r="B6" s="51" t="s">
        <v>94</v>
      </c>
      <c r="D6" s="54" t="s">
        <v>105</v>
      </c>
      <c r="E6" s="54" t="s">
        <v>111</v>
      </c>
      <c r="F6" s="54" t="s">
        <v>116</v>
      </c>
      <c r="G6" s="54" t="s">
        <v>146</v>
      </c>
    </row>
    <row r="7" spans="1:7">
      <c r="B7" s="51"/>
      <c r="D7" s="54" t="s">
        <v>103</v>
      </c>
      <c r="E7" s="54" t="s">
        <v>122</v>
      </c>
      <c r="G7" s="54" t="s">
        <v>147</v>
      </c>
    </row>
    <row r="8" spans="1:7">
      <c r="A8" s="52" t="s">
        <v>41</v>
      </c>
      <c r="B8" s="53" t="s">
        <v>42</v>
      </c>
      <c r="D8" s="54" t="s">
        <v>106</v>
      </c>
      <c r="E8" s="54" t="s">
        <v>39</v>
      </c>
      <c r="F8" s="54" t="s">
        <v>125</v>
      </c>
      <c r="G8" s="54" t="s">
        <v>148</v>
      </c>
    </row>
    <row r="9" spans="1:7">
      <c r="B9" s="51"/>
      <c r="D9" s="54" t="s">
        <v>108</v>
      </c>
      <c r="E9" s="54" t="s">
        <v>112</v>
      </c>
      <c r="F9" s="54" t="s">
        <v>114</v>
      </c>
      <c r="G9" s="54" t="s">
        <v>150</v>
      </c>
    </row>
    <row r="10" spans="1:7">
      <c r="A10" s="52" t="s">
        <v>43</v>
      </c>
      <c r="B10" s="53" t="s">
        <v>155</v>
      </c>
      <c r="D10" s="54" t="s">
        <v>107</v>
      </c>
      <c r="E10" s="54" t="s">
        <v>115</v>
      </c>
      <c r="F10" s="54" t="s">
        <v>110</v>
      </c>
      <c r="G10" s="54" t="s">
        <v>170</v>
      </c>
    </row>
    <row r="11" spans="1:7">
      <c r="B11" s="53"/>
      <c r="D11" s="54" t="s">
        <v>126</v>
      </c>
      <c r="E11" s="54" t="s">
        <v>127</v>
      </c>
      <c r="F11" s="54" t="s">
        <v>109</v>
      </c>
    </row>
    <row r="12" spans="1:7">
      <c r="B12" s="51" t="s">
        <v>156</v>
      </c>
      <c r="D12" s="54" t="s">
        <v>130</v>
      </c>
      <c r="E12" s="54" t="s">
        <v>128</v>
      </c>
      <c r="F12" s="54" t="s">
        <v>118</v>
      </c>
    </row>
    <row r="13" spans="1:7">
      <c r="B13" s="51" t="s">
        <v>95</v>
      </c>
      <c r="D13" s="54" t="s">
        <v>131</v>
      </c>
      <c r="E13" s="54" t="s">
        <v>132</v>
      </c>
      <c r="F13" s="54" t="s">
        <v>120</v>
      </c>
    </row>
    <row r="14" spans="1:7">
      <c r="B14" s="51" t="s">
        <v>96</v>
      </c>
      <c r="E14" s="54" t="s">
        <v>104</v>
      </c>
      <c r="F14" s="54" t="s">
        <v>142</v>
      </c>
    </row>
    <row r="15" spans="1:7">
      <c r="B15" s="76" t="s">
        <v>158</v>
      </c>
      <c r="F15" s="54" t="s">
        <v>123</v>
      </c>
    </row>
    <row r="16" spans="1:7">
      <c r="B16" s="76" t="s">
        <v>157</v>
      </c>
      <c r="F16" s="54" t="s">
        <v>113</v>
      </c>
    </row>
    <row r="17" spans="1:7">
      <c r="B17" s="51"/>
      <c r="F17" s="54" t="s">
        <v>121</v>
      </c>
    </row>
    <row r="18" spans="1:7">
      <c r="A18" s="47" t="s">
        <v>44</v>
      </c>
      <c r="B18" s="51" t="s">
        <v>164</v>
      </c>
      <c r="F18" s="54" t="s">
        <v>117</v>
      </c>
    </row>
    <row r="19" spans="1:7">
      <c r="A19" s="54"/>
      <c r="B19" s="51" t="s">
        <v>45</v>
      </c>
      <c r="F19" s="54" t="s">
        <v>119</v>
      </c>
    </row>
    <row r="20" spans="1:7">
      <c r="A20" s="54"/>
      <c r="B20" s="53"/>
      <c r="F20" s="54" t="s">
        <v>143</v>
      </c>
    </row>
    <row r="21" spans="1:7">
      <c r="A21" s="54" t="s">
        <v>46</v>
      </c>
      <c r="B21" s="51" t="s">
        <v>47</v>
      </c>
      <c r="F21" s="54" t="s">
        <v>144</v>
      </c>
    </row>
    <row r="22" spans="1:7">
      <c r="B22" s="51" t="s">
        <v>159</v>
      </c>
      <c r="F22" s="54" t="s">
        <v>138</v>
      </c>
    </row>
    <row r="23" spans="1:7">
      <c r="B23" s="51" t="s">
        <v>97</v>
      </c>
      <c r="F23" s="54" t="s">
        <v>145</v>
      </c>
    </row>
    <row r="24" spans="1:7">
      <c r="A24" s="54"/>
      <c r="B24" s="51" t="s">
        <v>48</v>
      </c>
      <c r="F24" s="54" t="s">
        <v>124</v>
      </c>
    </row>
    <row r="25" spans="1:7">
      <c r="A25" s="54"/>
      <c r="B25" s="51"/>
      <c r="F25" s="54"/>
    </row>
    <row r="26" spans="1:7">
      <c r="A26" s="54" t="s">
        <v>49</v>
      </c>
      <c r="B26" s="51" t="s">
        <v>50</v>
      </c>
      <c r="D26" s="181" t="s">
        <v>169</v>
      </c>
      <c r="E26" s="182"/>
      <c r="F26" s="182"/>
      <c r="G26" s="182"/>
    </row>
    <row r="27" spans="1:7">
      <c r="A27" s="54"/>
      <c r="B27" s="51"/>
    </row>
    <row r="28" spans="1:7">
      <c r="A28" s="54" t="s">
        <v>51</v>
      </c>
      <c r="B28" s="51" t="s">
        <v>167</v>
      </c>
    </row>
    <row r="29" spans="1:7">
      <c r="A29" s="54"/>
      <c r="B29" s="51"/>
    </row>
    <row r="30" spans="1:7">
      <c r="A30" s="54" t="s">
        <v>52</v>
      </c>
      <c r="B30" s="51" t="s">
        <v>53</v>
      </c>
    </row>
    <row r="31" spans="1:7">
      <c r="A31" s="54"/>
      <c r="B31" s="53"/>
    </row>
    <row r="32" spans="1:7">
      <c r="A32" s="54" t="s">
        <v>54</v>
      </c>
      <c r="B32" s="51" t="s">
        <v>165</v>
      </c>
    </row>
    <row r="33" spans="1:2">
      <c r="A33" s="54"/>
      <c r="B33" s="53"/>
    </row>
    <row r="34" spans="1:2">
      <c r="A34" s="54" t="s">
        <v>55</v>
      </c>
      <c r="B34" s="51" t="s">
        <v>134</v>
      </c>
    </row>
    <row r="35" spans="1:2">
      <c r="B35" s="51" t="s">
        <v>56</v>
      </c>
    </row>
    <row r="36" spans="1:2">
      <c r="B36" s="51" t="s">
        <v>133</v>
      </c>
    </row>
    <row r="37" spans="1:2">
      <c r="B37" s="51" t="s">
        <v>57</v>
      </c>
    </row>
    <row r="38" spans="1:2">
      <c r="B38" s="51" t="s">
        <v>58</v>
      </c>
    </row>
    <row r="39" spans="1:2">
      <c r="B39" s="53"/>
    </row>
    <row r="40" spans="1:2">
      <c r="A40" s="52" t="s">
        <v>59</v>
      </c>
      <c r="B40" s="53" t="s">
        <v>60</v>
      </c>
    </row>
    <row r="41" spans="1:2">
      <c r="A41" s="52"/>
      <c r="B41" s="53"/>
    </row>
    <row r="42" spans="1:2">
      <c r="A42" s="54" t="s">
        <v>44</v>
      </c>
      <c r="B42" s="51" t="s">
        <v>160</v>
      </c>
    </row>
    <row r="43" spans="1:2">
      <c r="A43" s="54"/>
      <c r="B43" s="53"/>
    </row>
    <row r="44" spans="1:2">
      <c r="A44" s="54" t="s">
        <v>46</v>
      </c>
      <c r="B44" s="51" t="s">
        <v>135</v>
      </c>
    </row>
    <row r="45" spans="1:2">
      <c r="A45" s="54"/>
      <c r="B45" s="53"/>
    </row>
    <row r="46" spans="1:2">
      <c r="A46" s="54" t="s">
        <v>49</v>
      </c>
      <c r="B46" s="51" t="s">
        <v>61</v>
      </c>
    </row>
    <row r="47" spans="1:2">
      <c r="A47" s="54"/>
      <c r="B47" s="53"/>
    </row>
    <row r="48" spans="1:2">
      <c r="A48" s="52" t="s">
        <v>62</v>
      </c>
      <c r="B48" s="53" t="s">
        <v>63</v>
      </c>
    </row>
    <row r="49" spans="1:2">
      <c r="A49" s="52"/>
      <c r="B49" s="53"/>
    </row>
    <row r="50" spans="1:2">
      <c r="A50" s="54" t="s">
        <v>44</v>
      </c>
      <c r="B50" s="51" t="s">
        <v>151</v>
      </c>
    </row>
    <row r="51" spans="1:2">
      <c r="A51" s="54"/>
      <c r="B51" s="53"/>
    </row>
    <row r="52" spans="1:2">
      <c r="A52" s="54" t="s">
        <v>46</v>
      </c>
      <c r="B52" s="51" t="s">
        <v>152</v>
      </c>
    </row>
    <row r="53" spans="1:2">
      <c r="B53" s="51" t="s">
        <v>64</v>
      </c>
    </row>
    <row r="54" spans="1:2">
      <c r="B54" s="53"/>
    </row>
    <row r="55" spans="1:2">
      <c r="A55" s="54" t="s">
        <v>49</v>
      </c>
      <c r="B55" s="51" t="s">
        <v>65</v>
      </c>
    </row>
    <row r="56" spans="1:2">
      <c r="A56" s="54"/>
      <c r="B56" s="53"/>
    </row>
    <row r="57" spans="1:2">
      <c r="A57" s="54" t="s">
        <v>51</v>
      </c>
      <c r="B57" s="51" t="s">
        <v>66</v>
      </c>
    </row>
    <row r="58" spans="1:2">
      <c r="B58" s="51"/>
    </row>
    <row r="59" spans="1:2" ht="12.75" customHeight="1">
      <c r="A59" s="52" t="s">
        <v>67</v>
      </c>
      <c r="B59" s="53" t="s">
        <v>68</v>
      </c>
    </row>
    <row r="60" spans="1:2" ht="12.75" customHeight="1">
      <c r="A60" s="52"/>
      <c r="B60" s="53"/>
    </row>
    <row r="61" spans="1:2">
      <c r="A61" s="54" t="s">
        <v>44</v>
      </c>
      <c r="B61" s="51" t="s">
        <v>69</v>
      </c>
    </row>
    <row r="62" spans="1:2">
      <c r="A62" s="54"/>
      <c r="B62" s="51"/>
    </row>
    <row r="63" spans="1:2">
      <c r="A63" s="54" t="s">
        <v>46</v>
      </c>
      <c r="B63" s="51" t="s">
        <v>70</v>
      </c>
    </row>
    <row r="64" spans="1:2">
      <c r="B64" s="51" t="s">
        <v>71</v>
      </c>
    </row>
    <row r="65" spans="1:2">
      <c r="B65" s="51" t="s">
        <v>72</v>
      </c>
    </row>
    <row r="66" spans="1:2">
      <c r="B66" s="53"/>
    </row>
    <row r="67" spans="1:2">
      <c r="A67" s="54" t="s">
        <v>49</v>
      </c>
      <c r="B67" s="51" t="s">
        <v>73</v>
      </c>
    </row>
    <row r="68" spans="1:2">
      <c r="B68" s="51" t="s">
        <v>74</v>
      </c>
    </row>
    <row r="69" spans="1:2">
      <c r="A69" s="54"/>
      <c r="B69" s="51" t="s">
        <v>75</v>
      </c>
    </row>
    <row r="70" spans="1:2">
      <c r="B70" s="53" t="s">
        <v>76</v>
      </c>
    </row>
    <row r="71" spans="1:2">
      <c r="B71" s="53" t="s">
        <v>77</v>
      </c>
    </row>
    <row r="72" spans="1:2">
      <c r="B72" s="53"/>
    </row>
    <row r="73" spans="1:2" s="73" customFormat="1">
      <c r="A73" s="73" t="s">
        <v>51</v>
      </c>
      <c r="B73" s="74" t="s">
        <v>163</v>
      </c>
    </row>
    <row r="74" spans="1:2" s="73" customFormat="1">
      <c r="B74" s="74" t="s">
        <v>161</v>
      </c>
    </row>
    <row r="75" spans="1:2" s="75" customFormat="1">
      <c r="B75" s="74" t="s">
        <v>166</v>
      </c>
    </row>
    <row r="76" spans="1:2" s="75" customFormat="1">
      <c r="B76" s="74" t="s">
        <v>162</v>
      </c>
    </row>
    <row r="77" spans="1:2" s="52" customFormat="1">
      <c r="B77" s="53"/>
    </row>
    <row r="78" spans="1:2" ht="12.75" customHeight="1">
      <c r="A78" s="52" t="s">
        <v>98</v>
      </c>
      <c r="B78" s="53" t="s">
        <v>187</v>
      </c>
    </row>
    <row r="79" spans="1:2">
      <c r="B79" s="51"/>
    </row>
    <row r="80" spans="1:2">
      <c r="A80" s="54" t="s">
        <v>44</v>
      </c>
      <c r="B80" s="51" t="s">
        <v>188</v>
      </c>
    </row>
    <row r="81" spans="1:2">
      <c r="A81" s="54" t="s">
        <v>46</v>
      </c>
      <c r="B81" s="51" t="s">
        <v>189</v>
      </c>
    </row>
    <row r="82" spans="1:2">
      <c r="B82" s="51"/>
    </row>
    <row r="83" spans="1:2">
      <c r="B83" s="53" t="s">
        <v>99</v>
      </c>
    </row>
    <row r="84" spans="1:2">
      <c r="B84" s="51" t="s">
        <v>100</v>
      </c>
    </row>
    <row r="85" spans="1:2">
      <c r="B85" s="51"/>
    </row>
    <row r="86" spans="1:2" ht="15.75">
      <c r="B86" s="55" t="s">
        <v>78</v>
      </c>
    </row>
    <row r="87" spans="1:2">
      <c r="B87" s="53" t="s">
        <v>79</v>
      </c>
    </row>
    <row r="88" spans="1:2" ht="15.75">
      <c r="B88" s="55" t="s">
        <v>80</v>
      </c>
    </row>
    <row r="89" spans="1:2">
      <c r="B89" s="53" t="s">
        <v>81</v>
      </c>
    </row>
    <row r="90" spans="1:2">
      <c r="B90" s="51" t="s">
        <v>82</v>
      </c>
    </row>
    <row r="91" spans="1:2">
      <c r="B91" s="51" t="s">
        <v>83</v>
      </c>
    </row>
    <row r="92" spans="1:2">
      <c r="B92" s="51" t="s">
        <v>84</v>
      </c>
    </row>
    <row r="93" spans="1:2" ht="15.75">
      <c r="B93" s="55" t="s">
        <v>85</v>
      </c>
    </row>
    <row r="94" spans="1:2">
      <c r="B94" s="53" t="s">
        <v>86</v>
      </c>
    </row>
    <row r="95" spans="1:2">
      <c r="B95" s="53" t="s">
        <v>153</v>
      </c>
    </row>
    <row r="96" spans="1:2">
      <c r="B96" s="53" t="s">
        <v>154</v>
      </c>
    </row>
  </sheetData>
  <sheetProtection selectLockedCells="1" selectUnlockedCells="1"/>
  <mergeCells count="5">
    <mergeCell ref="D3:E3"/>
    <mergeCell ref="F3:G3"/>
    <mergeCell ref="F4:G4"/>
    <mergeCell ref="D2:G2"/>
    <mergeCell ref="D26:G26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Ergebnisse 1415</vt:lpstr>
      <vt:lpstr>Reglement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</dc:creator>
  <cp:lastModifiedBy>DIETER</cp:lastModifiedBy>
  <dcterms:created xsi:type="dcterms:W3CDTF">2013-12-15T06:50:14Z</dcterms:created>
  <dcterms:modified xsi:type="dcterms:W3CDTF">2015-01-11T07:34:37Z</dcterms:modified>
</cp:coreProperties>
</file>