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1" activeTab="0"/>
  </bookViews>
  <sheets>
    <sheet name="Ergebnisse 1213" sheetId="1" r:id="rId1"/>
    <sheet name="Regl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ARZD</author>
    <author>bussarda</author>
  </authors>
  <commentList>
    <comment ref="V62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13h40</t>
        </r>
      </text>
    </comment>
    <comment ref="AD62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16h10</t>
        </r>
      </text>
    </comment>
    <comment ref="O55" authorId="1">
      <text>
        <r>
          <rPr>
            <b/>
            <sz val="9"/>
            <rFont val="Tahoma"/>
            <family val="0"/>
          </rPr>
          <t>Gewicht zu gering</t>
        </r>
      </text>
    </comment>
    <comment ref="V26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13h35</t>
        </r>
      </text>
    </comment>
    <comment ref="AD26" authorId="0">
      <text>
        <r>
          <rPr>
            <b/>
            <sz val="9"/>
            <rFont val="Tahoma"/>
            <family val="2"/>
          </rPr>
          <t>ARZD:</t>
        </r>
        <r>
          <rPr>
            <sz val="9"/>
            <rFont val="Tahoma"/>
            <family val="2"/>
          </rPr>
          <t xml:space="preserve">
16h20</t>
        </r>
      </text>
    </comment>
    <comment ref="AD27" authorId="1">
      <text>
        <r>
          <rPr>
            <b/>
            <sz val="12"/>
            <rFont val="Tahoma"/>
            <family val="2"/>
          </rPr>
          <t>Neuer absoluter Bahnrekord!</t>
        </r>
      </text>
    </comment>
  </commentList>
</comments>
</file>

<file path=xl/sharedStrings.xml><?xml version="1.0" encoding="utf-8"?>
<sst xmlns="http://schemas.openxmlformats.org/spreadsheetml/2006/main" count="464" uniqueCount="145">
  <si>
    <t>Der im Rennen zu verwendende Motor wird am Renntag vom Veranstalter zur Verfügung gestellt und von den Teilnehmern gezogen</t>
  </si>
  <si>
    <t>Es dürfen ausschliesslich Plafit Fahrwerke der Generation SLP1 und SLP2 in Originalzustand verwendet werden</t>
  </si>
  <si>
    <t>Die Karosseriehalter bei SLP1 Fahrwerken sind freigestellt</t>
  </si>
  <si>
    <t>Es sind alle Felgentypen zugelassen, aber ausnahmslos mit zum Modell passenden, plastischen, Felgeneinsätzen (keine Lexan oder Papiereinsätze!)</t>
  </si>
  <si>
    <t>Sonstiges:</t>
  </si>
  <si>
    <t>Es wird besonderes Augenmerk auf die Originalposition des Heckflügels gelegt!</t>
  </si>
  <si>
    <t>Platz</t>
  </si>
  <si>
    <t>Runden</t>
  </si>
  <si>
    <t>Fahrzeug</t>
  </si>
  <si>
    <t>Motor Nr.</t>
  </si>
  <si>
    <t>Rückstand zum</t>
  </si>
  <si>
    <t>Qualifying</t>
  </si>
  <si>
    <t>Ersten</t>
  </si>
  <si>
    <t>Vorigen</t>
  </si>
  <si>
    <t>Zeit</t>
  </si>
  <si>
    <t>Dieter Mayr</t>
  </si>
  <si>
    <t>FahrerIn</t>
  </si>
  <si>
    <t>Einzelergebnisse</t>
  </si>
  <si>
    <t>◄</t>
  </si>
  <si>
    <t>▼2</t>
  </si>
  <si>
    <t>►neu</t>
  </si>
  <si>
    <t>▲1</t>
  </si>
  <si>
    <t>Chassis</t>
  </si>
  <si>
    <t>Leo Rebler</t>
  </si>
  <si>
    <t>SLP 2</t>
  </si>
  <si>
    <t>Turn 1</t>
  </si>
  <si>
    <t>Turn 2</t>
  </si>
  <si>
    <t>Teilergebnisse</t>
  </si>
  <si>
    <t>Sollten mehr als 18 Starter antreten wird die Höchstpunktezahl aliquot erhöht</t>
  </si>
  <si>
    <t>Punktevergabe:        3/2/1 im Qualifying sowie 20/18/16/15/14/13/12/… im Rennen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</si>
  <si>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</si>
  <si>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</si>
  <si>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Reglementsänderungen:</t>
  </si>
  <si>
    <t>Die Clubs behalten sich das Recht vor, Änderungen die dem Ablauf und der Spannung der Rennen dienen, rasch und unbürokratisch umzusetzen.</t>
  </si>
  <si>
    <t>Quali-Mittelwert:</t>
  </si>
  <si>
    <t xml:space="preserve">                                    Dürnkrut: ca.13 Runden</t>
  </si>
  <si>
    <t>errechnete Strafe:</t>
  </si>
  <si>
    <t xml:space="preserve">                                                                        Tulln: ca. 18 Runden</t>
  </si>
  <si>
    <t>Reihung bei Gleichstand nach Gesamtpunkten, dann nach bestem Ergebnis, dann nach früher gefahren.</t>
  </si>
  <si>
    <t xml:space="preserve"> diese werden gemeinsam eine Entscheidung fällen.</t>
  </si>
  <si>
    <t>Erich Schörg</t>
  </si>
  <si>
    <r>
      <t xml:space="preserve">6 Rennen -  ein Streicher - </t>
    </r>
    <r>
      <rPr>
        <sz val="11"/>
        <color indexed="10"/>
        <rFont val="Arial"/>
        <family val="2"/>
      </rPr>
      <t>Finale kein Streicher!</t>
    </r>
  </si>
  <si>
    <t>Gesamt- punkte</t>
  </si>
  <si>
    <r>
      <t xml:space="preserve">Plafit SLP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 xml:space="preserve">Dürnkrut - </t>
    </r>
    <r>
      <rPr>
        <b/>
        <sz val="18"/>
        <color indexed="11"/>
        <rFont val="Arial"/>
        <family val="2"/>
      </rPr>
      <t>Wien</t>
    </r>
  </si>
  <si>
    <t xml:space="preserve">    Slotcarracer Vienna: ca. 15 Runden</t>
  </si>
  <si>
    <t>Es werden jeweils 2 Rennen im SRC Tulln, Bei den Slotcarracer Vienna und im ARZD ausgetragen</t>
  </si>
  <si>
    <t>Rudolf Tögel</t>
  </si>
  <si>
    <t>Michael Miksche</t>
  </si>
  <si>
    <t>BMW V12 LM</t>
  </si>
  <si>
    <t>Einzige Ausnahme: wenn die Motorhalterschrauben ausgeleiert sind.</t>
  </si>
  <si>
    <t>Da das Fahrwerk in ORIGINALZUSTAND bleiben muß, dürfen folglich KEINE zusätzlichen Löcher gebohrt werden!</t>
  </si>
  <si>
    <t>Robert Fida</t>
  </si>
  <si>
    <t>Christian Melbinger</t>
  </si>
  <si>
    <r>
      <rPr>
        <b/>
        <sz val="20"/>
        <color indexed="11"/>
        <rFont val="Arial"/>
        <family val="2"/>
      </rP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 xml:space="preserve">acing 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</si>
  <si>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rPr>
        <b/>
        <sz val="20"/>
        <color indexed="10"/>
        <rFont val="Arial"/>
        <family val="2"/>
      </rP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</si>
  <si>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Rückstand</t>
  </si>
  <si>
    <t>Acura ARX 01B</t>
  </si>
  <si>
    <r>
      <rPr>
        <b/>
        <sz val="20"/>
        <color indexed="56"/>
        <rFont val="Arial"/>
        <family val="2"/>
      </rPr>
      <t>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 xml:space="preserve">acer 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</t>
    </r>
  </si>
  <si>
    <t>Martin Weiss</t>
  </si>
  <si>
    <t>BMW V 12</t>
  </si>
  <si>
    <r>
      <t xml:space="preserve">SCRV </t>
    </r>
    <r>
      <rPr>
        <b/>
        <sz val="12"/>
        <color indexed="56"/>
        <rFont val="Arial"/>
        <family val="2"/>
      </rPr>
      <t>(Queen)</t>
    </r>
  </si>
  <si>
    <t>Audi R8R</t>
  </si>
  <si>
    <r>
      <t xml:space="preserve">Plafit SLP </t>
    </r>
    <r>
      <rPr>
        <b/>
        <sz val="26"/>
        <color indexed="54"/>
        <rFont val="Arial"/>
        <family val="2"/>
      </rPr>
      <t>20</t>
    </r>
    <r>
      <rPr>
        <b/>
        <sz val="18"/>
        <color indexed="54"/>
        <rFont val="Arial"/>
        <family val="2"/>
      </rPr>
      <t>12</t>
    </r>
    <r>
      <rPr>
        <b/>
        <sz val="26"/>
        <color indexed="54"/>
        <rFont val="Arial"/>
        <family val="2"/>
      </rPr>
      <t>/13</t>
    </r>
  </si>
  <si>
    <t>1.Lauf      2 x 6 x 7 min</t>
  </si>
  <si>
    <t>Oreca FLM 09</t>
  </si>
  <si>
    <t>Acura ARX 01 B</t>
  </si>
  <si>
    <t>Jaguar XJR 8</t>
  </si>
  <si>
    <t>Ernst Breier</t>
  </si>
  <si>
    <t>Meisterschaftsstand</t>
  </si>
  <si>
    <t>Karosserie:</t>
  </si>
  <si>
    <t xml:space="preserve">Gruppe C, Le Mans Prototypen der letzten Jahre, FIA GT Fahrzeuge </t>
  </si>
  <si>
    <t>Es dürfen sowohl Plastik- als auch GFK Karosserien verwendet werden</t>
  </si>
  <si>
    <t>Das Fahrzeugmindestgesamtgewicht beträgt 200g bei Verwendung einer Plastikkarosserie, das eines GFK Fahrzeugs erhöht sich auf 205g</t>
  </si>
  <si>
    <t>Maximale Spurbreite (incl. Felgeneinsätze) 84mm, bei GT´s 85mm</t>
  </si>
  <si>
    <t>Im Zweifelsfall einer Karosserievariante, ist einer der Bahnverantwortlichen (Alex Sattler, Erich Schörg und Dieter Mayr) zu kontaktieren,</t>
  </si>
  <si>
    <t>Reifenbreite vorn mindestens 6mm mit 5mm Auflage, hinten maximal 16mm (incl. Felgeneinsatz)</t>
  </si>
  <si>
    <t>Reifendurchmesser vorn mindestens 24mm (GT´s 25mm), hinten mindestens 26mm</t>
  </si>
  <si>
    <t>Fahrwerk:</t>
  </si>
  <si>
    <t>Gewicht, Breite…</t>
  </si>
  <si>
    <t>Felgen und Reifen:</t>
  </si>
  <si>
    <t>Bodenfreiheit des Fahrzeuges vor dem Rennen 1mm, bei der Endabnahme mindestens 0,8mm</t>
  </si>
  <si>
    <t>Material freigegeben (Karbon, GFK, ALU…) aber keine H-Träger! Zur Verbindung der unteren und oberen Halteplatten dürfen beliebige Schrauben verwendet werden.</t>
  </si>
  <si>
    <t xml:space="preserve">beim SLP 2 sind alle Nachbauten (DoSlot, Speedslot, Werk, Eigenbau) freigegeben, aber an den Originalschrauben befestigt, deren Position nicht verändert werden darf. </t>
  </si>
  <si>
    <t>Nur Blei oder/und Messing, seitlich nicht außerhalb der Chassisgrundplatte. Befestigung egal (Originalschrauben, kleben, löten…).</t>
  </si>
  <si>
    <t>sowie verschieden harte Federn</t>
  </si>
  <si>
    <t>Einzig erlaubte Tuningteile sind Trimmgewichte incl. deren Halteplatten</t>
  </si>
  <si>
    <t xml:space="preserve"> des Originalfahrzeuges. Dr. Google bietet hier eine große Hilfe! Gefertigt aus Polystyrol oder Kohlefaser mit einer Mindeststärke von 0,5mm und vier Teilen</t>
  </si>
  <si>
    <t>(Hauptplatte, Endplatte schräg nach oben und 2 Seitenplatten)</t>
  </si>
  <si>
    <r>
      <t xml:space="preserve">Bei Plastikkarosserien der originale Bausatzflügel oder alternativ der SLP Einheitsspoiler wie gehabt. Bei LMP´s oder GT´s aus GFK eine </t>
    </r>
    <r>
      <rPr>
        <u val="single"/>
        <sz val="10"/>
        <rFont val="Arial"/>
        <family val="2"/>
      </rPr>
      <t>maßstabsgetreue</t>
    </r>
    <r>
      <rPr>
        <sz val="10"/>
        <rFont val="Arial"/>
        <family val="2"/>
      </rPr>
      <t xml:space="preserve"> Nachbildung </t>
    </r>
  </si>
  <si>
    <t>Ebenso sind originalgetreue Resineflügel erlaubt. Diese sind bei den Veranstaltern beziehbar und für beinahe jedes Modell verfügbar.</t>
  </si>
  <si>
    <r>
      <t xml:space="preserve">Der </t>
    </r>
    <r>
      <rPr>
        <u val="single"/>
        <sz val="10"/>
        <rFont val="Arial"/>
        <family val="2"/>
      </rPr>
      <t>Acura ARX 01A</t>
    </r>
    <r>
      <rPr>
        <sz val="10"/>
        <rFont val="Arial"/>
        <family val="2"/>
      </rPr>
      <t xml:space="preserve"> ist, wie schon im Frühjahr 2012 beschlossen, nicht mehr zu den Rennen zugelassen.</t>
    </r>
  </si>
  <si>
    <t>Schleifer, Leitkiel, Kugellager, Kabel freigestellt. Achsen durchgehend aus vollem Stahl, kürzen und Einkerbungen für Madenschrauben erlaubt</t>
  </si>
  <si>
    <t>alternativ Designfelgen. Töpfchenfelgen sind keine Designfelgen!</t>
  </si>
  <si>
    <t>Von oben gesehen darf das Fahrwerk nicht ungehindert einsehbar sein</t>
  </si>
  <si>
    <t>seitliche Öffnungen dürfen geschlossen werden, wenn dadurch ein ungehinderter Einbau des Fahrwerkes ermöglicht wird.</t>
  </si>
  <si>
    <t>Es darf sich aber keinesfalls die Silhouette des Fahrzeuges verändern.</t>
  </si>
  <si>
    <t>Eine dezente Verbreiterung der Radkästen bleibt weiterhin erlaubt.</t>
  </si>
  <si>
    <t>Reparaturen:</t>
  </si>
  <si>
    <t>innerhalb von 5 Rennrunden</t>
  </si>
  <si>
    <t>Vorderreifen dürfen versiegelt werden, Hinterreifen aus Moosgummi (vorzugsweise GP 45)</t>
  </si>
  <si>
    <t>SRT</t>
  </si>
  <si>
    <t>ARZD</t>
  </si>
  <si>
    <t>2.Lauf      2 x 5 x 7 min</t>
  </si>
  <si>
    <t>persönlicher Bestwert</t>
  </si>
  <si>
    <t>3.Lauf      2 x 5 x 7 min</t>
  </si>
  <si>
    <t>Wolfgang Mitschka</t>
  </si>
  <si>
    <t>▼1</t>
  </si>
  <si>
    <t>Leopold Karla</t>
  </si>
  <si>
    <t>Ernst Brajer</t>
  </si>
  <si>
    <t>Jutta Binder</t>
  </si>
  <si>
    <t>Mike Lang</t>
  </si>
  <si>
    <t>Roman Dienstl</t>
  </si>
  <si>
    <t>Michael Hüther</t>
  </si>
  <si>
    <t>Alex Tögel</t>
  </si>
  <si>
    <t>Hubert Ruso</t>
  </si>
  <si>
    <t>BMW V 12 LMR</t>
  </si>
  <si>
    <t>Porsche 956 IMSA</t>
  </si>
  <si>
    <t>Oreca 03</t>
  </si>
  <si>
    <t>ein Streicher</t>
  </si>
  <si>
    <t>BMW V12 LMR</t>
  </si>
  <si>
    <t>Poldi Karla</t>
  </si>
  <si>
    <t>Dome S 101</t>
  </si>
  <si>
    <t>4.Lauf      2 x 5 x 7 min</t>
  </si>
  <si>
    <t>Acura 01 B</t>
  </si>
  <si>
    <t>▲2</t>
  </si>
  <si>
    <t>Natascha Ruso</t>
  </si>
  <si>
    <t>5.Lauf      2 x 5 x 7 min</t>
  </si>
  <si>
    <t>SLP 1</t>
  </si>
  <si>
    <t>Porsche 962 IMSA</t>
  </si>
  <si>
    <t>Porsche GT1 EVO</t>
  </si>
  <si>
    <t>Michael Reiffenstein</t>
  </si>
  <si>
    <t>DNF</t>
  </si>
  <si>
    <t>▲4</t>
  </si>
  <si>
    <t>▼4</t>
  </si>
  <si>
    <t>Porsche 997 GT3</t>
  </si>
  <si>
    <t>Markus Kugler</t>
  </si>
  <si>
    <t>Joachim Hinterhofer</t>
  </si>
  <si>
    <t>Gerhard Zahlbrecht</t>
  </si>
  <si>
    <t>Ernstl Lehner</t>
  </si>
  <si>
    <t>Gerhard Neuhold</t>
  </si>
  <si>
    <t>▼5</t>
  </si>
  <si>
    <t>▼6</t>
  </si>
  <si>
    <t>Die neue Saison beginnt wie gewohnt im Herbst 2013</t>
  </si>
  <si>
    <t xml:space="preserve">Martin Leo Gruber </t>
  </si>
  <si>
    <t>Finallauf      2 x 5 x 7 min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</si>
</sst>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/yyyy;@"/>
    <numFmt numFmtId="165" formatCode="0.000"/>
    <numFmt numFmtId="166" formatCode="d/m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5"/>
      <color indexed="5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8"/>
      <color indexed="54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4"/>
      <color indexed="11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10"/>
      <name val="Arial"/>
      <family val="2"/>
    </font>
    <font>
      <b/>
      <sz val="18"/>
      <color indexed="11"/>
      <name val="Arial"/>
      <family val="2"/>
    </font>
    <font>
      <b/>
      <sz val="15"/>
      <color indexed="23"/>
      <name val="Arial"/>
      <family val="2"/>
    </font>
    <font>
      <b/>
      <sz val="26"/>
      <color indexed="54"/>
      <name val="Arial"/>
      <family val="2"/>
    </font>
    <font>
      <b/>
      <sz val="20"/>
      <color indexed="10"/>
      <name val="Arial"/>
      <family val="2"/>
    </font>
    <font>
      <b/>
      <sz val="18"/>
      <color indexed="54"/>
      <name val="Arial"/>
      <family val="2"/>
    </font>
    <font>
      <b/>
      <sz val="20"/>
      <color indexed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56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72"/>
      <name val="Arial"/>
      <family val="2"/>
    </font>
    <font>
      <u val="single"/>
      <sz val="10"/>
      <name val="Arial"/>
      <family val="2"/>
    </font>
    <font>
      <b/>
      <sz val="22"/>
      <color indexed="11"/>
      <name val="Arial"/>
      <family val="2"/>
    </font>
    <font>
      <b/>
      <sz val="2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36"/>
      <color indexed="10"/>
      <name val="Arial"/>
      <family val="2"/>
    </font>
    <font>
      <b/>
      <sz val="2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12"/>
      <color rgb="FF002060"/>
      <name val="Arial"/>
      <family val="2"/>
    </font>
    <font>
      <sz val="12"/>
      <color rgb="FFFF0000"/>
      <name val="Arial"/>
      <family val="2"/>
    </font>
    <font>
      <b/>
      <sz val="10"/>
      <color rgb="FFFFFF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4"/>
      <color rgb="FF002060"/>
      <name val="Arial"/>
      <family val="2"/>
    </font>
    <font>
      <b/>
      <sz val="22"/>
      <color rgb="FF002060"/>
      <name val="Arial"/>
      <family val="2"/>
    </font>
    <font>
      <b/>
      <sz val="20"/>
      <color rgb="FFFF0000"/>
      <name val="Arial"/>
      <family val="2"/>
    </font>
    <font>
      <b/>
      <sz val="36"/>
      <color rgb="FFFF000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gradientFill>
        <stop position="0">
          <color rgb="FFFFFF00"/>
        </stop>
        <stop position="1">
          <color rgb="FF0070C0"/>
        </stop>
      </gradientFill>
    </fill>
    <fill>
      <patternFill patternType="darkGrid">
        <bgColor theme="0"/>
      </patternFill>
    </fill>
    <fill>
      <gradientFill degree="90">
        <stop position="0">
          <color rgb="FFFFFF00"/>
        </stop>
        <stop position="1">
          <color rgb="FF0070C0"/>
        </stop>
      </gradient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165" fontId="30" fillId="0" borderId="24" xfId="0" applyNumberFormat="1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165" fontId="30" fillId="0" borderId="25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0" fontId="34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2" fontId="0" fillId="41" borderId="2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42" borderId="20" xfId="0" applyNumberFormat="1" applyFont="1" applyFill="1" applyBorder="1" applyAlignment="1">
      <alignment horizontal="center" vertical="center"/>
    </xf>
    <xf numFmtId="2" fontId="0" fillId="43" borderId="3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88" fillId="44" borderId="11" xfId="0" applyNumberFormat="1" applyFont="1" applyFill="1" applyBorder="1" applyAlignment="1">
      <alignment horizontal="center" vertical="center"/>
    </xf>
    <xf numFmtId="1" fontId="89" fillId="44" borderId="11" xfId="0" applyNumberFormat="1" applyFont="1" applyFill="1" applyBorder="1" applyAlignment="1">
      <alignment horizontal="center" vertical="center"/>
    </xf>
    <xf numFmtId="1" fontId="89" fillId="44" borderId="17" xfId="0" applyNumberFormat="1" applyFont="1" applyFill="1" applyBorder="1" applyAlignment="1">
      <alignment horizontal="center" vertical="center"/>
    </xf>
    <xf numFmtId="1" fontId="89" fillId="44" borderId="20" xfId="0" applyNumberFormat="1" applyFont="1" applyFill="1" applyBorder="1" applyAlignment="1">
      <alignment horizontal="center" vertical="center"/>
    </xf>
    <xf numFmtId="1" fontId="0" fillId="45" borderId="15" xfId="0" applyNumberFormat="1" applyFont="1" applyFill="1" applyBorder="1" applyAlignment="1">
      <alignment horizontal="center" vertical="center"/>
    </xf>
    <xf numFmtId="1" fontId="0" fillId="45" borderId="20" xfId="0" applyNumberFormat="1" applyFont="1" applyFill="1" applyBorder="1" applyAlignment="1">
      <alignment horizontal="center" vertical="center"/>
    </xf>
    <xf numFmtId="1" fontId="0" fillId="45" borderId="11" xfId="0" applyNumberFormat="1" applyFont="1" applyFill="1" applyBorder="1" applyAlignment="1">
      <alignment horizontal="center" vertical="center"/>
    </xf>
    <xf numFmtId="1" fontId="0" fillId="45" borderId="17" xfId="0" applyNumberFormat="1" applyFont="1" applyFill="1" applyBorder="1" applyAlignment="1">
      <alignment horizontal="center" vertical="center"/>
    </xf>
    <xf numFmtId="1" fontId="0" fillId="46" borderId="18" xfId="0" applyNumberFormat="1" applyFont="1" applyFill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/>
    </xf>
    <xf numFmtId="1" fontId="0" fillId="46" borderId="32" xfId="0" applyNumberFormat="1" applyFont="1" applyFill="1" applyBorder="1" applyAlignment="1">
      <alignment horizontal="center" vertical="center"/>
    </xf>
    <xf numFmtId="1" fontId="0" fillId="46" borderId="11" xfId="0" applyNumberFormat="1" applyFont="1" applyFill="1" applyBorder="1" applyAlignment="1">
      <alignment horizontal="center" vertical="center"/>
    </xf>
    <xf numFmtId="1" fontId="0" fillId="46" borderId="17" xfId="0" applyNumberFormat="1" applyFont="1" applyFill="1" applyBorder="1" applyAlignment="1">
      <alignment horizontal="center" vertical="center"/>
    </xf>
    <xf numFmtId="1" fontId="0" fillId="46" borderId="15" xfId="0" applyNumberFormat="1" applyFont="1" applyFill="1" applyBorder="1" applyAlignment="1">
      <alignment horizontal="center" vertical="center"/>
    </xf>
    <xf numFmtId="1" fontId="0" fillId="39" borderId="13" xfId="0" applyNumberFormat="1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1" fontId="0" fillId="39" borderId="15" xfId="0" applyNumberFormat="1" applyFont="1" applyFill="1" applyBorder="1" applyAlignment="1">
      <alignment horizontal="center" vertical="center"/>
    </xf>
    <xf numFmtId="1" fontId="0" fillId="39" borderId="21" xfId="0" applyNumberFormat="1" applyFont="1" applyFill="1" applyBorder="1" applyAlignment="1">
      <alignment horizontal="center" vertical="center"/>
    </xf>
    <xf numFmtId="1" fontId="0" fillId="39" borderId="20" xfId="0" applyNumberFormat="1" applyFont="1" applyFill="1" applyBorder="1" applyAlignment="1">
      <alignment horizontal="center" vertical="center"/>
    </xf>
    <xf numFmtId="1" fontId="0" fillId="39" borderId="32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" fontId="90" fillId="47" borderId="22" xfId="0" applyNumberFormat="1" applyFont="1" applyFill="1" applyBorder="1" applyAlignment="1">
      <alignment horizontal="center" vertical="center"/>
    </xf>
    <xf numFmtId="16" fontId="21" fillId="48" borderId="22" xfId="0" applyNumberFormat="1" applyFont="1" applyFill="1" applyBorder="1" applyAlignment="1">
      <alignment horizontal="center" vertical="center"/>
    </xf>
    <xf numFmtId="16" fontId="9" fillId="34" borderId="22" xfId="0" applyNumberFormat="1" applyFont="1" applyFill="1" applyBorder="1" applyAlignment="1">
      <alignment horizontal="center" vertical="center"/>
    </xf>
    <xf numFmtId="16" fontId="21" fillId="48" borderId="2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65" fontId="30" fillId="0" borderId="26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5" fontId="91" fillId="0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91" fillId="0" borderId="18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1" fontId="0" fillId="49" borderId="15" xfId="0" applyNumberFormat="1" applyFont="1" applyFill="1" applyBorder="1" applyAlignment="1">
      <alignment horizontal="center" vertical="center"/>
    </xf>
    <xf numFmtId="1" fontId="0" fillId="49" borderId="11" xfId="0" applyNumberFormat="1" applyFont="1" applyFill="1" applyBorder="1" applyAlignment="1">
      <alignment horizontal="center" vertical="center"/>
    </xf>
    <xf numFmtId="1" fontId="92" fillId="44" borderId="11" xfId="0" applyNumberFormat="1" applyFont="1" applyFill="1" applyBorder="1" applyAlignment="1">
      <alignment horizontal="center" vertical="center"/>
    </xf>
    <xf numFmtId="2" fontId="0" fillId="50" borderId="0" xfId="0" applyNumberFormat="1" applyFont="1" applyFill="1" applyBorder="1" applyAlignment="1">
      <alignment vertical="center"/>
    </xf>
    <xf numFmtId="2" fontId="11" fillId="51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1" fontId="92" fillId="44" borderId="17" xfId="0" applyNumberFormat="1" applyFont="1" applyFill="1" applyBorder="1" applyAlignment="1">
      <alignment horizontal="center" vertical="center"/>
    </xf>
    <xf numFmtId="1" fontId="89" fillId="44" borderId="32" xfId="0" applyNumberFormat="1" applyFont="1" applyFill="1" applyBorder="1" applyAlignment="1">
      <alignment horizontal="center" vertical="center"/>
    </xf>
    <xf numFmtId="165" fontId="93" fillId="0" borderId="13" xfId="0" applyNumberFormat="1" applyFont="1" applyFill="1" applyBorder="1" applyAlignment="1">
      <alignment horizontal="center" vertical="center"/>
    </xf>
    <xf numFmtId="1" fontId="89" fillId="44" borderId="33" xfId="0" applyNumberFormat="1" applyFont="1" applyFill="1" applyBorder="1" applyAlignment="1">
      <alignment horizontal="center" vertical="center"/>
    </xf>
    <xf numFmtId="1" fontId="0" fillId="45" borderId="13" xfId="0" applyNumberFormat="1" applyFont="1" applyFill="1" applyBorder="1" applyAlignment="1">
      <alignment horizontal="center" vertical="center"/>
    </xf>
    <xf numFmtId="0" fontId="91" fillId="39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" fontId="94" fillId="0" borderId="14" xfId="0" applyNumberFormat="1" applyFont="1" applyFill="1" applyBorder="1" applyAlignment="1">
      <alignment horizontal="center" vertical="center"/>
    </xf>
    <xf numFmtId="2" fontId="94" fillId="0" borderId="2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46" borderId="39" xfId="0" applyNumberFormat="1" applyFont="1" applyFill="1" applyBorder="1" applyAlignment="1">
      <alignment horizontal="center" vertical="center"/>
    </xf>
    <xf numFmtId="1" fontId="0" fillId="39" borderId="16" xfId="0" applyNumberFormat="1" applyFont="1" applyFill="1" applyBorder="1" applyAlignment="1">
      <alignment horizontal="center" vertical="center"/>
    </xf>
    <xf numFmtId="1" fontId="0" fillId="39" borderId="39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2" fontId="8" fillId="52" borderId="15" xfId="0" applyNumberFormat="1" applyFont="1" applyFill="1" applyBorder="1" applyAlignment="1">
      <alignment horizontal="center" vertical="center"/>
    </xf>
    <xf numFmtId="165" fontId="91" fillId="0" borderId="15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" fontId="0" fillId="45" borderId="18" xfId="0" applyNumberFormat="1" applyFont="1" applyFill="1" applyBorder="1" applyAlignment="1">
      <alignment horizontal="center" vertical="center"/>
    </xf>
    <xf numFmtId="1" fontId="0" fillId="46" borderId="13" xfId="0" applyNumberFormat="1" applyFont="1" applyFill="1" applyBorder="1" applyAlignment="1">
      <alignment horizontal="center" vertical="center"/>
    </xf>
    <xf numFmtId="1" fontId="0" fillId="46" borderId="14" xfId="0" applyNumberFormat="1" applyFont="1" applyFill="1" applyBorder="1" applyAlignment="1">
      <alignment horizontal="center" vertical="center"/>
    </xf>
    <xf numFmtId="165" fontId="91" fillId="0" borderId="15" xfId="0" applyNumberFormat="1" applyFont="1" applyFill="1" applyBorder="1" applyAlignment="1">
      <alignment horizontal="center" vertical="center"/>
    </xf>
    <xf numFmtId="1" fontId="0" fillId="45" borderId="33" xfId="0" applyNumberFormat="1" applyFont="1" applyFill="1" applyBorder="1" applyAlignment="1">
      <alignment horizontal="center" vertical="center"/>
    </xf>
    <xf numFmtId="1" fontId="0" fillId="39" borderId="17" xfId="0" applyNumberFormat="1" applyFont="1" applyFill="1" applyBorder="1" applyAlignment="1">
      <alignment horizontal="center" vertical="center"/>
    </xf>
    <xf numFmtId="165" fontId="93" fillId="0" borderId="18" xfId="0" applyNumberFormat="1" applyFont="1" applyFill="1" applyBorder="1" applyAlignment="1">
      <alignment horizontal="center" vertical="center"/>
    </xf>
    <xf numFmtId="165" fontId="91" fillId="53" borderId="0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54" borderId="20" xfId="0" applyNumberFormat="1" applyFont="1" applyFill="1" applyBorder="1" applyAlignment="1">
      <alignment horizontal="center" vertical="center"/>
    </xf>
    <xf numFmtId="2" fontId="11" fillId="55" borderId="21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95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93" fillId="45" borderId="13" xfId="0" applyNumberFormat="1" applyFont="1" applyFill="1" applyBorder="1" applyAlignment="1">
      <alignment horizontal="center" vertical="center"/>
    </xf>
    <xf numFmtId="2" fontId="8" fillId="56" borderId="13" xfId="0" applyNumberFormat="1" applyFont="1" applyFill="1" applyBorder="1" applyAlignment="1">
      <alignment horizontal="center" vertical="center"/>
    </xf>
    <xf numFmtId="0" fontId="96" fillId="57" borderId="0" xfId="0" applyFont="1" applyFill="1" applyBorder="1" applyAlignment="1">
      <alignment horizontal="center" vertical="center" wrapText="1"/>
    </xf>
    <xf numFmtId="165" fontId="97" fillId="57" borderId="0" xfId="0" applyNumberFormat="1" applyFont="1" applyFill="1" applyAlignment="1">
      <alignment horizontal="center" vertical="center" wrapText="1"/>
    </xf>
    <xf numFmtId="2" fontId="97" fillId="57" borderId="0" xfId="0" applyNumberFormat="1" applyFont="1" applyFill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6" fillId="57" borderId="44" xfId="0" applyFont="1" applyFill="1" applyBorder="1" applyAlignment="1">
      <alignment horizontal="right" vertical="center" wrapText="1"/>
    </xf>
    <xf numFmtId="0" fontId="96" fillId="57" borderId="0" xfId="0" applyFont="1" applyFill="1" applyBorder="1" applyAlignment="1">
      <alignment horizontal="right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45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/>
    </xf>
    <xf numFmtId="164" fontId="10" fillId="58" borderId="0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8" fillId="59" borderId="0" xfId="0" applyFont="1" applyFill="1" applyAlignment="1">
      <alignment horizontal="center" vertical="center" wrapText="1"/>
    </xf>
    <xf numFmtId="0" fontId="98" fillId="47" borderId="0" xfId="0" applyFont="1" applyFill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 wrapText="1"/>
    </xf>
    <xf numFmtId="0" fontId="99" fillId="47" borderId="0" xfId="0" applyFont="1" applyFill="1" applyBorder="1" applyAlignment="1">
      <alignment horizontal="center" vertical="center" wrapText="1"/>
    </xf>
    <xf numFmtId="0" fontId="99" fillId="47" borderId="45" xfId="0" applyFont="1" applyFill="1" applyBorder="1" applyAlignment="1">
      <alignment horizontal="center" vertical="center" wrapText="1"/>
    </xf>
    <xf numFmtId="0" fontId="36" fillId="45" borderId="0" xfId="0" applyFont="1" applyFill="1" applyBorder="1" applyAlignment="1">
      <alignment horizontal="center" vertical="center"/>
    </xf>
    <xf numFmtId="0" fontId="100" fillId="60" borderId="0" xfId="0" applyFont="1" applyFill="1" applyAlignment="1">
      <alignment horizontal="center" vertical="center" wrapText="1"/>
    </xf>
    <xf numFmtId="0" fontId="35" fillId="61" borderId="40" xfId="0" applyFont="1" applyFill="1" applyBorder="1" applyAlignment="1">
      <alignment horizontal="center" vertical="center"/>
    </xf>
    <xf numFmtId="0" fontId="35" fillId="61" borderId="41" xfId="0" applyFont="1" applyFill="1" applyBorder="1" applyAlignment="1">
      <alignment horizontal="center" vertical="center"/>
    </xf>
    <xf numFmtId="0" fontId="35" fillId="61" borderId="42" xfId="0" applyFont="1" applyFill="1" applyBorder="1" applyAlignment="1">
      <alignment horizontal="center" vertical="center"/>
    </xf>
    <xf numFmtId="0" fontId="35" fillId="61" borderId="50" xfId="0" applyFont="1" applyFill="1" applyBorder="1" applyAlignment="1">
      <alignment horizontal="center" vertical="center"/>
    </xf>
    <xf numFmtId="0" fontId="35" fillId="61" borderId="0" xfId="0" applyFont="1" applyFill="1" applyBorder="1" applyAlignment="1">
      <alignment horizontal="center" vertical="center"/>
    </xf>
    <xf numFmtId="0" fontId="35" fillId="61" borderId="51" xfId="0" applyFont="1" applyFill="1" applyBorder="1" applyAlignment="1">
      <alignment horizontal="center" vertical="center"/>
    </xf>
    <xf numFmtId="0" fontId="35" fillId="61" borderId="52" xfId="0" applyFont="1" applyFill="1" applyBorder="1" applyAlignment="1">
      <alignment horizontal="center" vertical="center"/>
    </xf>
    <xf numFmtId="0" fontId="35" fillId="61" borderId="45" xfId="0" applyFont="1" applyFill="1" applyBorder="1" applyAlignment="1">
      <alignment horizontal="center" vertical="center"/>
    </xf>
    <xf numFmtId="0" fontId="35" fillId="61" borderId="53" xfId="0" applyFont="1" applyFill="1" applyBorder="1" applyAlignment="1">
      <alignment horizontal="center" vertical="center"/>
    </xf>
    <xf numFmtId="0" fontId="37" fillId="61" borderId="40" xfId="0" applyFont="1" applyFill="1" applyBorder="1" applyAlignment="1">
      <alignment horizontal="center" vertical="center"/>
    </xf>
    <xf numFmtId="0" fontId="37" fillId="61" borderId="41" xfId="0" applyFont="1" applyFill="1" applyBorder="1" applyAlignment="1">
      <alignment horizontal="center" vertical="center"/>
    </xf>
    <xf numFmtId="0" fontId="37" fillId="61" borderId="42" xfId="0" applyFont="1" applyFill="1" applyBorder="1" applyAlignment="1">
      <alignment horizontal="center" vertical="center"/>
    </xf>
    <xf numFmtId="0" fontId="37" fillId="61" borderId="50" xfId="0" applyFont="1" applyFill="1" applyBorder="1" applyAlignment="1">
      <alignment horizontal="center" vertical="center"/>
    </xf>
    <xf numFmtId="0" fontId="37" fillId="61" borderId="0" xfId="0" applyFont="1" applyFill="1" applyBorder="1" applyAlignment="1">
      <alignment horizontal="center" vertical="center"/>
    </xf>
    <xf numFmtId="0" fontId="37" fillId="61" borderId="51" xfId="0" applyFont="1" applyFill="1" applyBorder="1" applyAlignment="1">
      <alignment horizontal="center" vertical="center"/>
    </xf>
    <xf numFmtId="0" fontId="37" fillId="61" borderId="52" xfId="0" applyFont="1" applyFill="1" applyBorder="1" applyAlignment="1">
      <alignment horizontal="center" vertical="center"/>
    </xf>
    <xf numFmtId="0" fontId="37" fillId="61" borderId="45" xfId="0" applyFont="1" applyFill="1" applyBorder="1" applyAlignment="1">
      <alignment horizontal="center" vertical="center"/>
    </xf>
    <xf numFmtId="0" fontId="37" fillId="61" borderId="53" xfId="0" applyFont="1" applyFill="1" applyBorder="1" applyAlignment="1">
      <alignment horizontal="center" vertical="center"/>
    </xf>
    <xf numFmtId="0" fontId="36" fillId="61" borderId="40" xfId="0" applyFont="1" applyFill="1" applyBorder="1" applyAlignment="1">
      <alignment horizontal="center" vertical="center"/>
    </xf>
    <xf numFmtId="0" fontId="36" fillId="61" borderId="41" xfId="0" applyFont="1" applyFill="1" applyBorder="1" applyAlignment="1">
      <alignment horizontal="center" vertical="center"/>
    </xf>
    <xf numFmtId="0" fontId="36" fillId="61" borderId="42" xfId="0" applyFont="1" applyFill="1" applyBorder="1" applyAlignment="1">
      <alignment horizontal="center" vertical="center"/>
    </xf>
    <xf numFmtId="0" fontId="36" fillId="61" borderId="52" xfId="0" applyFont="1" applyFill="1" applyBorder="1" applyAlignment="1">
      <alignment horizontal="center" vertical="center"/>
    </xf>
    <xf numFmtId="0" fontId="36" fillId="61" borderId="45" xfId="0" applyFont="1" applyFill="1" applyBorder="1" applyAlignment="1">
      <alignment horizontal="center" vertical="center"/>
    </xf>
    <xf numFmtId="0" fontId="36" fillId="61" borderId="5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9" fillId="34" borderId="4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39" fillId="59" borderId="0" xfId="0" applyFont="1" applyFill="1" applyAlignment="1">
      <alignment horizontal="center" vertical="center" wrapText="1"/>
    </xf>
    <xf numFmtId="0" fontId="39" fillId="59" borderId="45" xfId="0" applyFont="1" applyFill="1" applyBorder="1" applyAlignment="1">
      <alignment horizontal="center" vertical="center" wrapText="1"/>
    </xf>
    <xf numFmtId="0" fontId="101" fillId="62" borderId="0" xfId="0" applyFont="1" applyFill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63" borderId="0" xfId="0" applyFont="1" applyFill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56" xfId="0" applyNumberFormat="1" applyFont="1" applyFill="1" applyBorder="1" applyAlignment="1">
      <alignment horizontal="center" vertical="center"/>
    </xf>
    <xf numFmtId="2" fontId="95" fillId="0" borderId="14" xfId="0" applyNumberFormat="1" applyFont="1" applyFill="1" applyBorder="1" applyAlignment="1">
      <alignment horizontal="center" vertical="center"/>
    </xf>
    <xf numFmtId="1" fontId="0" fillId="45" borderId="57" xfId="0" applyNumberFormat="1" applyFont="1" applyFill="1" applyBorder="1" applyAlignment="1">
      <alignment horizontal="center" vertical="center"/>
    </xf>
    <xf numFmtId="1" fontId="0" fillId="46" borderId="5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91" fillId="0" borderId="28" xfId="0" applyFont="1" applyFill="1" applyBorder="1" applyAlignment="1">
      <alignment horizontal="center" vertical="center"/>
    </xf>
    <xf numFmtId="0" fontId="8" fillId="46" borderId="15" xfId="0" applyFont="1" applyFill="1" applyBorder="1" applyAlignment="1">
      <alignment horizontal="center" vertical="center"/>
    </xf>
    <xf numFmtId="0" fontId="8" fillId="45" borderId="15" xfId="0" applyFont="1" applyFill="1" applyBorder="1" applyAlignment="1">
      <alignment horizontal="center" vertical="center"/>
    </xf>
    <xf numFmtId="0" fontId="43" fillId="46" borderId="50" xfId="0" applyFont="1" applyFill="1" applyBorder="1" applyAlignment="1">
      <alignment horizontal="center" vertical="center"/>
    </xf>
    <xf numFmtId="0" fontId="43" fillId="46" borderId="0" xfId="0" applyFont="1" applyFill="1" applyBorder="1" applyAlignment="1">
      <alignment horizontal="center" vertical="center"/>
    </xf>
    <xf numFmtId="0" fontId="43" fillId="46" borderId="52" xfId="0" applyFont="1" applyFill="1" applyBorder="1" applyAlignment="1">
      <alignment horizontal="center" vertical="center"/>
    </xf>
    <xf numFmtId="0" fontId="43" fillId="46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tabSelected="1" zoomScale="94" zoomScaleNormal="94" zoomScalePageLayoutView="0" workbookViewId="0" topLeftCell="M1">
      <pane ySplit="3" topLeftCell="A4" activePane="bottomLeft" state="frozen"/>
      <selection pane="topLeft" activeCell="K1" sqref="K1"/>
      <selection pane="bottomLeft" activeCell="AM51" sqref="AM51"/>
    </sheetView>
  </sheetViews>
  <sheetFormatPr defaultColWidth="9.8515625" defaultRowHeight="12.75"/>
  <cols>
    <col min="1" max="1" width="2.8515625" style="6" customWidth="1"/>
    <col min="2" max="2" width="3.8515625" style="6" bestFit="1" customWidth="1"/>
    <col min="3" max="3" width="7.00390625" style="6" bestFit="1" customWidth="1"/>
    <col min="4" max="4" width="27.28125" style="6" customWidth="1"/>
    <col min="5" max="5" width="12.00390625" style="6" customWidth="1"/>
    <col min="6" max="6" width="10.421875" style="6" customWidth="1"/>
    <col min="7" max="12" width="10.7109375" style="6" customWidth="1"/>
    <col min="13" max="13" width="2.8515625" style="6" customWidth="1"/>
    <col min="14" max="14" width="7.28125" style="6" customWidth="1"/>
    <col min="15" max="15" width="9.00390625" style="18" bestFit="1" customWidth="1"/>
    <col min="16" max="16" width="25.7109375" style="6" customWidth="1"/>
    <col min="17" max="17" width="20.7109375" style="6" customWidth="1"/>
    <col min="18" max="18" width="10.57421875" style="6" customWidth="1"/>
    <col min="19" max="19" width="8.7109375" style="6" customWidth="1"/>
    <col min="20" max="21" width="7.7109375" style="6" customWidth="1"/>
    <col min="22" max="22" width="8.7109375" style="19" customWidth="1"/>
    <col min="23" max="23" width="5.7109375" style="19" customWidth="1"/>
    <col min="24" max="28" width="3.7109375" style="19" customWidth="1"/>
    <col min="29" max="29" width="3.57421875" style="19" customWidth="1"/>
    <col min="30" max="30" width="8.28125" style="19" bestFit="1" customWidth="1"/>
    <col min="31" max="31" width="5.7109375" style="17" customWidth="1"/>
    <col min="32" max="37" width="3.7109375" style="17" customWidth="1"/>
    <col min="38" max="38" width="10.7109375" style="6" customWidth="1"/>
    <col min="39" max="39" width="6.7109375" style="6" customWidth="1"/>
    <col min="40" max="40" width="8.7109375" style="6" customWidth="1"/>
    <col min="41" max="41" width="3.421875" style="6" customWidth="1"/>
    <col min="42" max="42" width="9.8515625" style="6" customWidth="1"/>
    <col min="43" max="43" width="6.57421875" style="6" customWidth="1"/>
    <col min="44" max="44" width="7.421875" style="6" bestFit="1" customWidth="1"/>
    <col min="45" max="48" width="6.8515625" style="6" bestFit="1" customWidth="1"/>
    <col min="49" max="49" width="9.8515625" style="6" customWidth="1"/>
    <col min="50" max="50" width="18.421875" style="6" bestFit="1" customWidth="1"/>
    <col min="51" max="51" width="7.421875" style="6" bestFit="1" customWidth="1"/>
    <col min="52" max="55" width="6.8515625" style="6" bestFit="1" customWidth="1"/>
    <col min="56" max="16384" width="9.8515625" style="6" customWidth="1"/>
  </cols>
  <sheetData>
    <row r="1" spans="1:4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30" customHeight="1">
      <c r="A2" s="4"/>
      <c r="B2" s="249" t="s">
        <v>68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4"/>
      <c r="N2" s="255" t="s">
        <v>62</v>
      </c>
      <c r="O2" s="255"/>
      <c r="P2" s="255"/>
      <c r="Q2" s="255"/>
      <c r="R2" s="204" t="s">
        <v>53</v>
      </c>
      <c r="S2" s="204"/>
      <c r="T2" s="204"/>
      <c r="U2" s="204"/>
      <c r="V2" s="204"/>
      <c r="W2" s="204"/>
      <c r="X2" s="204"/>
      <c r="Y2" s="204"/>
      <c r="Z2" s="204"/>
      <c r="AA2" s="204"/>
      <c r="AB2" s="205" t="s">
        <v>57</v>
      </c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4"/>
    </row>
    <row r="3" spans="1:41" ht="30" customHeight="1">
      <c r="A3" s="4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4"/>
      <c r="N3" s="255"/>
      <c r="O3" s="255"/>
      <c r="P3" s="255"/>
      <c r="Q3" s="255"/>
      <c r="R3" s="4"/>
      <c r="S3" s="4"/>
      <c r="T3" s="4"/>
      <c r="U3" s="4"/>
      <c r="V3" s="178" t="s">
        <v>54</v>
      </c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4"/>
      <c r="AH3" s="4"/>
      <c r="AI3" s="4"/>
      <c r="AJ3" s="4"/>
      <c r="AK3" s="4"/>
      <c r="AL3" s="4"/>
      <c r="AM3" s="4"/>
      <c r="AN3" s="4"/>
      <c r="AO3" s="4"/>
    </row>
    <row r="4" spans="1:4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3"/>
    </row>
    <row r="5" spans="1:41" ht="18" customHeight="1">
      <c r="A5" s="63"/>
      <c r="B5" s="65"/>
      <c r="C5" s="65"/>
      <c r="D5" s="65"/>
      <c r="E5" s="212" t="s">
        <v>58</v>
      </c>
      <c r="F5" s="212"/>
      <c r="G5" s="212"/>
      <c r="H5" s="212"/>
      <c r="I5" s="212"/>
      <c r="J5" s="65"/>
      <c r="K5" s="65"/>
      <c r="L5" s="65"/>
      <c r="M5" s="4"/>
      <c r="N5" s="247" t="s">
        <v>100</v>
      </c>
      <c r="O5" s="247"/>
      <c r="P5" s="24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63"/>
    </row>
    <row r="6" spans="1:41" ht="18" customHeight="1" thickBot="1">
      <c r="A6" s="63"/>
      <c r="B6" s="65"/>
      <c r="C6" s="65"/>
      <c r="D6" s="65"/>
      <c r="E6" s="212"/>
      <c r="F6" s="212"/>
      <c r="G6" s="212"/>
      <c r="H6" s="212"/>
      <c r="I6" s="212"/>
      <c r="J6" s="65"/>
      <c r="K6" s="65"/>
      <c r="L6" s="65"/>
      <c r="M6" s="4"/>
      <c r="N6" s="248"/>
      <c r="O6" s="248"/>
      <c r="P6" s="248"/>
      <c r="Q6" s="107"/>
      <c r="R6" s="194" t="s">
        <v>144</v>
      </c>
      <c r="S6" s="194"/>
      <c r="T6" s="194"/>
      <c r="U6" s="194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95">
        <v>41349</v>
      </c>
      <c r="AM6" s="195"/>
      <c r="AN6" s="195"/>
      <c r="AO6" s="63"/>
    </row>
    <row r="7" spans="1:41" ht="18" customHeight="1" thickBot="1">
      <c r="A7" s="63"/>
      <c r="B7" s="65"/>
      <c r="C7" s="65"/>
      <c r="D7" s="65"/>
      <c r="E7" s="223">
        <v>1</v>
      </c>
      <c r="F7" s="224"/>
      <c r="G7" s="224"/>
      <c r="H7" s="224"/>
      <c r="I7" s="225"/>
      <c r="J7" s="267" t="s">
        <v>47</v>
      </c>
      <c r="K7" s="268"/>
      <c r="L7" s="268"/>
      <c r="M7" s="4"/>
      <c r="N7" s="196" t="s">
        <v>6</v>
      </c>
      <c r="O7" s="198" t="s">
        <v>7</v>
      </c>
      <c r="P7" s="243" t="s">
        <v>16</v>
      </c>
      <c r="Q7" s="202" t="s">
        <v>8</v>
      </c>
      <c r="R7" s="183" t="s">
        <v>22</v>
      </c>
      <c r="S7" s="183" t="s">
        <v>9</v>
      </c>
      <c r="T7" s="185" t="s">
        <v>10</v>
      </c>
      <c r="U7" s="186"/>
      <c r="V7" s="206" t="s">
        <v>27</v>
      </c>
      <c r="W7" s="207"/>
      <c r="X7" s="207"/>
      <c r="Y7" s="207"/>
      <c r="Z7" s="207"/>
      <c r="AA7" s="207"/>
      <c r="AB7" s="207"/>
      <c r="AC7" s="181"/>
      <c r="AD7" s="207"/>
      <c r="AE7" s="207"/>
      <c r="AF7" s="207"/>
      <c r="AG7" s="207"/>
      <c r="AH7" s="207"/>
      <c r="AI7" s="207"/>
      <c r="AJ7" s="208"/>
      <c r="AK7" s="176"/>
      <c r="AL7" s="187" t="s">
        <v>11</v>
      </c>
      <c r="AM7" s="188"/>
      <c r="AN7" s="189"/>
      <c r="AO7" s="63"/>
    </row>
    <row r="8" spans="1:41" ht="18" customHeight="1" thickBot="1">
      <c r="A8" s="63"/>
      <c r="B8" s="65"/>
      <c r="C8" s="65"/>
      <c r="D8" s="65"/>
      <c r="E8" s="226"/>
      <c r="F8" s="227"/>
      <c r="G8" s="227"/>
      <c r="H8" s="227"/>
      <c r="I8" s="228"/>
      <c r="J8" s="269"/>
      <c r="K8" s="270"/>
      <c r="L8" s="270"/>
      <c r="M8" s="4"/>
      <c r="N8" s="197"/>
      <c r="O8" s="199"/>
      <c r="P8" s="262"/>
      <c r="Q8" s="203"/>
      <c r="R8" s="184"/>
      <c r="S8" s="184"/>
      <c r="T8" s="48" t="s">
        <v>12</v>
      </c>
      <c r="U8" s="108" t="s">
        <v>13</v>
      </c>
      <c r="V8" s="78" t="s">
        <v>25</v>
      </c>
      <c r="W8" s="109" t="s">
        <v>6</v>
      </c>
      <c r="X8" s="110">
        <v>1</v>
      </c>
      <c r="Y8" s="111">
        <v>2</v>
      </c>
      <c r="Z8" s="112">
        <v>3</v>
      </c>
      <c r="AA8" s="113">
        <v>4</v>
      </c>
      <c r="AB8" s="114">
        <v>5</v>
      </c>
      <c r="AC8" s="256"/>
      <c r="AD8" s="111" t="s">
        <v>26</v>
      </c>
      <c r="AE8" s="109" t="s">
        <v>6</v>
      </c>
      <c r="AF8" s="110">
        <v>1</v>
      </c>
      <c r="AG8" s="111">
        <v>2</v>
      </c>
      <c r="AH8" s="112">
        <v>3</v>
      </c>
      <c r="AI8" s="113">
        <v>4</v>
      </c>
      <c r="AJ8" s="115">
        <v>5</v>
      </c>
      <c r="AK8" s="177"/>
      <c r="AL8" s="7" t="s">
        <v>14</v>
      </c>
      <c r="AM8" s="43" t="s">
        <v>6</v>
      </c>
      <c r="AN8" s="45" t="s">
        <v>55</v>
      </c>
      <c r="AO8" s="63"/>
    </row>
    <row r="9" spans="1:41" ht="18" customHeight="1">
      <c r="A9" s="63"/>
      <c r="B9" s="238" t="s">
        <v>120</v>
      </c>
      <c r="C9" s="238"/>
      <c r="D9" s="238"/>
      <c r="E9" s="226"/>
      <c r="F9" s="227"/>
      <c r="G9" s="227"/>
      <c r="H9" s="227"/>
      <c r="I9" s="228"/>
      <c r="J9" s="214">
        <v>2</v>
      </c>
      <c r="K9" s="215"/>
      <c r="L9" s="216"/>
      <c r="M9" s="4"/>
      <c r="N9" s="35">
        <v>1</v>
      </c>
      <c r="O9" s="116">
        <f>V9+AD9</f>
        <v>667.94</v>
      </c>
      <c r="P9" s="58" t="s">
        <v>135</v>
      </c>
      <c r="Q9" s="9" t="s">
        <v>117</v>
      </c>
      <c r="R9" s="9" t="s">
        <v>24</v>
      </c>
      <c r="S9" s="12">
        <v>34</v>
      </c>
      <c r="T9" s="164"/>
      <c r="U9" s="165"/>
      <c r="V9" s="117">
        <f>SUM(X9:AB9)</f>
        <v>333.23</v>
      </c>
      <c r="W9" s="118">
        <v>1</v>
      </c>
      <c r="X9" s="80">
        <v>67</v>
      </c>
      <c r="Y9" s="80">
        <v>67</v>
      </c>
      <c r="Z9" s="80">
        <v>67</v>
      </c>
      <c r="AA9" s="80">
        <v>67.23</v>
      </c>
      <c r="AB9" s="261">
        <v>65</v>
      </c>
      <c r="AC9" s="257"/>
      <c r="AD9" s="117">
        <f>SUM(AF9:AJ9)</f>
        <v>334.71</v>
      </c>
      <c r="AE9" s="118">
        <v>1</v>
      </c>
      <c r="AF9" s="80">
        <v>67</v>
      </c>
      <c r="AG9" s="80">
        <v>67</v>
      </c>
      <c r="AH9" s="132">
        <v>68</v>
      </c>
      <c r="AI9" s="80">
        <v>67</v>
      </c>
      <c r="AJ9" s="260">
        <v>65.71</v>
      </c>
      <c r="AK9" s="177"/>
      <c r="AL9" s="42">
        <v>6.038</v>
      </c>
      <c r="AM9" s="118">
        <v>1</v>
      </c>
      <c r="AN9" s="165"/>
      <c r="AO9" s="63"/>
    </row>
    <row r="10" spans="1:41" ht="18" customHeight="1" thickBot="1">
      <c r="A10" s="63"/>
      <c r="B10" s="238"/>
      <c r="C10" s="238"/>
      <c r="D10" s="238"/>
      <c r="E10" s="226"/>
      <c r="F10" s="227"/>
      <c r="G10" s="227"/>
      <c r="H10" s="227"/>
      <c r="I10" s="228"/>
      <c r="J10" s="217"/>
      <c r="K10" s="218"/>
      <c r="L10" s="219"/>
      <c r="M10" s="4"/>
      <c r="N10" s="11">
        <v>2</v>
      </c>
      <c r="O10" s="119">
        <f>V10+AD10</f>
        <v>667.55</v>
      </c>
      <c r="P10" s="8" t="s">
        <v>136</v>
      </c>
      <c r="Q10" s="9" t="s">
        <v>117</v>
      </c>
      <c r="R10" s="9" t="s">
        <v>24</v>
      </c>
      <c r="S10" s="12">
        <v>4</v>
      </c>
      <c r="T10" s="259">
        <f>$O$9-O10</f>
        <v>0.39000000000010004</v>
      </c>
      <c r="U10" s="165"/>
      <c r="V10" s="120">
        <f>SUM(X10:AB10)</f>
        <v>333.23</v>
      </c>
      <c r="W10" s="10">
        <v>1</v>
      </c>
      <c r="X10" s="80">
        <v>67</v>
      </c>
      <c r="Y10" s="80">
        <v>67.23</v>
      </c>
      <c r="Z10" s="132">
        <v>68</v>
      </c>
      <c r="AA10" s="80">
        <v>67</v>
      </c>
      <c r="AB10" s="149">
        <v>64</v>
      </c>
      <c r="AC10" s="257"/>
      <c r="AD10" s="120">
        <f>SUM(AF10:AJ10)</f>
        <v>334.32</v>
      </c>
      <c r="AE10" s="13">
        <v>2</v>
      </c>
      <c r="AF10" s="85">
        <v>66</v>
      </c>
      <c r="AG10" s="132">
        <v>68</v>
      </c>
      <c r="AH10" s="132">
        <v>68.32</v>
      </c>
      <c r="AI10" s="132">
        <v>68</v>
      </c>
      <c r="AJ10" s="149">
        <v>64</v>
      </c>
      <c r="AK10" s="177"/>
      <c r="AL10" s="42">
        <v>6.103</v>
      </c>
      <c r="AM10" s="13">
        <v>2</v>
      </c>
      <c r="AN10" s="153">
        <f>AL10-$AL$9</f>
        <v>0.0649999999999995</v>
      </c>
      <c r="AO10" s="63"/>
    </row>
    <row r="11" spans="1:41" ht="18" customHeight="1">
      <c r="A11" s="4"/>
      <c r="B11" s="232">
        <v>3</v>
      </c>
      <c r="C11" s="233"/>
      <c r="D11" s="234"/>
      <c r="E11" s="226"/>
      <c r="F11" s="227"/>
      <c r="G11" s="227"/>
      <c r="H11" s="227"/>
      <c r="I11" s="228"/>
      <c r="J11" s="217"/>
      <c r="K11" s="218"/>
      <c r="L11" s="219"/>
      <c r="M11" s="4"/>
      <c r="N11" s="11">
        <v>3</v>
      </c>
      <c r="O11" s="119">
        <f>V11+AD11</f>
        <v>655.8199999999999</v>
      </c>
      <c r="P11" s="8" t="s">
        <v>107</v>
      </c>
      <c r="Q11" s="9" t="s">
        <v>64</v>
      </c>
      <c r="R11" s="9" t="s">
        <v>24</v>
      </c>
      <c r="S11" s="12">
        <v>14</v>
      </c>
      <c r="T11" s="166">
        <f aca="true" t="shared" si="0" ref="T11:T20">$O$9-O11</f>
        <v>12.120000000000118</v>
      </c>
      <c r="U11" s="168">
        <f>O10-O11</f>
        <v>11.730000000000018</v>
      </c>
      <c r="V11" s="120">
        <f>SUM(X11:AB11)</f>
        <v>328.26</v>
      </c>
      <c r="W11" s="14">
        <v>3</v>
      </c>
      <c r="X11" s="80">
        <v>67.26</v>
      </c>
      <c r="Y11" s="85">
        <v>66</v>
      </c>
      <c r="Z11" s="85">
        <v>66</v>
      </c>
      <c r="AA11" s="85">
        <v>66</v>
      </c>
      <c r="AB11" s="147">
        <v>63</v>
      </c>
      <c r="AC11" s="257"/>
      <c r="AD11" s="120">
        <f>SUM(AF11:AJ11)</f>
        <v>327.56</v>
      </c>
      <c r="AE11" s="14">
        <v>3</v>
      </c>
      <c r="AF11" s="80">
        <v>66.56</v>
      </c>
      <c r="AG11" s="85">
        <v>66</v>
      </c>
      <c r="AH11" s="85">
        <v>66</v>
      </c>
      <c r="AI11" s="90">
        <v>65</v>
      </c>
      <c r="AJ11" s="149">
        <v>64</v>
      </c>
      <c r="AK11" s="177"/>
      <c r="AL11" s="42">
        <v>6.176</v>
      </c>
      <c r="AM11" s="14">
        <v>3</v>
      </c>
      <c r="AN11" s="62">
        <f aca="true" t="shared" si="1" ref="AN11:AN20">AL11-$AL$9</f>
        <v>0.1379999999999999</v>
      </c>
      <c r="AO11" s="4"/>
    </row>
    <row r="12" spans="1:41" ht="18" customHeight="1" thickBot="1">
      <c r="A12" s="4"/>
      <c r="B12" s="235"/>
      <c r="C12" s="236"/>
      <c r="D12" s="237"/>
      <c r="E12" s="229"/>
      <c r="F12" s="230"/>
      <c r="G12" s="230"/>
      <c r="H12" s="230"/>
      <c r="I12" s="231"/>
      <c r="J12" s="220"/>
      <c r="K12" s="221"/>
      <c r="L12" s="222"/>
      <c r="M12" s="4"/>
      <c r="N12" s="11">
        <v>4</v>
      </c>
      <c r="O12" s="119">
        <f>V12+AD12</f>
        <v>652.6500000000001</v>
      </c>
      <c r="P12" s="8" t="s">
        <v>137</v>
      </c>
      <c r="Q12" s="9" t="s">
        <v>119</v>
      </c>
      <c r="R12" s="9" t="s">
        <v>24</v>
      </c>
      <c r="S12" s="12">
        <v>24</v>
      </c>
      <c r="T12" s="166">
        <f t="shared" si="0"/>
        <v>15.289999999999964</v>
      </c>
      <c r="U12" s="168">
        <f aca="true" t="shared" si="2" ref="U12:U20">O11-O12</f>
        <v>3.1699999999998454</v>
      </c>
      <c r="V12" s="120">
        <f>SUM(X12:AB12)</f>
        <v>327.06</v>
      </c>
      <c r="W12" s="16">
        <v>4</v>
      </c>
      <c r="X12" s="80">
        <v>67</v>
      </c>
      <c r="Y12" s="85">
        <v>66</v>
      </c>
      <c r="Z12" s="85">
        <v>66</v>
      </c>
      <c r="AA12" s="90">
        <v>65</v>
      </c>
      <c r="AB12" s="147">
        <v>63.06</v>
      </c>
      <c r="AC12" s="257"/>
      <c r="AD12" s="120">
        <f>SUM(AF12:AJ12)</f>
        <v>325.59000000000003</v>
      </c>
      <c r="AE12" s="16">
        <v>4</v>
      </c>
      <c r="AF12" s="90">
        <v>65</v>
      </c>
      <c r="AG12" s="85">
        <v>66</v>
      </c>
      <c r="AH12" s="85">
        <v>66</v>
      </c>
      <c r="AI12" s="90">
        <v>65</v>
      </c>
      <c r="AJ12" s="149">
        <v>63.59</v>
      </c>
      <c r="AK12" s="177"/>
      <c r="AL12" s="42">
        <v>6.24</v>
      </c>
      <c r="AM12" s="16">
        <v>7</v>
      </c>
      <c r="AN12" s="62">
        <f t="shared" si="1"/>
        <v>0.20199999999999996</v>
      </c>
      <c r="AO12" s="4"/>
    </row>
    <row r="13" spans="1:41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1">
        <v>5</v>
      </c>
      <c r="O13" s="119">
        <f>V13+AD13</f>
        <v>651.71</v>
      </c>
      <c r="P13" s="8" t="s">
        <v>58</v>
      </c>
      <c r="Q13" s="9" t="s">
        <v>119</v>
      </c>
      <c r="R13" s="12" t="s">
        <v>24</v>
      </c>
      <c r="S13" s="12">
        <v>39</v>
      </c>
      <c r="T13" s="166">
        <f t="shared" si="0"/>
        <v>16.230000000000018</v>
      </c>
      <c r="U13" s="167">
        <f t="shared" si="2"/>
        <v>0.9400000000000546</v>
      </c>
      <c r="V13" s="120">
        <f>SUM(X13:AB13)</f>
        <v>326.5</v>
      </c>
      <c r="W13" s="16">
        <v>5</v>
      </c>
      <c r="X13" s="90">
        <v>65</v>
      </c>
      <c r="Y13" s="80">
        <v>67</v>
      </c>
      <c r="Z13" s="132">
        <v>67.5</v>
      </c>
      <c r="AA13" s="85">
        <v>66</v>
      </c>
      <c r="AB13" s="147">
        <v>61</v>
      </c>
      <c r="AC13" s="257"/>
      <c r="AD13" s="120">
        <f>SUM(AF13:AJ13)</f>
        <v>325.21</v>
      </c>
      <c r="AE13" s="16">
        <v>5</v>
      </c>
      <c r="AF13" s="94">
        <v>64</v>
      </c>
      <c r="AG13" s="80">
        <v>67.21</v>
      </c>
      <c r="AH13" s="85">
        <v>66</v>
      </c>
      <c r="AI13" s="90">
        <v>65</v>
      </c>
      <c r="AJ13" s="147">
        <v>63</v>
      </c>
      <c r="AK13" s="177"/>
      <c r="AL13" s="42">
        <v>6.18</v>
      </c>
      <c r="AM13" s="16">
        <v>4</v>
      </c>
      <c r="AN13" s="62">
        <f t="shared" si="1"/>
        <v>0.14199999999999946</v>
      </c>
      <c r="AO13" s="4"/>
    </row>
    <row r="14" spans="1:41" ht="18" customHeight="1">
      <c r="A14" s="4"/>
      <c r="B14" s="213" t="s">
        <v>142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4"/>
      <c r="N14" s="11">
        <v>6</v>
      </c>
      <c r="O14" s="119">
        <f>V14+AD14</f>
        <v>647.78</v>
      </c>
      <c r="P14" s="8" t="s">
        <v>138</v>
      </c>
      <c r="Q14" s="9" t="s">
        <v>117</v>
      </c>
      <c r="R14" s="9" t="s">
        <v>24</v>
      </c>
      <c r="S14" s="12">
        <v>40</v>
      </c>
      <c r="T14" s="166">
        <f t="shared" si="0"/>
        <v>20.160000000000082</v>
      </c>
      <c r="U14" s="168">
        <f t="shared" si="2"/>
        <v>3.9300000000000637</v>
      </c>
      <c r="V14" s="120">
        <f>SUM(X14:AB14)</f>
        <v>322.95</v>
      </c>
      <c r="W14" s="16">
        <v>7</v>
      </c>
      <c r="X14" s="90">
        <v>65</v>
      </c>
      <c r="Y14" s="90">
        <v>65</v>
      </c>
      <c r="Z14" s="85">
        <v>66</v>
      </c>
      <c r="AA14" s="94">
        <v>64</v>
      </c>
      <c r="AB14" s="147">
        <v>62.95</v>
      </c>
      <c r="AC14" s="257"/>
      <c r="AD14" s="120">
        <f>SUM(AF14:AJ14)</f>
        <v>324.83</v>
      </c>
      <c r="AE14" s="16">
        <v>6</v>
      </c>
      <c r="AF14" s="85">
        <v>66</v>
      </c>
      <c r="AG14" s="90">
        <v>65</v>
      </c>
      <c r="AH14" s="90">
        <v>65</v>
      </c>
      <c r="AI14" s="85">
        <v>65.83</v>
      </c>
      <c r="AJ14" s="147">
        <v>63</v>
      </c>
      <c r="AK14" s="177"/>
      <c r="AL14" s="42">
        <v>6.238</v>
      </c>
      <c r="AM14" s="16">
        <v>6</v>
      </c>
      <c r="AN14" s="62">
        <f t="shared" si="1"/>
        <v>0.20000000000000018</v>
      </c>
      <c r="AO14" s="4"/>
    </row>
    <row r="15" spans="1:41" ht="18" customHeight="1">
      <c r="A15" s="4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4"/>
      <c r="N15" s="11">
        <v>7</v>
      </c>
      <c r="O15" s="119">
        <f>V15+AD15</f>
        <v>646.8</v>
      </c>
      <c r="P15" s="8" t="s">
        <v>139</v>
      </c>
      <c r="Q15" s="9" t="s">
        <v>117</v>
      </c>
      <c r="R15" s="9" t="s">
        <v>24</v>
      </c>
      <c r="S15" s="12">
        <v>26</v>
      </c>
      <c r="T15" s="166">
        <f t="shared" si="0"/>
        <v>21.1400000000001</v>
      </c>
      <c r="U15" s="167">
        <f t="shared" si="2"/>
        <v>0.9800000000000182</v>
      </c>
      <c r="V15" s="120">
        <f>SUM(X15:AB15)</f>
        <v>324.1</v>
      </c>
      <c r="W15" s="16">
        <v>6</v>
      </c>
      <c r="X15" s="94">
        <v>64</v>
      </c>
      <c r="Y15" s="90">
        <v>65.1</v>
      </c>
      <c r="Z15" s="85">
        <v>66</v>
      </c>
      <c r="AA15" s="85">
        <v>66</v>
      </c>
      <c r="AB15" s="147">
        <v>63</v>
      </c>
      <c r="AC15" s="257"/>
      <c r="AD15" s="120">
        <f>SUM(AF15:AJ15)</f>
        <v>322.7</v>
      </c>
      <c r="AE15" s="16">
        <v>7</v>
      </c>
      <c r="AF15" s="90">
        <v>64.7</v>
      </c>
      <c r="AG15" s="94">
        <v>64</v>
      </c>
      <c r="AH15" s="85">
        <v>66</v>
      </c>
      <c r="AI15" s="85">
        <v>66</v>
      </c>
      <c r="AJ15" s="147">
        <v>62</v>
      </c>
      <c r="AK15" s="177"/>
      <c r="AL15" s="42">
        <v>6.26</v>
      </c>
      <c r="AM15" s="16">
        <v>8</v>
      </c>
      <c r="AN15" s="62">
        <f t="shared" si="1"/>
        <v>0.22199999999999953</v>
      </c>
      <c r="AO15" s="4"/>
    </row>
    <row r="16" spans="1:41" ht="18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">
        <v>8</v>
      </c>
      <c r="O16" s="119">
        <f>V16+AD16</f>
        <v>637.25</v>
      </c>
      <c r="P16" s="8" t="s">
        <v>47</v>
      </c>
      <c r="Q16" s="9" t="s">
        <v>64</v>
      </c>
      <c r="R16" s="9" t="s">
        <v>24</v>
      </c>
      <c r="S16" s="12">
        <v>20</v>
      </c>
      <c r="T16" s="166">
        <f t="shared" si="0"/>
        <v>30.690000000000055</v>
      </c>
      <c r="U16" s="168">
        <f t="shared" si="2"/>
        <v>9.549999999999955</v>
      </c>
      <c r="V16" s="120">
        <f>SUM(X16:AB16)</f>
        <v>317.23</v>
      </c>
      <c r="W16" s="16">
        <v>10</v>
      </c>
      <c r="X16" s="90">
        <v>65</v>
      </c>
      <c r="Y16" s="94">
        <v>64</v>
      </c>
      <c r="Z16" s="90">
        <v>65</v>
      </c>
      <c r="AA16" s="69">
        <v>63.23</v>
      </c>
      <c r="AB16" s="147">
        <v>60</v>
      </c>
      <c r="AC16" s="257"/>
      <c r="AD16" s="120">
        <f>SUM(AF16:AJ16)</f>
        <v>320.02</v>
      </c>
      <c r="AE16" s="16">
        <v>8</v>
      </c>
      <c r="AF16" s="90">
        <v>65</v>
      </c>
      <c r="AG16" s="94">
        <v>64</v>
      </c>
      <c r="AH16" s="90">
        <v>65</v>
      </c>
      <c r="AI16" s="69">
        <v>63</v>
      </c>
      <c r="AJ16" s="147">
        <v>63.02</v>
      </c>
      <c r="AK16" s="177"/>
      <c r="AL16" s="42">
        <v>6.196</v>
      </c>
      <c r="AM16" s="16">
        <v>5</v>
      </c>
      <c r="AN16" s="62">
        <f t="shared" si="1"/>
        <v>0.15799999999999947</v>
      </c>
      <c r="AO16" s="4"/>
    </row>
    <row r="17" spans="1:41" ht="18" customHeight="1">
      <c r="A17" s="4"/>
      <c r="B17" s="239" t="s">
        <v>6</v>
      </c>
      <c r="C17" s="240"/>
      <c r="D17" s="243" t="s">
        <v>16</v>
      </c>
      <c r="E17" s="245" t="s">
        <v>118</v>
      </c>
      <c r="F17" s="250" t="s">
        <v>42</v>
      </c>
      <c r="G17" s="252" t="s">
        <v>17</v>
      </c>
      <c r="H17" s="253"/>
      <c r="I17" s="253"/>
      <c r="J17" s="253"/>
      <c r="K17" s="253"/>
      <c r="L17" s="254"/>
      <c r="M17" s="4"/>
      <c r="N17" s="11">
        <v>9</v>
      </c>
      <c r="O17" s="119">
        <f>V17+AD17</f>
        <v>636.05</v>
      </c>
      <c r="P17" s="15" t="s">
        <v>23</v>
      </c>
      <c r="Q17" s="9" t="s">
        <v>119</v>
      </c>
      <c r="R17" s="12" t="s">
        <v>24</v>
      </c>
      <c r="S17" s="12">
        <v>7</v>
      </c>
      <c r="T17" s="166">
        <f t="shared" si="0"/>
        <v>31.8900000000001</v>
      </c>
      <c r="U17" s="168">
        <f t="shared" si="2"/>
        <v>1.2000000000000455</v>
      </c>
      <c r="V17" s="120">
        <f>SUM(X17:AB17)</f>
        <v>319.82</v>
      </c>
      <c r="W17" s="16">
        <v>9</v>
      </c>
      <c r="X17" s="94">
        <v>63.82</v>
      </c>
      <c r="Y17" s="90">
        <v>65</v>
      </c>
      <c r="Z17" s="90">
        <v>65</v>
      </c>
      <c r="AA17" s="94">
        <v>64</v>
      </c>
      <c r="AB17" s="147">
        <v>62</v>
      </c>
      <c r="AC17" s="257"/>
      <c r="AD17" s="120">
        <f>SUM(AF17:AJ17)</f>
        <v>316.23</v>
      </c>
      <c r="AE17" s="16">
        <v>9</v>
      </c>
      <c r="AF17" s="69">
        <v>62</v>
      </c>
      <c r="AG17" s="90">
        <v>65</v>
      </c>
      <c r="AH17" s="90">
        <v>65.23</v>
      </c>
      <c r="AI17" s="94">
        <v>64</v>
      </c>
      <c r="AJ17" s="147">
        <v>60</v>
      </c>
      <c r="AK17" s="177"/>
      <c r="AL17" s="42">
        <v>6.37</v>
      </c>
      <c r="AM17" s="16">
        <v>10</v>
      </c>
      <c r="AN17" s="62">
        <f t="shared" si="1"/>
        <v>0.33199999999999985</v>
      </c>
      <c r="AO17" s="4"/>
    </row>
    <row r="18" spans="1:41" ht="18" customHeight="1" thickBot="1">
      <c r="A18" s="4"/>
      <c r="B18" s="241"/>
      <c r="C18" s="242"/>
      <c r="D18" s="244"/>
      <c r="E18" s="246"/>
      <c r="F18" s="251"/>
      <c r="G18" s="103">
        <v>41216</v>
      </c>
      <c r="H18" s="104">
        <v>41237</v>
      </c>
      <c r="I18" s="105">
        <v>41265</v>
      </c>
      <c r="J18" s="103">
        <v>41300</v>
      </c>
      <c r="K18" s="105">
        <v>41321</v>
      </c>
      <c r="L18" s="106">
        <v>41349</v>
      </c>
      <c r="M18" s="4"/>
      <c r="N18" s="11">
        <v>10</v>
      </c>
      <c r="O18" s="119">
        <f>V18+AD18</f>
        <v>635.69</v>
      </c>
      <c r="P18" s="8" t="s">
        <v>40</v>
      </c>
      <c r="Q18" s="9" t="s">
        <v>48</v>
      </c>
      <c r="R18" s="9" t="s">
        <v>24</v>
      </c>
      <c r="S18" s="12">
        <v>6</v>
      </c>
      <c r="T18" s="166">
        <f t="shared" si="0"/>
        <v>32.25</v>
      </c>
      <c r="U18" s="167">
        <f t="shared" si="2"/>
        <v>0.35999999999989996</v>
      </c>
      <c r="V18" s="120">
        <f>SUM(X18:AB18)</f>
        <v>320.3</v>
      </c>
      <c r="W18" s="16">
        <v>8</v>
      </c>
      <c r="X18" s="90">
        <v>65</v>
      </c>
      <c r="Y18" s="90">
        <v>65</v>
      </c>
      <c r="Z18" s="90">
        <v>65</v>
      </c>
      <c r="AA18" s="69">
        <v>63</v>
      </c>
      <c r="AB18" s="147">
        <v>62.3</v>
      </c>
      <c r="AC18" s="257"/>
      <c r="AD18" s="120">
        <f>SUM(AF18:AJ18)</f>
        <v>315.39</v>
      </c>
      <c r="AE18" s="16">
        <v>10</v>
      </c>
      <c r="AF18" s="69">
        <v>63</v>
      </c>
      <c r="AG18" s="94">
        <v>64</v>
      </c>
      <c r="AH18" s="94">
        <v>64</v>
      </c>
      <c r="AI18" s="94">
        <v>64.39</v>
      </c>
      <c r="AJ18" s="147">
        <v>60</v>
      </c>
      <c r="AK18" s="177"/>
      <c r="AL18" s="42">
        <v>6.313</v>
      </c>
      <c r="AM18" s="16">
        <v>9</v>
      </c>
      <c r="AN18" s="62">
        <f t="shared" si="1"/>
        <v>0.27499999999999947</v>
      </c>
      <c r="AO18" s="4"/>
    </row>
    <row r="19" spans="1:41" ht="18" customHeight="1">
      <c r="A19" s="4"/>
      <c r="B19" s="101">
        <v>1</v>
      </c>
      <c r="C19" s="31" t="s">
        <v>21</v>
      </c>
      <c r="D19" s="37" t="s">
        <v>58</v>
      </c>
      <c r="E19" s="25">
        <f>F19-G19</f>
        <v>91</v>
      </c>
      <c r="F19" s="102">
        <f>SUM(G19:L19)</f>
        <v>104</v>
      </c>
      <c r="G19" s="263">
        <v>13</v>
      </c>
      <c r="H19" s="99">
        <v>18</v>
      </c>
      <c r="I19" s="123">
        <v>22</v>
      </c>
      <c r="J19" s="123">
        <v>22</v>
      </c>
      <c r="K19" s="30">
        <v>15</v>
      </c>
      <c r="L19" s="68">
        <v>14</v>
      </c>
      <c r="M19" s="4"/>
      <c r="N19" s="11">
        <v>11</v>
      </c>
      <c r="O19" s="119">
        <f>V19+AD19</f>
        <v>620.86</v>
      </c>
      <c r="P19" s="15" t="s">
        <v>15</v>
      </c>
      <c r="Q19" s="9" t="s">
        <v>61</v>
      </c>
      <c r="R19" s="9" t="s">
        <v>24</v>
      </c>
      <c r="S19" s="12">
        <v>38</v>
      </c>
      <c r="T19" s="166">
        <f t="shared" si="0"/>
        <v>47.08000000000004</v>
      </c>
      <c r="U19" s="168">
        <f t="shared" si="2"/>
        <v>14.830000000000041</v>
      </c>
      <c r="V19" s="120">
        <f>SUM(X19:AB19)</f>
        <v>309.57</v>
      </c>
      <c r="W19" s="16">
        <v>11</v>
      </c>
      <c r="X19" s="69">
        <v>63</v>
      </c>
      <c r="Y19" s="69">
        <v>63</v>
      </c>
      <c r="Z19" s="94">
        <v>63.57</v>
      </c>
      <c r="AA19" s="69">
        <v>61</v>
      </c>
      <c r="AB19" s="147">
        <v>59</v>
      </c>
      <c r="AC19" s="257"/>
      <c r="AD19" s="120">
        <f>SUM(AF19:AJ19)</f>
        <v>311.29</v>
      </c>
      <c r="AE19" s="16">
        <v>11</v>
      </c>
      <c r="AF19" s="69">
        <v>63</v>
      </c>
      <c r="AG19" s="94">
        <v>64</v>
      </c>
      <c r="AH19" s="94">
        <v>64</v>
      </c>
      <c r="AI19" s="69">
        <v>61</v>
      </c>
      <c r="AJ19" s="147">
        <v>59.29</v>
      </c>
      <c r="AK19" s="177"/>
      <c r="AL19" s="42">
        <v>6.381</v>
      </c>
      <c r="AM19" s="16">
        <v>11</v>
      </c>
      <c r="AN19" s="62">
        <f t="shared" si="1"/>
        <v>0.34299999999999997</v>
      </c>
      <c r="AO19" s="4"/>
    </row>
    <row r="20" spans="1:41" ht="18" customHeight="1">
      <c r="A20" s="4"/>
      <c r="B20" s="26">
        <v>2</v>
      </c>
      <c r="C20" s="33" t="s">
        <v>106</v>
      </c>
      <c r="D20" s="8" t="s">
        <v>47</v>
      </c>
      <c r="E20" s="25">
        <f>F20-I20</f>
        <v>89</v>
      </c>
      <c r="F20" s="8">
        <f>SUM(G20:L20)</f>
        <v>105</v>
      </c>
      <c r="G20" s="123">
        <v>20</v>
      </c>
      <c r="H20" s="100">
        <v>19</v>
      </c>
      <c r="I20" s="142">
        <v>16</v>
      </c>
      <c r="J20" s="100">
        <v>19</v>
      </c>
      <c r="K20" s="100">
        <v>20</v>
      </c>
      <c r="L20" s="40">
        <v>11</v>
      </c>
      <c r="M20" s="4"/>
      <c r="N20" s="11">
        <v>12</v>
      </c>
      <c r="O20" s="119">
        <f>V20+AD20</f>
        <v>598.8399999999999</v>
      </c>
      <c r="P20" s="8" t="s">
        <v>143</v>
      </c>
      <c r="Q20" s="9" t="s">
        <v>129</v>
      </c>
      <c r="R20" s="9" t="s">
        <v>24</v>
      </c>
      <c r="S20" s="12">
        <v>13</v>
      </c>
      <c r="T20" s="166">
        <f t="shared" si="0"/>
        <v>69.10000000000014</v>
      </c>
      <c r="U20" s="168">
        <f t="shared" si="2"/>
        <v>22.020000000000095</v>
      </c>
      <c r="V20" s="120">
        <f>SUM(X20:AB20)</f>
        <v>301.68</v>
      </c>
      <c r="W20" s="16">
        <v>12</v>
      </c>
      <c r="X20" s="69">
        <v>61</v>
      </c>
      <c r="Y20" s="69">
        <v>62</v>
      </c>
      <c r="Z20" s="69">
        <v>61</v>
      </c>
      <c r="AA20" s="69">
        <v>60</v>
      </c>
      <c r="AB20" s="147">
        <v>57.68</v>
      </c>
      <c r="AC20" s="257"/>
      <c r="AD20" s="120">
        <f>SUM(AF20:AJ20)</f>
        <v>297.15999999999997</v>
      </c>
      <c r="AE20" s="16">
        <v>12</v>
      </c>
      <c r="AF20" s="69">
        <v>59</v>
      </c>
      <c r="AG20" s="69">
        <v>62.16</v>
      </c>
      <c r="AH20" s="69">
        <v>61</v>
      </c>
      <c r="AI20" s="69">
        <v>59</v>
      </c>
      <c r="AJ20" s="147">
        <v>56</v>
      </c>
      <c r="AK20" s="177"/>
      <c r="AL20" s="42">
        <v>6.588</v>
      </c>
      <c r="AM20" s="16">
        <v>12</v>
      </c>
      <c r="AN20" s="62">
        <f t="shared" si="1"/>
        <v>0.5499999999999998</v>
      </c>
      <c r="AO20" s="4"/>
    </row>
    <row r="21" spans="1:41" ht="18" customHeight="1">
      <c r="A21" s="4"/>
      <c r="B21" s="101">
        <v>3</v>
      </c>
      <c r="C21" s="32" t="s">
        <v>18</v>
      </c>
      <c r="D21" s="8" t="s">
        <v>107</v>
      </c>
      <c r="E21" s="25">
        <f>F21</f>
        <v>86</v>
      </c>
      <c r="F21" s="8">
        <f>SUM(G21:L21)</f>
        <v>86</v>
      </c>
      <c r="G21" s="9"/>
      <c r="H21" s="123">
        <v>23</v>
      </c>
      <c r="I21" s="100">
        <v>21</v>
      </c>
      <c r="J21" s="99">
        <v>19</v>
      </c>
      <c r="K21" s="9">
        <v>6</v>
      </c>
      <c r="L21" s="99">
        <v>17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91" t="s">
        <v>34</v>
      </c>
      <c r="AE21" s="191"/>
      <c r="AF21" s="190"/>
      <c r="AG21" s="190"/>
      <c r="AH21" s="190"/>
      <c r="AI21" s="190"/>
      <c r="AJ21" s="190"/>
      <c r="AK21" s="171"/>
      <c r="AL21" s="172">
        <f>AVERAGE(AL9:AL20)</f>
        <v>6.256916666666666</v>
      </c>
      <c r="AM21" s="4"/>
      <c r="AN21" s="4"/>
      <c r="AO21" s="4"/>
    </row>
    <row r="22" spans="1:41" ht="18" customHeight="1">
      <c r="A22" s="4"/>
      <c r="B22" s="26">
        <v>4</v>
      </c>
      <c r="C22" s="32" t="s">
        <v>18</v>
      </c>
      <c r="D22" s="15" t="s">
        <v>15</v>
      </c>
      <c r="E22" s="25">
        <f>F22</f>
        <v>65</v>
      </c>
      <c r="F22" s="8">
        <f>SUM(G22:L22)</f>
        <v>65</v>
      </c>
      <c r="G22" s="9">
        <v>14</v>
      </c>
      <c r="H22" s="9"/>
      <c r="I22" s="27">
        <v>15</v>
      </c>
      <c r="J22" s="27">
        <v>14</v>
      </c>
      <c r="K22" s="27">
        <v>14</v>
      </c>
      <c r="L22" s="16">
        <v>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91" t="s">
        <v>36</v>
      </c>
      <c r="AE22" s="191"/>
      <c r="AF22" s="191"/>
      <c r="AG22" s="191"/>
      <c r="AH22" s="191"/>
      <c r="AI22" s="191"/>
      <c r="AJ22" s="191"/>
      <c r="AK22" s="171"/>
      <c r="AL22" s="173">
        <f>120/AL21</f>
        <v>19.17877548845944</v>
      </c>
      <c r="AM22" s="4"/>
      <c r="AN22" s="4"/>
      <c r="AO22" s="4"/>
    </row>
    <row r="23" spans="1:41" s="64" customFormat="1" ht="18" customHeight="1">
      <c r="A23" s="4"/>
      <c r="B23" s="101">
        <v>5</v>
      </c>
      <c r="C23" s="31" t="s">
        <v>124</v>
      </c>
      <c r="D23" s="8" t="s">
        <v>40</v>
      </c>
      <c r="E23" s="25">
        <f>F23</f>
        <v>60</v>
      </c>
      <c r="F23" s="8">
        <f>SUM(G23:L23)</f>
        <v>60</v>
      </c>
      <c r="G23" s="99">
        <v>16</v>
      </c>
      <c r="H23" s="9">
        <v>14</v>
      </c>
      <c r="I23" s="27"/>
      <c r="J23" s="9">
        <v>12</v>
      </c>
      <c r="K23" s="27">
        <v>9</v>
      </c>
      <c r="L23" s="16">
        <v>9</v>
      </c>
      <c r="M23" s="4"/>
      <c r="N23" s="192" t="s">
        <v>101</v>
      </c>
      <c r="O23" s="192"/>
      <c r="P23" s="19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4"/>
    </row>
    <row r="24" spans="1:41" s="64" customFormat="1" ht="18" customHeight="1" thickBot="1">
      <c r="A24" s="4"/>
      <c r="B24" s="26">
        <v>6</v>
      </c>
      <c r="C24" s="31" t="s">
        <v>132</v>
      </c>
      <c r="D24" s="15" t="s">
        <v>23</v>
      </c>
      <c r="E24" s="25">
        <f>F24-K24</f>
        <v>56</v>
      </c>
      <c r="F24" s="58">
        <f>SUM(G24:L24)</f>
        <v>61</v>
      </c>
      <c r="G24" s="59">
        <v>11</v>
      </c>
      <c r="H24" s="59">
        <v>15</v>
      </c>
      <c r="I24" s="60">
        <v>10</v>
      </c>
      <c r="J24" s="60">
        <v>10</v>
      </c>
      <c r="K24" s="264">
        <v>5</v>
      </c>
      <c r="L24" s="61">
        <v>10</v>
      </c>
      <c r="M24" s="4"/>
      <c r="N24" s="193"/>
      <c r="O24" s="193"/>
      <c r="P24" s="193"/>
      <c r="Q24" s="107"/>
      <c r="R24" s="194" t="s">
        <v>126</v>
      </c>
      <c r="S24" s="194"/>
      <c r="T24" s="194"/>
      <c r="U24" s="194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95">
        <v>41321</v>
      </c>
      <c r="AM24" s="195"/>
      <c r="AN24" s="195"/>
      <c r="AO24" s="4"/>
    </row>
    <row r="25" spans="1:41" s="64" customFormat="1" ht="18" customHeight="1" thickBot="1">
      <c r="A25" s="4"/>
      <c r="B25" s="101">
        <v>7</v>
      </c>
      <c r="C25" s="33" t="s">
        <v>19</v>
      </c>
      <c r="D25" s="8" t="s">
        <v>51</v>
      </c>
      <c r="E25" s="25">
        <f>F25-I25</f>
        <v>52</v>
      </c>
      <c r="F25" s="8">
        <f>SUM(G25:L25)</f>
        <v>59</v>
      </c>
      <c r="G25" s="9">
        <v>16</v>
      </c>
      <c r="H25" s="9">
        <v>10</v>
      </c>
      <c r="I25" s="143">
        <v>7</v>
      </c>
      <c r="J25" s="9">
        <v>15</v>
      </c>
      <c r="K25" s="9">
        <v>11</v>
      </c>
      <c r="L25" s="16"/>
      <c r="M25" s="4"/>
      <c r="N25" s="196" t="s">
        <v>6</v>
      </c>
      <c r="O25" s="198" t="s">
        <v>7</v>
      </c>
      <c r="P25" s="200" t="s">
        <v>16</v>
      </c>
      <c r="Q25" s="202" t="s">
        <v>8</v>
      </c>
      <c r="R25" s="183" t="s">
        <v>22</v>
      </c>
      <c r="S25" s="183" t="s">
        <v>9</v>
      </c>
      <c r="T25" s="185" t="s">
        <v>10</v>
      </c>
      <c r="U25" s="186"/>
      <c r="V25" s="180" t="s">
        <v>27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2"/>
      <c r="AK25" s="176"/>
      <c r="AL25" s="187" t="s">
        <v>11</v>
      </c>
      <c r="AM25" s="188"/>
      <c r="AN25" s="189"/>
      <c r="AO25" s="4"/>
    </row>
    <row r="26" spans="1:41" s="64" customFormat="1" ht="18" customHeight="1" thickBot="1">
      <c r="A26" s="4"/>
      <c r="B26" s="26">
        <v>8</v>
      </c>
      <c r="C26" s="33" t="s">
        <v>19</v>
      </c>
      <c r="D26" s="58" t="s">
        <v>105</v>
      </c>
      <c r="E26" s="25">
        <f>F26</f>
        <v>51</v>
      </c>
      <c r="F26" s="8">
        <f>SUM(G26:L26)</f>
        <v>51</v>
      </c>
      <c r="G26" s="9"/>
      <c r="H26" s="9">
        <v>13</v>
      </c>
      <c r="I26" s="9">
        <v>15</v>
      </c>
      <c r="J26" s="9"/>
      <c r="K26" s="123">
        <v>23</v>
      </c>
      <c r="L26" s="16"/>
      <c r="M26" s="4"/>
      <c r="N26" s="197"/>
      <c r="O26" s="199"/>
      <c r="P26" s="201"/>
      <c r="Q26" s="203"/>
      <c r="R26" s="184"/>
      <c r="S26" s="184"/>
      <c r="T26" s="48" t="s">
        <v>12</v>
      </c>
      <c r="U26" s="108" t="s">
        <v>13</v>
      </c>
      <c r="V26" s="78" t="s">
        <v>25</v>
      </c>
      <c r="W26" s="109" t="s">
        <v>6</v>
      </c>
      <c r="X26" s="110">
        <v>1</v>
      </c>
      <c r="Y26" s="111">
        <v>2</v>
      </c>
      <c r="Z26" s="112">
        <v>3</v>
      </c>
      <c r="AA26" s="113">
        <v>4</v>
      </c>
      <c r="AB26" s="115">
        <v>5</v>
      </c>
      <c r="AC26" s="174"/>
      <c r="AD26" s="78" t="s">
        <v>26</v>
      </c>
      <c r="AE26" s="109" t="s">
        <v>6</v>
      </c>
      <c r="AF26" s="110">
        <v>1</v>
      </c>
      <c r="AG26" s="111">
        <v>2</v>
      </c>
      <c r="AH26" s="112">
        <v>3</v>
      </c>
      <c r="AI26" s="113">
        <v>4</v>
      </c>
      <c r="AJ26" s="115">
        <v>5</v>
      </c>
      <c r="AK26" s="177"/>
      <c r="AL26" s="7" t="s">
        <v>14</v>
      </c>
      <c r="AM26" s="43" t="s">
        <v>6</v>
      </c>
      <c r="AN26" s="45" t="s">
        <v>55</v>
      </c>
      <c r="AO26" s="4"/>
    </row>
    <row r="27" spans="1:41" s="64" customFormat="1" ht="18" customHeight="1">
      <c r="A27" s="4"/>
      <c r="B27" s="101">
        <v>9</v>
      </c>
      <c r="C27" s="33" t="s">
        <v>106</v>
      </c>
      <c r="D27" s="8" t="s">
        <v>52</v>
      </c>
      <c r="E27" s="25">
        <f>F27-I27</f>
        <v>50</v>
      </c>
      <c r="F27" s="8">
        <f>SUM(G27:L27)</f>
        <v>55</v>
      </c>
      <c r="G27" s="100">
        <v>20</v>
      </c>
      <c r="H27" s="9">
        <v>11</v>
      </c>
      <c r="I27" s="143">
        <v>5</v>
      </c>
      <c r="J27" s="9">
        <v>11</v>
      </c>
      <c r="K27" s="9">
        <v>8</v>
      </c>
      <c r="L27" s="16"/>
      <c r="M27" s="4"/>
      <c r="N27" s="35">
        <v>1</v>
      </c>
      <c r="O27" s="116">
        <f aca="true" t="shared" si="3" ref="O27:O41">V27+AD27</f>
        <v>471.01</v>
      </c>
      <c r="P27" s="58" t="s">
        <v>105</v>
      </c>
      <c r="Q27" s="9" t="s">
        <v>115</v>
      </c>
      <c r="R27" s="38" t="s">
        <v>24</v>
      </c>
      <c r="S27" s="39">
        <v>3</v>
      </c>
      <c r="T27" s="164"/>
      <c r="U27" s="165"/>
      <c r="V27" s="129">
        <f aca="true" t="shared" si="4" ref="V27:V39">X27+Y27+Z27+AA27+AB27</f>
        <v>235.23</v>
      </c>
      <c r="W27" s="118">
        <v>1</v>
      </c>
      <c r="X27" s="80">
        <v>47</v>
      </c>
      <c r="Y27" s="80">
        <v>47</v>
      </c>
      <c r="Z27" s="132">
        <v>48</v>
      </c>
      <c r="AA27" s="84">
        <v>46</v>
      </c>
      <c r="AB27" s="80">
        <v>47.23</v>
      </c>
      <c r="AC27" s="175"/>
      <c r="AD27" s="169">
        <f aca="true" t="shared" si="5" ref="AD27:AD41">SUM(AF27:AJ27)</f>
        <v>235.78</v>
      </c>
      <c r="AE27" s="118">
        <v>1</v>
      </c>
      <c r="AF27" s="80">
        <v>47</v>
      </c>
      <c r="AG27" s="132">
        <v>47.78</v>
      </c>
      <c r="AH27" s="132">
        <v>48</v>
      </c>
      <c r="AI27" s="80">
        <v>47</v>
      </c>
      <c r="AJ27" s="84">
        <v>46</v>
      </c>
      <c r="AK27" s="177"/>
      <c r="AL27" s="161">
        <v>8.616</v>
      </c>
      <c r="AM27" s="118">
        <v>1</v>
      </c>
      <c r="AN27" s="67"/>
      <c r="AO27" s="4"/>
    </row>
    <row r="28" spans="1:41" s="64" customFormat="1" ht="18" customHeight="1">
      <c r="A28" s="4"/>
      <c r="B28" s="26">
        <v>10</v>
      </c>
      <c r="C28" s="33" t="s">
        <v>106</v>
      </c>
      <c r="D28" s="8" t="s">
        <v>46</v>
      </c>
      <c r="E28" s="25">
        <f>F28-I28</f>
        <v>48</v>
      </c>
      <c r="F28" s="8">
        <f>SUM(G28:L28)</f>
        <v>57</v>
      </c>
      <c r="G28" s="9">
        <v>13</v>
      </c>
      <c r="H28" s="30">
        <v>12</v>
      </c>
      <c r="I28" s="143">
        <v>9</v>
      </c>
      <c r="J28" s="9">
        <v>13</v>
      </c>
      <c r="K28" s="9">
        <v>10</v>
      </c>
      <c r="L28" s="16"/>
      <c r="M28" s="4"/>
      <c r="N28" s="11">
        <v>2</v>
      </c>
      <c r="O28" s="119">
        <f t="shared" si="3"/>
        <v>459.78999999999996</v>
      </c>
      <c r="P28" s="8" t="s">
        <v>47</v>
      </c>
      <c r="Q28" s="9" t="s">
        <v>64</v>
      </c>
      <c r="R28" s="9" t="s">
        <v>24</v>
      </c>
      <c r="S28" s="12">
        <v>34</v>
      </c>
      <c r="T28" s="166">
        <f>$O$27-O28</f>
        <v>11.220000000000027</v>
      </c>
      <c r="U28" s="165"/>
      <c r="V28" s="120">
        <f t="shared" si="4"/>
        <v>229.95</v>
      </c>
      <c r="W28" s="13">
        <v>2</v>
      </c>
      <c r="X28" s="86">
        <v>45.95</v>
      </c>
      <c r="Y28" s="85">
        <v>46</v>
      </c>
      <c r="Z28" s="85">
        <v>46</v>
      </c>
      <c r="AA28" s="85">
        <v>46</v>
      </c>
      <c r="AB28" s="85">
        <v>46</v>
      </c>
      <c r="AC28" s="175"/>
      <c r="AD28" s="120">
        <f t="shared" si="5"/>
        <v>229.84</v>
      </c>
      <c r="AE28" s="14">
        <v>3</v>
      </c>
      <c r="AF28" s="141">
        <v>46</v>
      </c>
      <c r="AG28" s="90">
        <v>45</v>
      </c>
      <c r="AH28" s="80">
        <v>47</v>
      </c>
      <c r="AI28" s="80">
        <v>46.84</v>
      </c>
      <c r="AJ28" s="92">
        <v>45</v>
      </c>
      <c r="AK28" s="177"/>
      <c r="AL28" s="139">
        <v>8.731</v>
      </c>
      <c r="AM28" s="13">
        <v>2</v>
      </c>
      <c r="AN28" s="163">
        <f aca="true" t="shared" si="6" ref="AN28:AN41">AL28-$AL$27</f>
        <v>0.11500000000000021</v>
      </c>
      <c r="AO28" s="4"/>
    </row>
    <row r="29" spans="1:41" ht="18" customHeight="1">
      <c r="A29" s="4"/>
      <c r="B29" s="26">
        <v>11</v>
      </c>
      <c r="C29" s="32" t="s">
        <v>18</v>
      </c>
      <c r="D29" s="8" t="s">
        <v>114</v>
      </c>
      <c r="E29" s="25">
        <f>F29</f>
        <v>30</v>
      </c>
      <c r="F29" s="8">
        <f>SUM(G29:L29)</f>
        <v>30</v>
      </c>
      <c r="G29" s="9"/>
      <c r="H29" s="9"/>
      <c r="I29" s="9">
        <v>13</v>
      </c>
      <c r="J29" s="9"/>
      <c r="K29" s="99">
        <v>17</v>
      </c>
      <c r="L29" s="16"/>
      <c r="M29" s="4"/>
      <c r="N29" s="11">
        <v>3</v>
      </c>
      <c r="O29" s="119">
        <f t="shared" si="3"/>
        <v>459.08</v>
      </c>
      <c r="P29" s="8" t="s">
        <v>114</v>
      </c>
      <c r="Q29" s="9" t="s">
        <v>64</v>
      </c>
      <c r="R29" s="9" t="s">
        <v>24</v>
      </c>
      <c r="S29" s="12">
        <v>40</v>
      </c>
      <c r="T29" s="166">
        <f aca="true" t="shared" si="7" ref="T29:T41">$O$27-O29</f>
        <v>11.930000000000007</v>
      </c>
      <c r="U29" s="167">
        <f>O28-O29</f>
        <v>0.7099999999999795</v>
      </c>
      <c r="V29" s="120">
        <f t="shared" si="4"/>
        <v>228.94</v>
      </c>
      <c r="W29" s="14">
        <v>3</v>
      </c>
      <c r="X29" s="90">
        <v>45</v>
      </c>
      <c r="Y29" s="90">
        <v>45</v>
      </c>
      <c r="Z29" s="80">
        <v>47</v>
      </c>
      <c r="AA29" s="80">
        <v>46.94</v>
      </c>
      <c r="AB29" s="92">
        <v>45</v>
      </c>
      <c r="AC29" s="175"/>
      <c r="AD29" s="120">
        <f t="shared" si="5"/>
        <v>230.14</v>
      </c>
      <c r="AE29" s="13">
        <v>2</v>
      </c>
      <c r="AF29" s="159">
        <v>46.14</v>
      </c>
      <c r="AG29" s="85">
        <v>46</v>
      </c>
      <c r="AH29" s="85">
        <v>46</v>
      </c>
      <c r="AI29" s="80">
        <v>47</v>
      </c>
      <c r="AJ29" s="92">
        <v>45</v>
      </c>
      <c r="AK29" s="177"/>
      <c r="AL29" s="121">
        <v>8.801</v>
      </c>
      <c r="AM29" s="14">
        <v>3</v>
      </c>
      <c r="AN29" s="163">
        <f t="shared" si="6"/>
        <v>0.1850000000000005</v>
      </c>
      <c r="AO29" s="4"/>
    </row>
    <row r="30" spans="1:41" ht="18" customHeight="1">
      <c r="A30" s="4"/>
      <c r="B30" s="26">
        <v>12</v>
      </c>
      <c r="C30" s="32" t="s">
        <v>18</v>
      </c>
      <c r="D30" s="8" t="s">
        <v>109</v>
      </c>
      <c r="E30" s="25">
        <f>F30</f>
        <v>24</v>
      </c>
      <c r="F30" s="8">
        <f>SUM(G30:L30)</f>
        <v>24</v>
      </c>
      <c r="G30" s="9"/>
      <c r="H30" s="9"/>
      <c r="I30" s="9">
        <v>11</v>
      </c>
      <c r="J30" s="9"/>
      <c r="K30" s="9">
        <v>13</v>
      </c>
      <c r="L30" s="16"/>
      <c r="M30" s="4"/>
      <c r="N30" s="11">
        <v>4</v>
      </c>
      <c r="O30" s="119">
        <f t="shared" si="3"/>
        <v>456.56</v>
      </c>
      <c r="P30" s="8" t="s">
        <v>58</v>
      </c>
      <c r="Q30" s="30" t="s">
        <v>115</v>
      </c>
      <c r="R30" s="9" t="s">
        <v>24</v>
      </c>
      <c r="S30" s="12">
        <v>13</v>
      </c>
      <c r="T30" s="166">
        <f t="shared" si="7"/>
        <v>14.449999999999989</v>
      </c>
      <c r="U30" s="168">
        <f aca="true" t="shared" si="8" ref="U30:U40">O29-O30</f>
        <v>2.519999999999982</v>
      </c>
      <c r="V30" s="135">
        <f t="shared" si="4"/>
        <v>227.42000000000002</v>
      </c>
      <c r="W30" s="16">
        <v>5</v>
      </c>
      <c r="X30" s="90">
        <v>45</v>
      </c>
      <c r="Y30" s="85">
        <v>46</v>
      </c>
      <c r="Z30" s="85">
        <v>46.42</v>
      </c>
      <c r="AA30" s="90">
        <v>45</v>
      </c>
      <c r="AB30" s="92">
        <v>45</v>
      </c>
      <c r="AC30" s="175"/>
      <c r="AD30" s="120">
        <f t="shared" si="5"/>
        <v>229.14</v>
      </c>
      <c r="AE30" s="16">
        <v>4</v>
      </c>
      <c r="AF30" s="91">
        <v>45</v>
      </c>
      <c r="AG30" s="86">
        <v>46</v>
      </c>
      <c r="AH30" s="80">
        <v>47.14</v>
      </c>
      <c r="AI30" s="86">
        <v>46</v>
      </c>
      <c r="AJ30" s="92">
        <v>45</v>
      </c>
      <c r="AK30" s="177"/>
      <c r="AL30" s="121">
        <v>8.934</v>
      </c>
      <c r="AM30" s="16">
        <v>6</v>
      </c>
      <c r="AN30" s="163">
        <f t="shared" si="6"/>
        <v>0.3179999999999996</v>
      </c>
      <c r="AO30" s="4"/>
    </row>
    <row r="31" spans="1:41" ht="18" customHeight="1">
      <c r="A31" s="4"/>
      <c r="B31" s="26">
        <v>13</v>
      </c>
      <c r="C31" s="34" t="s">
        <v>20</v>
      </c>
      <c r="D31" s="8" t="s">
        <v>135</v>
      </c>
      <c r="E31" s="25">
        <f>F31</f>
        <v>23</v>
      </c>
      <c r="F31" s="8">
        <f>SUM(G31:L31)</f>
        <v>23</v>
      </c>
      <c r="G31" s="9"/>
      <c r="H31" s="9"/>
      <c r="I31" s="9"/>
      <c r="J31" s="9"/>
      <c r="K31" s="9"/>
      <c r="L31" s="266">
        <v>23</v>
      </c>
      <c r="M31" s="4"/>
      <c r="N31" s="11">
        <v>5</v>
      </c>
      <c r="O31" s="119">
        <f t="shared" si="3"/>
        <v>456.01</v>
      </c>
      <c r="P31" s="15" t="s">
        <v>15</v>
      </c>
      <c r="Q31" s="9" t="s">
        <v>61</v>
      </c>
      <c r="R31" s="12" t="s">
        <v>24</v>
      </c>
      <c r="S31" s="12">
        <v>39</v>
      </c>
      <c r="T31" s="166">
        <f t="shared" si="7"/>
        <v>15</v>
      </c>
      <c r="U31" s="167">
        <f t="shared" si="8"/>
        <v>0.5500000000000114</v>
      </c>
      <c r="V31" s="120">
        <f t="shared" si="4"/>
        <v>227.89</v>
      </c>
      <c r="W31" s="16">
        <v>4</v>
      </c>
      <c r="X31" s="90">
        <v>45</v>
      </c>
      <c r="Y31" s="85">
        <v>46</v>
      </c>
      <c r="Z31" s="80">
        <v>46.89</v>
      </c>
      <c r="AA31" s="85">
        <v>46</v>
      </c>
      <c r="AB31" s="95">
        <v>44</v>
      </c>
      <c r="AC31" s="175"/>
      <c r="AD31" s="170">
        <f t="shared" si="5"/>
        <v>228.12</v>
      </c>
      <c r="AE31" s="16">
        <v>5</v>
      </c>
      <c r="AF31" s="85">
        <v>46</v>
      </c>
      <c r="AG31" s="86">
        <v>46</v>
      </c>
      <c r="AH31" s="86">
        <v>46</v>
      </c>
      <c r="AI31" s="91">
        <v>45</v>
      </c>
      <c r="AJ31" s="92">
        <v>45.12</v>
      </c>
      <c r="AK31" s="177"/>
      <c r="AL31" s="121">
        <v>8.91</v>
      </c>
      <c r="AM31" s="16">
        <v>5</v>
      </c>
      <c r="AN31" s="163">
        <f t="shared" si="6"/>
        <v>0.2940000000000005</v>
      </c>
      <c r="AO31" s="4"/>
    </row>
    <row r="32" spans="1:41" ht="18" customHeight="1">
      <c r="A32" s="4"/>
      <c r="B32" s="26">
        <v>14</v>
      </c>
      <c r="C32" s="34" t="s">
        <v>20</v>
      </c>
      <c r="D32" s="8" t="s">
        <v>136</v>
      </c>
      <c r="E32" s="25">
        <f>F32</f>
        <v>20</v>
      </c>
      <c r="F32" s="8">
        <f>SUM(G32:L32)</f>
        <v>20</v>
      </c>
      <c r="G32" s="9"/>
      <c r="H32" s="9"/>
      <c r="I32" s="9"/>
      <c r="J32" s="9"/>
      <c r="K32" s="9"/>
      <c r="L32" s="265">
        <v>20</v>
      </c>
      <c r="M32" s="4"/>
      <c r="N32" s="11">
        <v>6</v>
      </c>
      <c r="O32" s="119">
        <f t="shared" si="3"/>
        <v>445.85</v>
      </c>
      <c r="P32" s="8" t="s">
        <v>109</v>
      </c>
      <c r="Q32" s="9" t="s">
        <v>116</v>
      </c>
      <c r="R32" s="9" t="s">
        <v>24</v>
      </c>
      <c r="S32" s="12">
        <v>7</v>
      </c>
      <c r="T32" s="166">
        <f t="shared" si="7"/>
        <v>25.159999999999968</v>
      </c>
      <c r="U32" s="168">
        <f t="shared" si="8"/>
        <v>10.159999999999968</v>
      </c>
      <c r="V32" s="120">
        <f t="shared" si="4"/>
        <v>221.73</v>
      </c>
      <c r="W32" s="16">
        <v>6</v>
      </c>
      <c r="X32" s="94">
        <v>44</v>
      </c>
      <c r="Y32" s="90">
        <v>45</v>
      </c>
      <c r="Z32" s="85">
        <v>46</v>
      </c>
      <c r="AA32" s="94">
        <v>44</v>
      </c>
      <c r="AB32" s="69">
        <v>42.73</v>
      </c>
      <c r="AC32" s="175"/>
      <c r="AD32" s="120">
        <f t="shared" si="5"/>
        <v>224.12</v>
      </c>
      <c r="AE32" s="16">
        <v>6</v>
      </c>
      <c r="AF32" s="94">
        <v>44</v>
      </c>
      <c r="AG32" s="86">
        <v>46.12</v>
      </c>
      <c r="AH32" s="90">
        <v>45</v>
      </c>
      <c r="AI32" s="160">
        <v>44</v>
      </c>
      <c r="AJ32" s="90">
        <v>45</v>
      </c>
      <c r="AK32" s="177"/>
      <c r="AL32" s="121">
        <v>8.964</v>
      </c>
      <c r="AM32" s="16">
        <v>8</v>
      </c>
      <c r="AN32" s="163">
        <f t="shared" si="6"/>
        <v>0.34800000000000075</v>
      </c>
      <c r="AO32" s="4"/>
    </row>
    <row r="33" spans="1:41" ht="18" customHeight="1">
      <c r="A33" s="4"/>
      <c r="B33" s="26">
        <v>15</v>
      </c>
      <c r="C33" s="33" t="s">
        <v>19</v>
      </c>
      <c r="D33" s="8" t="s">
        <v>113</v>
      </c>
      <c r="E33" s="25">
        <f>F33</f>
        <v>16</v>
      </c>
      <c r="F33" s="8">
        <f>SUM(G33:L33)</f>
        <v>16</v>
      </c>
      <c r="G33" s="9"/>
      <c r="H33" s="9"/>
      <c r="I33" s="9">
        <v>12</v>
      </c>
      <c r="J33" s="9"/>
      <c r="K33" s="9">
        <v>4</v>
      </c>
      <c r="L33" s="16"/>
      <c r="M33" s="4"/>
      <c r="N33" s="11">
        <v>7</v>
      </c>
      <c r="O33" s="119">
        <f t="shared" si="3"/>
        <v>441.13</v>
      </c>
      <c r="P33" s="8" t="s">
        <v>125</v>
      </c>
      <c r="Q33" s="30" t="s">
        <v>115</v>
      </c>
      <c r="R33" s="9" t="s">
        <v>24</v>
      </c>
      <c r="S33" s="12">
        <v>31</v>
      </c>
      <c r="T33" s="166">
        <f t="shared" si="7"/>
        <v>29.879999999999995</v>
      </c>
      <c r="U33" s="168">
        <f t="shared" si="8"/>
        <v>4.720000000000027</v>
      </c>
      <c r="V33" s="120">
        <f t="shared" si="4"/>
        <v>218.76</v>
      </c>
      <c r="W33" s="16">
        <v>7</v>
      </c>
      <c r="X33" s="94">
        <v>44</v>
      </c>
      <c r="Y33" s="69">
        <v>43</v>
      </c>
      <c r="Z33" s="94">
        <v>44</v>
      </c>
      <c r="AA33" s="94">
        <v>44</v>
      </c>
      <c r="AB33" s="95">
        <v>43.76</v>
      </c>
      <c r="AC33" s="175"/>
      <c r="AD33" s="170">
        <f t="shared" si="5"/>
        <v>222.37</v>
      </c>
      <c r="AE33" s="16">
        <v>8</v>
      </c>
      <c r="AF33" s="94">
        <v>44</v>
      </c>
      <c r="AG33" s="94">
        <v>44</v>
      </c>
      <c r="AH33" s="90">
        <v>45</v>
      </c>
      <c r="AI33" s="90">
        <v>45.37</v>
      </c>
      <c r="AJ33" s="95">
        <v>44</v>
      </c>
      <c r="AK33" s="177"/>
      <c r="AL33" s="122">
        <v>9.134</v>
      </c>
      <c r="AM33" s="16">
        <v>11</v>
      </c>
      <c r="AN33" s="163">
        <f t="shared" si="6"/>
        <v>0.5180000000000007</v>
      </c>
      <c r="AO33" s="4"/>
    </row>
    <row r="34" spans="1:41" ht="18" customHeight="1">
      <c r="A34" s="4"/>
      <c r="B34" s="26">
        <v>16</v>
      </c>
      <c r="C34" s="34" t="s">
        <v>20</v>
      </c>
      <c r="D34" s="8" t="s">
        <v>137</v>
      </c>
      <c r="E34" s="25">
        <f>F34</f>
        <v>15</v>
      </c>
      <c r="F34" s="8">
        <f>SUM(G34:L34)</f>
        <v>15</v>
      </c>
      <c r="G34" s="9"/>
      <c r="H34" s="9"/>
      <c r="I34" s="9"/>
      <c r="J34" s="9"/>
      <c r="K34" s="9"/>
      <c r="L34" s="16">
        <v>15</v>
      </c>
      <c r="M34" s="4"/>
      <c r="N34" s="11">
        <v>8</v>
      </c>
      <c r="O34" s="119">
        <f t="shared" si="3"/>
        <v>432.46</v>
      </c>
      <c r="P34" s="8" t="s">
        <v>51</v>
      </c>
      <c r="Q34" s="9" t="s">
        <v>48</v>
      </c>
      <c r="R34" s="9" t="s">
        <v>24</v>
      </c>
      <c r="S34" s="12">
        <v>38</v>
      </c>
      <c r="T34" s="166">
        <f t="shared" si="7"/>
        <v>38.55000000000001</v>
      </c>
      <c r="U34" s="168">
        <f t="shared" si="8"/>
        <v>8.670000000000016</v>
      </c>
      <c r="V34" s="120">
        <f t="shared" si="4"/>
        <v>215.73</v>
      </c>
      <c r="W34" s="16">
        <v>8</v>
      </c>
      <c r="X34" s="69">
        <v>42</v>
      </c>
      <c r="Y34" s="94">
        <v>43.73</v>
      </c>
      <c r="Z34" s="90">
        <v>45</v>
      </c>
      <c r="AA34" s="69">
        <v>43</v>
      </c>
      <c r="AB34" s="70">
        <v>42</v>
      </c>
      <c r="AC34" s="175"/>
      <c r="AD34" s="120">
        <f t="shared" si="5"/>
        <v>216.73</v>
      </c>
      <c r="AE34" s="16">
        <v>11</v>
      </c>
      <c r="AF34" s="90">
        <v>44.73</v>
      </c>
      <c r="AG34" s="146">
        <v>43</v>
      </c>
      <c r="AH34" s="146">
        <v>42</v>
      </c>
      <c r="AI34" s="94">
        <v>44</v>
      </c>
      <c r="AJ34" s="70">
        <v>43</v>
      </c>
      <c r="AK34" s="177"/>
      <c r="AL34" s="122">
        <v>9.098</v>
      </c>
      <c r="AM34" s="16">
        <v>10</v>
      </c>
      <c r="AN34" s="163">
        <f t="shared" si="6"/>
        <v>0.4820000000000011</v>
      </c>
      <c r="AO34" s="4"/>
    </row>
    <row r="35" spans="1:41" ht="18" customHeight="1">
      <c r="A35" s="4"/>
      <c r="B35" s="26">
        <v>17</v>
      </c>
      <c r="C35" s="34" t="s">
        <v>20</v>
      </c>
      <c r="D35" s="8" t="s">
        <v>138</v>
      </c>
      <c r="E35" s="25">
        <f>F35</f>
        <v>13</v>
      </c>
      <c r="F35" s="8">
        <f>SUM(G35:L35)</f>
        <v>13</v>
      </c>
      <c r="G35" s="9"/>
      <c r="H35" s="9"/>
      <c r="I35" s="9"/>
      <c r="J35" s="9"/>
      <c r="K35" s="9"/>
      <c r="L35" s="16">
        <v>13</v>
      </c>
      <c r="M35" s="4"/>
      <c r="N35" s="11">
        <v>9</v>
      </c>
      <c r="O35" s="119">
        <f t="shared" si="3"/>
        <v>426.95000000000005</v>
      </c>
      <c r="P35" s="8" t="s">
        <v>46</v>
      </c>
      <c r="Q35" s="9" t="s">
        <v>48</v>
      </c>
      <c r="R35" s="9" t="s">
        <v>24</v>
      </c>
      <c r="S35" s="12">
        <v>32</v>
      </c>
      <c r="T35" s="166">
        <f t="shared" si="7"/>
        <v>44.059999999999945</v>
      </c>
      <c r="U35" s="168">
        <f t="shared" si="8"/>
        <v>5.509999999999934</v>
      </c>
      <c r="V35" s="120">
        <f t="shared" si="4"/>
        <v>212.77</v>
      </c>
      <c r="W35" s="16">
        <v>10</v>
      </c>
      <c r="X35" s="69">
        <v>41</v>
      </c>
      <c r="Y35" s="94">
        <v>43.77</v>
      </c>
      <c r="Z35" s="69">
        <v>43</v>
      </c>
      <c r="AA35" s="69">
        <v>43</v>
      </c>
      <c r="AB35" s="70">
        <v>42</v>
      </c>
      <c r="AC35" s="175"/>
      <c r="AD35" s="120">
        <f t="shared" si="5"/>
        <v>214.18</v>
      </c>
      <c r="AE35" s="16">
        <v>12</v>
      </c>
      <c r="AF35" s="69">
        <v>42</v>
      </c>
      <c r="AG35" s="69">
        <v>43</v>
      </c>
      <c r="AH35" s="90">
        <v>45.18</v>
      </c>
      <c r="AI35" s="69">
        <v>43</v>
      </c>
      <c r="AJ35" s="70">
        <v>41</v>
      </c>
      <c r="AK35" s="177"/>
      <c r="AL35" s="122">
        <v>9.316</v>
      </c>
      <c r="AM35" s="16">
        <v>14</v>
      </c>
      <c r="AN35" s="163">
        <f t="shared" si="6"/>
        <v>0.7000000000000011</v>
      </c>
      <c r="AO35" s="4"/>
    </row>
    <row r="36" spans="1:41" ht="18" customHeight="1">
      <c r="A36" s="4"/>
      <c r="B36" s="26">
        <v>18</v>
      </c>
      <c r="C36" s="33" t="s">
        <v>133</v>
      </c>
      <c r="D36" s="8" t="s">
        <v>108</v>
      </c>
      <c r="E36" s="25">
        <f>F36</f>
        <v>12</v>
      </c>
      <c r="F36" s="8">
        <f>SUM(G36:L36)</f>
        <v>12</v>
      </c>
      <c r="G36" s="9">
        <v>12</v>
      </c>
      <c r="H36" s="9"/>
      <c r="I36" s="9"/>
      <c r="J36" s="9"/>
      <c r="K36" s="9"/>
      <c r="L36" s="16"/>
      <c r="M36" s="4"/>
      <c r="N36" s="11">
        <v>10</v>
      </c>
      <c r="O36" s="119">
        <f t="shared" si="3"/>
        <v>419.42</v>
      </c>
      <c r="P36" s="8" t="s">
        <v>40</v>
      </c>
      <c r="Q36" s="9" t="s">
        <v>48</v>
      </c>
      <c r="R36" s="9" t="s">
        <v>24</v>
      </c>
      <c r="S36" s="12">
        <v>20</v>
      </c>
      <c r="T36" s="166">
        <f t="shared" si="7"/>
        <v>51.589999999999975</v>
      </c>
      <c r="U36" s="168">
        <f t="shared" si="8"/>
        <v>7.53000000000003</v>
      </c>
      <c r="V36" s="120">
        <f t="shared" si="4"/>
        <v>214.92000000000002</v>
      </c>
      <c r="W36" s="16">
        <v>9</v>
      </c>
      <c r="X36" s="69">
        <v>41</v>
      </c>
      <c r="Y36" s="94">
        <v>44</v>
      </c>
      <c r="Z36" s="94">
        <v>44</v>
      </c>
      <c r="AA36" s="94">
        <v>43.92</v>
      </c>
      <c r="AB36" s="70">
        <v>42</v>
      </c>
      <c r="AC36" s="175"/>
      <c r="AD36" s="120">
        <f t="shared" si="5"/>
        <v>204.5</v>
      </c>
      <c r="AE36" s="16">
        <v>15</v>
      </c>
      <c r="AF36" s="69">
        <v>42</v>
      </c>
      <c r="AG36" s="94">
        <v>44</v>
      </c>
      <c r="AH36" s="69">
        <v>33</v>
      </c>
      <c r="AI36" s="69">
        <v>42</v>
      </c>
      <c r="AJ36" s="95">
        <v>43.5</v>
      </c>
      <c r="AK36" s="177"/>
      <c r="AL36" s="122">
        <v>9.074</v>
      </c>
      <c r="AM36" s="16">
        <v>9</v>
      </c>
      <c r="AN36" s="163">
        <f t="shared" si="6"/>
        <v>0.4580000000000002</v>
      </c>
      <c r="AO36" s="4"/>
    </row>
    <row r="37" spans="1:41" ht="18" customHeight="1">
      <c r="A37" s="4"/>
      <c r="B37" s="26">
        <v>19</v>
      </c>
      <c r="C37" s="33" t="s">
        <v>133</v>
      </c>
      <c r="D37" s="8" t="s">
        <v>125</v>
      </c>
      <c r="E37" s="25">
        <f>F37</f>
        <v>12</v>
      </c>
      <c r="F37" s="8">
        <f>SUM(G37:L37)</f>
        <v>12</v>
      </c>
      <c r="G37" s="9"/>
      <c r="H37" s="9"/>
      <c r="I37" s="9"/>
      <c r="J37" s="9"/>
      <c r="K37" s="9">
        <v>12</v>
      </c>
      <c r="L37" s="16"/>
      <c r="M37" s="4"/>
      <c r="N37" s="11">
        <v>11</v>
      </c>
      <c r="O37" s="119">
        <f t="shared" si="3"/>
        <v>417.25</v>
      </c>
      <c r="P37" s="8" t="s">
        <v>52</v>
      </c>
      <c r="Q37" s="30" t="s">
        <v>129</v>
      </c>
      <c r="R37" s="9" t="s">
        <v>24</v>
      </c>
      <c r="S37" s="12">
        <v>26</v>
      </c>
      <c r="T37" s="166">
        <f t="shared" si="7"/>
        <v>53.75999999999999</v>
      </c>
      <c r="U37" s="168">
        <f t="shared" si="8"/>
        <v>2.170000000000016</v>
      </c>
      <c r="V37" s="120">
        <f t="shared" si="4"/>
        <v>209.25</v>
      </c>
      <c r="W37" s="16">
        <v>11</v>
      </c>
      <c r="X37" s="69">
        <v>42.25</v>
      </c>
      <c r="Y37" s="69">
        <v>42</v>
      </c>
      <c r="Z37" s="69">
        <v>41</v>
      </c>
      <c r="AA37" s="69">
        <v>43</v>
      </c>
      <c r="AB37" s="70">
        <v>41</v>
      </c>
      <c r="AC37" s="175"/>
      <c r="AD37" s="120">
        <f t="shared" si="5"/>
        <v>208</v>
      </c>
      <c r="AE37" s="16">
        <v>13</v>
      </c>
      <c r="AF37" s="69">
        <v>41</v>
      </c>
      <c r="AG37" s="69">
        <v>43</v>
      </c>
      <c r="AH37" s="69">
        <v>41</v>
      </c>
      <c r="AI37" s="69">
        <v>42</v>
      </c>
      <c r="AJ37" s="70">
        <v>41</v>
      </c>
      <c r="AK37" s="177"/>
      <c r="AL37" s="122">
        <v>9.257</v>
      </c>
      <c r="AM37" s="16">
        <v>13</v>
      </c>
      <c r="AN37" s="163">
        <f t="shared" si="6"/>
        <v>0.641</v>
      </c>
      <c r="AO37" s="4"/>
    </row>
    <row r="38" spans="1:41" ht="18" customHeight="1">
      <c r="A38" s="4"/>
      <c r="B38" s="26">
        <v>20</v>
      </c>
      <c r="C38" s="34" t="s">
        <v>20</v>
      </c>
      <c r="D38" s="8" t="s">
        <v>139</v>
      </c>
      <c r="E38" s="25">
        <f>F38</f>
        <v>12</v>
      </c>
      <c r="F38" s="8">
        <f>SUM(G38:L38)</f>
        <v>12</v>
      </c>
      <c r="G38" s="9"/>
      <c r="H38" s="9"/>
      <c r="I38" s="9"/>
      <c r="J38" s="9"/>
      <c r="K38" s="9"/>
      <c r="L38" s="16">
        <v>12</v>
      </c>
      <c r="M38" s="4"/>
      <c r="N38" s="11">
        <v>12</v>
      </c>
      <c r="O38" s="119">
        <f t="shared" si="3"/>
        <v>410.51</v>
      </c>
      <c r="P38" s="8" t="s">
        <v>130</v>
      </c>
      <c r="Q38" s="9" t="s">
        <v>121</v>
      </c>
      <c r="R38" s="9" t="s">
        <v>24</v>
      </c>
      <c r="S38" s="12">
        <v>29</v>
      </c>
      <c r="T38" s="166">
        <f t="shared" si="7"/>
        <v>60.5</v>
      </c>
      <c r="U38" s="168">
        <f t="shared" si="8"/>
        <v>6.740000000000009</v>
      </c>
      <c r="V38" s="120">
        <f t="shared" si="4"/>
        <v>203.2</v>
      </c>
      <c r="W38" s="16">
        <v>12</v>
      </c>
      <c r="X38" s="69">
        <v>41</v>
      </c>
      <c r="Y38" s="69">
        <v>41</v>
      </c>
      <c r="Z38" s="69">
        <v>41</v>
      </c>
      <c r="AA38" s="69">
        <v>40.2</v>
      </c>
      <c r="AB38" s="70">
        <v>40</v>
      </c>
      <c r="AC38" s="175"/>
      <c r="AD38" s="120">
        <f t="shared" si="5"/>
        <v>207.31</v>
      </c>
      <c r="AE38" s="16">
        <v>14</v>
      </c>
      <c r="AF38" s="69">
        <v>41</v>
      </c>
      <c r="AG38" s="69">
        <v>41</v>
      </c>
      <c r="AH38" s="69">
        <v>42</v>
      </c>
      <c r="AI38" s="69">
        <v>42.31</v>
      </c>
      <c r="AJ38" s="70">
        <v>41</v>
      </c>
      <c r="AK38" s="177"/>
      <c r="AL38" s="122">
        <v>9.53</v>
      </c>
      <c r="AM38" s="16">
        <v>15</v>
      </c>
      <c r="AN38" s="163">
        <f t="shared" si="6"/>
        <v>0.9139999999999997</v>
      </c>
      <c r="AO38" s="4"/>
    </row>
    <row r="39" spans="1:41" ht="18" customHeight="1">
      <c r="A39" s="4"/>
      <c r="B39" s="26">
        <v>21</v>
      </c>
      <c r="C39" s="33" t="s">
        <v>140</v>
      </c>
      <c r="D39" s="8" t="s">
        <v>111</v>
      </c>
      <c r="E39" s="25">
        <f>F39</f>
        <v>8</v>
      </c>
      <c r="F39" s="8">
        <f>SUM(G39:L39)</f>
        <v>8</v>
      </c>
      <c r="G39" s="9"/>
      <c r="H39" s="9"/>
      <c r="I39" s="9">
        <v>8</v>
      </c>
      <c r="J39" s="9"/>
      <c r="K39" s="9"/>
      <c r="L39" s="16"/>
      <c r="M39" s="4"/>
      <c r="N39" s="11">
        <v>13</v>
      </c>
      <c r="O39" s="119">
        <f t="shared" si="3"/>
        <v>362.64</v>
      </c>
      <c r="P39" s="8" t="s">
        <v>107</v>
      </c>
      <c r="Q39" s="9" t="s">
        <v>65</v>
      </c>
      <c r="R39" s="9" t="s">
        <v>24</v>
      </c>
      <c r="S39" s="12">
        <v>28</v>
      </c>
      <c r="T39" s="166">
        <f t="shared" si="7"/>
        <v>108.37</v>
      </c>
      <c r="U39" s="168">
        <f t="shared" si="8"/>
        <v>47.870000000000005</v>
      </c>
      <c r="V39" s="120">
        <f t="shared" si="4"/>
        <v>142.05</v>
      </c>
      <c r="W39" s="16">
        <v>14</v>
      </c>
      <c r="X39" s="69">
        <v>18.05</v>
      </c>
      <c r="Y39" s="94">
        <v>44</v>
      </c>
      <c r="Z39" s="90">
        <v>45</v>
      </c>
      <c r="AA39" s="69">
        <v>27</v>
      </c>
      <c r="AB39" s="70">
        <v>8</v>
      </c>
      <c r="AC39" s="175"/>
      <c r="AD39" s="120">
        <f t="shared" si="5"/>
        <v>220.59</v>
      </c>
      <c r="AE39" s="16">
        <v>9</v>
      </c>
      <c r="AF39" s="90">
        <v>44.59</v>
      </c>
      <c r="AG39" s="90">
        <v>45</v>
      </c>
      <c r="AH39" s="94">
        <v>44</v>
      </c>
      <c r="AI39" s="94">
        <v>44</v>
      </c>
      <c r="AJ39" s="70">
        <v>43</v>
      </c>
      <c r="AK39" s="177"/>
      <c r="AL39" s="121">
        <v>8.948</v>
      </c>
      <c r="AM39" s="16">
        <v>7</v>
      </c>
      <c r="AN39" s="163">
        <f t="shared" si="6"/>
        <v>0.33200000000000074</v>
      </c>
      <c r="AO39" s="4"/>
    </row>
    <row r="40" spans="1:41" ht="18" customHeight="1">
      <c r="A40" s="4"/>
      <c r="B40" s="26">
        <v>22</v>
      </c>
      <c r="C40" s="33" t="s">
        <v>140</v>
      </c>
      <c r="D40" s="8" t="s">
        <v>130</v>
      </c>
      <c r="E40" s="25">
        <f>F40</f>
        <v>7</v>
      </c>
      <c r="F40" s="8">
        <f>SUM(G40:L40)</f>
        <v>7</v>
      </c>
      <c r="G40" s="9"/>
      <c r="H40" s="9"/>
      <c r="I40" s="9"/>
      <c r="J40" s="9"/>
      <c r="K40" s="9">
        <v>7</v>
      </c>
      <c r="L40" s="16"/>
      <c r="M40" s="4"/>
      <c r="N40" s="11">
        <v>14</v>
      </c>
      <c r="O40" s="119">
        <f t="shared" si="3"/>
        <v>222.78</v>
      </c>
      <c r="P40" s="15" t="s">
        <v>23</v>
      </c>
      <c r="Q40" s="9" t="s">
        <v>128</v>
      </c>
      <c r="R40" s="9" t="s">
        <v>24</v>
      </c>
      <c r="S40" s="12">
        <v>4</v>
      </c>
      <c r="T40" s="166">
        <f t="shared" si="7"/>
        <v>248.23</v>
      </c>
      <c r="U40" s="168">
        <f t="shared" si="8"/>
        <v>139.85999999999999</v>
      </c>
      <c r="V40" s="120">
        <v>0</v>
      </c>
      <c r="W40" s="16" t="s">
        <v>131</v>
      </c>
      <c r="X40" s="94">
        <v>44</v>
      </c>
      <c r="Y40" s="94">
        <v>44</v>
      </c>
      <c r="Z40" s="90">
        <v>45.11</v>
      </c>
      <c r="AA40" s="69">
        <v>38</v>
      </c>
      <c r="AB40" s="70">
        <v>24</v>
      </c>
      <c r="AC40" s="175"/>
      <c r="AD40" s="120">
        <f t="shared" si="5"/>
        <v>222.78</v>
      </c>
      <c r="AE40" s="16">
        <v>7</v>
      </c>
      <c r="AF40" s="90">
        <v>45</v>
      </c>
      <c r="AG40" s="90">
        <v>45</v>
      </c>
      <c r="AH40" s="85">
        <v>45.78</v>
      </c>
      <c r="AI40" s="90">
        <v>45</v>
      </c>
      <c r="AJ40" s="70">
        <v>42</v>
      </c>
      <c r="AK40" s="177"/>
      <c r="AL40" s="122">
        <v>9.15</v>
      </c>
      <c r="AM40" s="16">
        <v>12</v>
      </c>
      <c r="AN40" s="163">
        <f t="shared" si="6"/>
        <v>0.5340000000000007</v>
      </c>
      <c r="AO40" s="4"/>
    </row>
    <row r="41" spans="1:41" ht="18" customHeight="1">
      <c r="A41" s="4"/>
      <c r="B41" s="26">
        <v>23</v>
      </c>
      <c r="C41" s="34" t="s">
        <v>20</v>
      </c>
      <c r="D41" s="8" t="s">
        <v>143</v>
      </c>
      <c r="E41" s="25">
        <f>F41</f>
        <v>7</v>
      </c>
      <c r="F41" s="8">
        <f>SUM(G41:L41)</f>
        <v>7</v>
      </c>
      <c r="G41" s="9"/>
      <c r="H41" s="9"/>
      <c r="I41" s="9"/>
      <c r="J41" s="9"/>
      <c r="K41" s="9"/>
      <c r="L41" s="9">
        <v>7</v>
      </c>
      <c r="M41" s="4"/>
      <c r="N41" s="11">
        <v>15</v>
      </c>
      <c r="O41" s="119">
        <f t="shared" si="3"/>
        <v>216.98</v>
      </c>
      <c r="P41" s="8" t="s">
        <v>113</v>
      </c>
      <c r="Q41" s="9" t="s">
        <v>134</v>
      </c>
      <c r="R41" s="143" t="s">
        <v>127</v>
      </c>
      <c r="S41" s="12">
        <v>6</v>
      </c>
      <c r="T41" s="166">
        <f t="shared" si="7"/>
        <v>254.03</v>
      </c>
      <c r="U41" s="168">
        <f>O40-O41</f>
        <v>5.800000000000011</v>
      </c>
      <c r="V41" s="120">
        <v>0</v>
      </c>
      <c r="W41" s="16" t="s">
        <v>131</v>
      </c>
      <c r="X41" s="69">
        <v>11</v>
      </c>
      <c r="Y41" s="160">
        <v>44.18</v>
      </c>
      <c r="Z41" s="69">
        <v>39</v>
      </c>
      <c r="AA41" s="69">
        <v>45</v>
      </c>
      <c r="AB41" s="95">
        <v>44</v>
      </c>
      <c r="AC41" s="175"/>
      <c r="AD41" s="120">
        <f t="shared" si="5"/>
        <v>216.98</v>
      </c>
      <c r="AE41" s="16">
        <v>10</v>
      </c>
      <c r="AF41" s="94">
        <v>44</v>
      </c>
      <c r="AG41" s="146">
        <v>41</v>
      </c>
      <c r="AH41" s="69">
        <v>43</v>
      </c>
      <c r="AI41" s="94">
        <v>44</v>
      </c>
      <c r="AJ41" s="90">
        <v>44.98</v>
      </c>
      <c r="AK41" s="177"/>
      <c r="AL41" s="162">
        <v>8.888</v>
      </c>
      <c r="AM41" s="16">
        <v>4</v>
      </c>
      <c r="AN41" s="163">
        <f t="shared" si="6"/>
        <v>0.27200000000000024</v>
      </c>
      <c r="AO41" s="4"/>
    </row>
    <row r="42" spans="1:41" ht="18" customHeight="1">
      <c r="A42" s="4"/>
      <c r="B42" s="26">
        <v>24</v>
      </c>
      <c r="C42" s="33" t="s">
        <v>141</v>
      </c>
      <c r="D42" s="8" t="s">
        <v>112</v>
      </c>
      <c r="E42" s="25">
        <f>F42</f>
        <v>6</v>
      </c>
      <c r="F42" s="8">
        <f>SUM(G42:L42)</f>
        <v>6</v>
      </c>
      <c r="G42" s="9"/>
      <c r="H42" s="9"/>
      <c r="I42" s="9">
        <v>6</v>
      </c>
      <c r="J42" s="9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90" t="s">
        <v>34</v>
      </c>
      <c r="AE42" s="190"/>
      <c r="AF42" s="190"/>
      <c r="AG42" s="190"/>
      <c r="AH42" s="190"/>
      <c r="AI42" s="190"/>
      <c r="AJ42" s="190"/>
      <c r="AK42" s="171"/>
      <c r="AL42" s="172">
        <f>AVERAGE(AL27:AL41)</f>
        <v>9.023400000000002</v>
      </c>
      <c r="AM42" s="4"/>
      <c r="AN42" s="4"/>
      <c r="AO42" s="4"/>
    </row>
    <row r="43" spans="1:41" ht="18" customHeight="1">
      <c r="A43" s="4"/>
      <c r="B43" s="26">
        <v>25</v>
      </c>
      <c r="C43" s="33" t="s">
        <v>141</v>
      </c>
      <c r="D43" s="8" t="s">
        <v>110</v>
      </c>
      <c r="E43" s="25">
        <f>F43</f>
        <v>4</v>
      </c>
      <c r="F43" s="8">
        <f>SUM(G43:L43)</f>
        <v>4</v>
      </c>
      <c r="G43" s="9"/>
      <c r="H43" s="9"/>
      <c r="I43" s="9">
        <v>4</v>
      </c>
      <c r="J43" s="9"/>
      <c r="K43" s="9"/>
      <c r="L43" s="9"/>
      <c r="M43" s="4"/>
      <c r="N43" s="4"/>
      <c r="O43" s="4"/>
      <c r="P43" s="4"/>
      <c r="Q43" s="4"/>
      <c r="R43" s="4"/>
      <c r="S43" s="4"/>
      <c r="T43" s="4"/>
      <c r="U43" s="133" t="s">
        <v>103</v>
      </c>
      <c r="V43" s="133"/>
      <c r="W43" s="133"/>
      <c r="X43" s="4"/>
      <c r="Y43" s="4"/>
      <c r="Z43" s="4"/>
      <c r="AA43" s="4"/>
      <c r="AB43" s="4"/>
      <c r="AC43" s="4"/>
      <c r="AD43" s="191" t="s">
        <v>36</v>
      </c>
      <c r="AE43" s="191"/>
      <c r="AF43" s="191"/>
      <c r="AG43" s="191"/>
      <c r="AH43" s="191"/>
      <c r="AI43" s="191"/>
      <c r="AJ43" s="191"/>
      <c r="AK43" s="171"/>
      <c r="AL43" s="173">
        <f>120/AL42</f>
        <v>13.298756566261051</v>
      </c>
      <c r="AM43" s="4"/>
      <c r="AN43" s="4"/>
      <c r="AO43" s="4"/>
    </row>
    <row r="44" spans="1:41" ht="18" customHeight="1">
      <c r="A44" s="4"/>
      <c r="B44" s="4"/>
      <c r="C44" s="4"/>
      <c r="D44" s="4"/>
      <c r="E44" s="4"/>
      <c r="F44" s="4"/>
      <c r="G44" s="4"/>
      <c r="H44" s="31" t="s">
        <v>21</v>
      </c>
      <c r="I44" s="32" t="s">
        <v>18</v>
      </c>
      <c r="J44" s="33" t="s">
        <v>19</v>
      </c>
      <c r="K44" s="34" t="s">
        <v>20</v>
      </c>
      <c r="L44" s="4"/>
      <c r="M44" s="4"/>
      <c r="N44" s="210" t="s">
        <v>60</v>
      </c>
      <c r="O44" s="210"/>
      <c r="P44" s="210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4"/>
    </row>
    <row r="45" spans="1:41" ht="18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11"/>
      <c r="O45" s="211"/>
      <c r="P45" s="211"/>
      <c r="Q45" s="24"/>
      <c r="R45" s="194" t="s">
        <v>122</v>
      </c>
      <c r="S45" s="194"/>
      <c r="T45" s="194"/>
      <c r="U45" s="19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195">
        <v>41300</v>
      </c>
      <c r="AM45" s="195"/>
      <c r="AN45" s="195"/>
      <c r="AO45" s="4"/>
    </row>
    <row r="46" spans="1:41" ht="18" customHeight="1" thickBot="1">
      <c r="A46" s="4"/>
      <c r="B46" s="179" t="s">
        <v>29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4"/>
      <c r="N46" s="196" t="s">
        <v>6</v>
      </c>
      <c r="O46" s="198" t="s">
        <v>7</v>
      </c>
      <c r="P46" s="200" t="s">
        <v>16</v>
      </c>
      <c r="Q46" s="202" t="s">
        <v>8</v>
      </c>
      <c r="R46" s="183" t="s">
        <v>22</v>
      </c>
      <c r="S46" s="183" t="s">
        <v>9</v>
      </c>
      <c r="T46" s="185" t="s">
        <v>10</v>
      </c>
      <c r="U46" s="209"/>
      <c r="V46" s="206" t="s">
        <v>27</v>
      </c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8"/>
      <c r="AL46" s="187" t="s">
        <v>11</v>
      </c>
      <c r="AM46" s="188"/>
      <c r="AN46" s="189"/>
      <c r="AO46" s="4"/>
    </row>
    <row r="47" spans="1:41" ht="18" customHeight="1" thickBot="1">
      <c r="A47" s="4"/>
      <c r="B47" s="179" t="s">
        <v>28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4"/>
      <c r="N47" s="197"/>
      <c r="O47" s="199"/>
      <c r="P47" s="201"/>
      <c r="Q47" s="203"/>
      <c r="R47" s="184"/>
      <c r="S47" s="184"/>
      <c r="T47" s="48" t="s">
        <v>12</v>
      </c>
      <c r="U47" s="50" t="s">
        <v>13</v>
      </c>
      <c r="V47" s="78" t="s">
        <v>25</v>
      </c>
      <c r="W47" s="51" t="s">
        <v>6</v>
      </c>
      <c r="X47" s="52">
        <v>1</v>
      </c>
      <c r="Y47" s="51">
        <v>2</v>
      </c>
      <c r="Z47" s="53">
        <v>3</v>
      </c>
      <c r="AA47" s="54">
        <v>4</v>
      </c>
      <c r="AB47" s="55">
        <v>5</v>
      </c>
      <c r="AC47" s="174"/>
      <c r="AD47" s="78" t="s">
        <v>26</v>
      </c>
      <c r="AE47" s="51" t="s">
        <v>6</v>
      </c>
      <c r="AF47" s="52">
        <v>1</v>
      </c>
      <c r="AG47" s="51">
        <v>2</v>
      </c>
      <c r="AH47" s="53">
        <v>3</v>
      </c>
      <c r="AI47" s="54">
        <v>4</v>
      </c>
      <c r="AJ47" s="55">
        <v>5</v>
      </c>
      <c r="AK47" s="174"/>
      <c r="AL47" s="7" t="s">
        <v>14</v>
      </c>
      <c r="AM47" s="43" t="s">
        <v>6</v>
      </c>
      <c r="AN47" s="45" t="s">
        <v>55</v>
      </c>
      <c r="AO47" s="4"/>
    </row>
    <row r="48" spans="1:43" ht="18" customHeight="1">
      <c r="A48" s="4"/>
      <c r="B48" s="179" t="s">
        <v>41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4"/>
      <c r="N48" s="35">
        <v>1</v>
      </c>
      <c r="O48" s="36">
        <f aca="true" t="shared" si="9" ref="O48:O54">V48+AD48</f>
        <v>543.41</v>
      </c>
      <c r="P48" s="58" t="s">
        <v>58</v>
      </c>
      <c r="Q48" s="30" t="s">
        <v>115</v>
      </c>
      <c r="R48" s="38" t="s">
        <v>24</v>
      </c>
      <c r="S48" s="39">
        <v>31</v>
      </c>
      <c r="T48" s="74"/>
      <c r="U48" s="75"/>
      <c r="V48" s="154">
        <v>271.84</v>
      </c>
      <c r="W48" s="118">
        <v>1</v>
      </c>
      <c r="X48" s="155">
        <v>54</v>
      </c>
      <c r="Y48" s="88">
        <v>53</v>
      </c>
      <c r="Z48" s="132">
        <v>56</v>
      </c>
      <c r="AA48" s="84">
        <v>54</v>
      </c>
      <c r="AB48" s="80">
        <v>54.84</v>
      </c>
      <c r="AC48" s="175"/>
      <c r="AD48" s="154">
        <v>271.57</v>
      </c>
      <c r="AE48" s="136">
        <v>2</v>
      </c>
      <c r="AF48" s="87">
        <v>53</v>
      </c>
      <c r="AG48" s="80">
        <v>54.57</v>
      </c>
      <c r="AH48" s="80">
        <v>55</v>
      </c>
      <c r="AI48" s="84">
        <v>54</v>
      </c>
      <c r="AJ48" s="80">
        <v>55</v>
      </c>
      <c r="AK48" s="175"/>
      <c r="AL48" s="46">
        <v>7.378</v>
      </c>
      <c r="AM48" s="136">
        <v>2</v>
      </c>
      <c r="AN48" s="158">
        <f>AL48-$AL$50</f>
        <v>0.07099999999999973</v>
      </c>
      <c r="AO48" s="63"/>
      <c r="AQ48" s="118">
        <v>1</v>
      </c>
    </row>
    <row r="49" spans="1:43" ht="18" customHeight="1">
      <c r="A49" s="4"/>
      <c r="B49" s="179" t="s">
        <v>38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4"/>
      <c r="N49" s="11">
        <v>2</v>
      </c>
      <c r="O49" s="28">
        <f t="shared" si="9"/>
        <v>537.1</v>
      </c>
      <c r="P49" s="8" t="s">
        <v>47</v>
      </c>
      <c r="Q49" s="9" t="s">
        <v>117</v>
      </c>
      <c r="R49" s="9" t="s">
        <v>24</v>
      </c>
      <c r="S49" s="12">
        <v>28</v>
      </c>
      <c r="T49" s="47">
        <f aca="true" t="shared" si="10" ref="T49:T56">$O$48-O49</f>
        <v>6.309999999999945</v>
      </c>
      <c r="U49" s="67"/>
      <c r="V49" s="154">
        <v>264.36</v>
      </c>
      <c r="W49" s="14">
        <v>3</v>
      </c>
      <c r="X49" s="141">
        <v>54</v>
      </c>
      <c r="Y49" s="80">
        <v>55</v>
      </c>
      <c r="Z49" s="80">
        <v>55</v>
      </c>
      <c r="AA49" s="91">
        <v>53</v>
      </c>
      <c r="AB49" s="146">
        <v>47.36</v>
      </c>
      <c r="AC49" s="175"/>
      <c r="AD49" s="154">
        <v>272.74</v>
      </c>
      <c r="AE49" s="49">
        <v>1</v>
      </c>
      <c r="AF49" s="80">
        <v>54.74</v>
      </c>
      <c r="AG49" s="80">
        <v>55</v>
      </c>
      <c r="AH49" s="90">
        <v>53</v>
      </c>
      <c r="AI49" s="80">
        <v>55</v>
      </c>
      <c r="AJ49" s="80">
        <v>55</v>
      </c>
      <c r="AK49" s="175"/>
      <c r="AL49" s="42">
        <v>7.423</v>
      </c>
      <c r="AM49" s="14">
        <v>3</v>
      </c>
      <c r="AN49" s="151">
        <f>AL49-$AL$50</f>
        <v>0.11599999999999966</v>
      </c>
      <c r="AO49" s="63"/>
      <c r="AQ49" s="13">
        <v>2</v>
      </c>
    </row>
    <row r="50" spans="1:43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1">
        <v>3</v>
      </c>
      <c r="O50" s="28">
        <f t="shared" si="9"/>
        <v>525.52</v>
      </c>
      <c r="P50" s="8" t="s">
        <v>107</v>
      </c>
      <c r="Q50" s="9" t="s">
        <v>117</v>
      </c>
      <c r="R50" s="9" t="s">
        <v>24</v>
      </c>
      <c r="S50" s="12">
        <v>4</v>
      </c>
      <c r="T50" s="47">
        <f t="shared" si="10"/>
        <v>17.889999999999986</v>
      </c>
      <c r="U50" s="76">
        <f aca="true" t="shared" si="11" ref="U50:U56">O49-O50</f>
        <v>11.580000000000041</v>
      </c>
      <c r="V50" s="154">
        <v>265.09</v>
      </c>
      <c r="W50" s="13">
        <v>2</v>
      </c>
      <c r="X50" s="141">
        <v>54</v>
      </c>
      <c r="Y50" s="85">
        <v>54</v>
      </c>
      <c r="Z50" s="80">
        <v>55</v>
      </c>
      <c r="AA50" s="69">
        <v>46</v>
      </c>
      <c r="AB50" s="132">
        <v>56.09</v>
      </c>
      <c r="AC50" s="175"/>
      <c r="AD50" s="154">
        <v>260.43</v>
      </c>
      <c r="AE50" s="16">
        <v>5</v>
      </c>
      <c r="AF50" s="141">
        <v>54</v>
      </c>
      <c r="AG50" s="90">
        <v>53</v>
      </c>
      <c r="AH50" s="85">
        <v>54</v>
      </c>
      <c r="AI50" s="69">
        <v>44.43</v>
      </c>
      <c r="AJ50" s="80">
        <v>55</v>
      </c>
      <c r="AK50" s="175"/>
      <c r="AL50" s="42">
        <v>7.307</v>
      </c>
      <c r="AM50" s="49">
        <v>1</v>
      </c>
      <c r="AN50" s="67"/>
      <c r="AO50" s="63"/>
      <c r="AQ50" s="14">
        <v>3</v>
      </c>
    </row>
    <row r="51" spans="13:43" ht="18" customHeight="1">
      <c r="M51" s="4"/>
      <c r="N51" s="11">
        <v>4</v>
      </c>
      <c r="O51" s="28">
        <f t="shared" si="9"/>
        <v>511.02</v>
      </c>
      <c r="P51" s="8" t="s">
        <v>51</v>
      </c>
      <c r="Q51" s="9" t="s">
        <v>123</v>
      </c>
      <c r="R51" s="9" t="s">
        <v>24</v>
      </c>
      <c r="S51" s="12">
        <v>38</v>
      </c>
      <c r="T51" s="47">
        <f t="shared" si="10"/>
        <v>32.389999999999986</v>
      </c>
      <c r="U51" s="76">
        <f t="shared" si="11"/>
        <v>14.5</v>
      </c>
      <c r="V51" s="154">
        <v>240.14</v>
      </c>
      <c r="W51" s="16">
        <v>7</v>
      </c>
      <c r="X51" s="73">
        <v>23</v>
      </c>
      <c r="Y51" s="85">
        <v>54</v>
      </c>
      <c r="Z51" s="80">
        <v>55.14</v>
      </c>
      <c r="AA51" s="85">
        <v>54</v>
      </c>
      <c r="AB51" s="85">
        <v>54</v>
      </c>
      <c r="AC51" s="175"/>
      <c r="AD51" s="154">
        <v>270.88</v>
      </c>
      <c r="AE51" s="14">
        <v>3</v>
      </c>
      <c r="AF51" s="156">
        <v>53</v>
      </c>
      <c r="AG51" s="85">
        <v>54</v>
      </c>
      <c r="AH51" s="80">
        <v>55</v>
      </c>
      <c r="AI51" s="85">
        <v>54</v>
      </c>
      <c r="AJ51" s="80">
        <v>54.88</v>
      </c>
      <c r="AK51" s="175"/>
      <c r="AL51" s="42">
        <v>7.428</v>
      </c>
      <c r="AM51" s="16">
        <v>4</v>
      </c>
      <c r="AN51" s="151">
        <f aca="true" t="shared" si="12" ref="AN51:AN56">AL51-$AL$50</f>
        <v>0.12099999999999955</v>
      </c>
      <c r="AO51" s="63"/>
      <c r="AQ51" s="16">
        <v>4</v>
      </c>
    </row>
    <row r="52" spans="13:43" ht="18" customHeight="1">
      <c r="M52" s="4"/>
      <c r="N52" s="11">
        <v>5</v>
      </c>
      <c r="O52" s="28">
        <f t="shared" si="9"/>
        <v>507.03999999999996</v>
      </c>
      <c r="P52" s="15" t="s">
        <v>15</v>
      </c>
      <c r="Q52" s="9" t="s">
        <v>61</v>
      </c>
      <c r="R52" s="9" t="s">
        <v>24</v>
      </c>
      <c r="S52" s="12">
        <v>26</v>
      </c>
      <c r="T52" s="47">
        <f t="shared" si="10"/>
        <v>36.370000000000005</v>
      </c>
      <c r="U52" s="76">
        <f t="shared" si="11"/>
        <v>3.980000000000018</v>
      </c>
      <c r="V52" s="154">
        <v>247.16</v>
      </c>
      <c r="W52" s="16">
        <v>6</v>
      </c>
      <c r="X52" s="73">
        <v>50</v>
      </c>
      <c r="Y52" s="69">
        <v>50</v>
      </c>
      <c r="Z52" s="94">
        <v>52</v>
      </c>
      <c r="AA52" s="69">
        <v>42.16</v>
      </c>
      <c r="AB52" s="90">
        <v>53</v>
      </c>
      <c r="AC52" s="175"/>
      <c r="AD52" s="154">
        <v>259.88</v>
      </c>
      <c r="AE52" s="16">
        <v>6</v>
      </c>
      <c r="AF52" s="73">
        <v>51</v>
      </c>
      <c r="AG52" s="94">
        <v>52</v>
      </c>
      <c r="AH52" s="90">
        <v>53</v>
      </c>
      <c r="AI52" s="69">
        <v>50</v>
      </c>
      <c r="AJ52" s="85">
        <v>53.88</v>
      </c>
      <c r="AK52" s="175"/>
      <c r="AL52" s="42">
        <v>7.702</v>
      </c>
      <c r="AM52" s="16">
        <v>8</v>
      </c>
      <c r="AN52" s="151">
        <f t="shared" si="12"/>
        <v>0.3949999999999996</v>
      </c>
      <c r="AO52" s="63"/>
      <c r="AQ52" s="16">
        <v>5</v>
      </c>
    </row>
    <row r="53" spans="13:43" ht="18" customHeight="1">
      <c r="M53" s="4"/>
      <c r="N53" s="11">
        <v>6</v>
      </c>
      <c r="O53" s="28">
        <f t="shared" si="9"/>
        <v>501.8</v>
      </c>
      <c r="P53" s="8" t="s">
        <v>46</v>
      </c>
      <c r="Q53" s="9" t="s">
        <v>48</v>
      </c>
      <c r="R53" s="9" t="s">
        <v>24</v>
      </c>
      <c r="S53" s="12">
        <v>7</v>
      </c>
      <c r="T53" s="47">
        <f t="shared" si="10"/>
        <v>41.60999999999996</v>
      </c>
      <c r="U53" s="76">
        <f t="shared" si="11"/>
        <v>5.239999999999952</v>
      </c>
      <c r="V53" s="154">
        <v>250.9</v>
      </c>
      <c r="W53" s="16">
        <v>4</v>
      </c>
      <c r="X53" s="73">
        <v>49</v>
      </c>
      <c r="Y53" s="69">
        <v>49.9</v>
      </c>
      <c r="Z53" s="94">
        <v>52</v>
      </c>
      <c r="AA53" s="94">
        <v>52</v>
      </c>
      <c r="AB53" s="69">
        <v>48</v>
      </c>
      <c r="AC53" s="175"/>
      <c r="AD53" s="154">
        <v>250.9</v>
      </c>
      <c r="AE53" s="16">
        <v>9</v>
      </c>
      <c r="AF53" s="73">
        <v>48</v>
      </c>
      <c r="AG53" s="69">
        <v>50</v>
      </c>
      <c r="AH53" s="94">
        <v>52</v>
      </c>
      <c r="AI53" s="69">
        <v>51</v>
      </c>
      <c r="AJ53" s="69">
        <v>49.9</v>
      </c>
      <c r="AK53" s="175"/>
      <c r="AL53" s="42">
        <v>7.609</v>
      </c>
      <c r="AM53" s="16">
        <v>6</v>
      </c>
      <c r="AN53" s="151">
        <f t="shared" si="12"/>
        <v>0.3019999999999996</v>
      </c>
      <c r="AO53" s="4"/>
      <c r="AQ53" s="16">
        <v>6</v>
      </c>
    </row>
    <row r="54" spans="13:43" ht="18" customHeight="1">
      <c r="M54" s="4"/>
      <c r="N54" s="11">
        <v>7</v>
      </c>
      <c r="O54" s="28">
        <f t="shared" si="9"/>
        <v>489.07</v>
      </c>
      <c r="P54" s="8" t="s">
        <v>40</v>
      </c>
      <c r="Q54" s="9" t="s">
        <v>48</v>
      </c>
      <c r="R54" s="9" t="s">
        <v>24</v>
      </c>
      <c r="S54" s="12">
        <v>39</v>
      </c>
      <c r="T54" s="47">
        <f t="shared" si="10"/>
        <v>54.339999999999975</v>
      </c>
      <c r="U54" s="76">
        <f t="shared" si="11"/>
        <v>12.730000000000018</v>
      </c>
      <c r="V54" s="154">
        <v>222.86</v>
      </c>
      <c r="W54" s="16">
        <v>8</v>
      </c>
      <c r="X54" s="73">
        <v>51</v>
      </c>
      <c r="Y54" s="94">
        <v>52</v>
      </c>
      <c r="Z54" s="69">
        <v>12</v>
      </c>
      <c r="AA54" s="90">
        <v>53</v>
      </c>
      <c r="AB54" s="80">
        <v>54.86</v>
      </c>
      <c r="AC54" s="175"/>
      <c r="AD54" s="154">
        <v>266.21</v>
      </c>
      <c r="AE54" s="16">
        <v>4</v>
      </c>
      <c r="AF54" s="93">
        <v>52</v>
      </c>
      <c r="AG54" s="90">
        <v>53</v>
      </c>
      <c r="AH54" s="94">
        <v>52</v>
      </c>
      <c r="AI54" s="85">
        <v>54</v>
      </c>
      <c r="AJ54" s="80">
        <v>55.21</v>
      </c>
      <c r="AK54" s="175"/>
      <c r="AL54" s="42">
        <v>7.535</v>
      </c>
      <c r="AM54" s="16">
        <v>5</v>
      </c>
      <c r="AN54" s="151">
        <f t="shared" si="12"/>
        <v>0.22799999999999976</v>
      </c>
      <c r="AO54" s="4"/>
      <c r="AQ54" s="16">
        <v>7</v>
      </c>
    </row>
    <row r="55" spans="13:43" ht="18" customHeight="1">
      <c r="M55" s="4"/>
      <c r="N55" s="11">
        <v>8</v>
      </c>
      <c r="O55" s="28">
        <f>V55+AD55-15.93</f>
        <v>487.65000000000003</v>
      </c>
      <c r="P55" s="8" t="s">
        <v>52</v>
      </c>
      <c r="Q55" s="9" t="s">
        <v>48</v>
      </c>
      <c r="R55" s="9" t="s">
        <v>24</v>
      </c>
      <c r="S55" s="12">
        <v>6</v>
      </c>
      <c r="T55" s="47">
        <f t="shared" si="10"/>
        <v>55.759999999999934</v>
      </c>
      <c r="U55" s="76">
        <f t="shared" si="11"/>
        <v>1.419999999999959</v>
      </c>
      <c r="V55" s="154">
        <v>250.53</v>
      </c>
      <c r="W55" s="16">
        <v>5</v>
      </c>
      <c r="X55" s="73">
        <v>48</v>
      </c>
      <c r="Y55" s="69">
        <v>49</v>
      </c>
      <c r="Z55" s="69">
        <v>50</v>
      </c>
      <c r="AA55" s="69">
        <v>50</v>
      </c>
      <c r="AB55" s="85">
        <v>53.53</v>
      </c>
      <c r="AC55" s="175"/>
      <c r="AD55" s="154">
        <v>253.05</v>
      </c>
      <c r="AE55" s="16">
        <v>8</v>
      </c>
      <c r="AF55" s="73">
        <v>49</v>
      </c>
      <c r="AG55" s="69">
        <v>51</v>
      </c>
      <c r="AH55" s="69">
        <v>51.05</v>
      </c>
      <c r="AI55" s="69">
        <v>51</v>
      </c>
      <c r="AJ55" s="69">
        <v>51</v>
      </c>
      <c r="AK55" s="175"/>
      <c r="AL55" s="42">
        <v>7.652</v>
      </c>
      <c r="AM55" s="16">
        <v>7</v>
      </c>
      <c r="AN55" s="151">
        <f t="shared" si="12"/>
        <v>0.34499999999999975</v>
      </c>
      <c r="AO55" s="4"/>
      <c r="AQ55" s="16">
        <v>8</v>
      </c>
    </row>
    <row r="56" spans="13:43" ht="18" customHeight="1">
      <c r="M56" s="4"/>
      <c r="N56" s="11">
        <v>9</v>
      </c>
      <c r="O56" s="28">
        <f>V56+AD56</f>
        <v>405.16999999999996</v>
      </c>
      <c r="P56" s="15" t="s">
        <v>23</v>
      </c>
      <c r="Q56" s="9" t="s">
        <v>121</v>
      </c>
      <c r="R56" s="9" t="s">
        <v>24</v>
      </c>
      <c r="S56" s="12">
        <v>14</v>
      </c>
      <c r="T56" s="47">
        <f t="shared" si="10"/>
        <v>138.24</v>
      </c>
      <c r="U56" s="76">
        <f t="shared" si="11"/>
        <v>82.48000000000008</v>
      </c>
      <c r="V56" s="154">
        <v>152</v>
      </c>
      <c r="W56" s="16">
        <v>9</v>
      </c>
      <c r="X56" s="73">
        <v>11</v>
      </c>
      <c r="Y56" s="69">
        <v>35</v>
      </c>
      <c r="Z56" s="69">
        <v>48</v>
      </c>
      <c r="AA56" s="69">
        <v>6</v>
      </c>
      <c r="AB56" s="69">
        <v>52</v>
      </c>
      <c r="AC56" s="175"/>
      <c r="AD56" s="154">
        <v>253.17</v>
      </c>
      <c r="AE56" s="16">
        <v>7</v>
      </c>
      <c r="AF56" s="73">
        <v>50</v>
      </c>
      <c r="AG56" s="69">
        <v>51</v>
      </c>
      <c r="AH56" s="69">
        <v>47</v>
      </c>
      <c r="AI56" s="94">
        <v>52</v>
      </c>
      <c r="AJ56" s="157">
        <v>53.17</v>
      </c>
      <c r="AK56" s="175"/>
      <c r="AL56" s="42">
        <v>7.778</v>
      </c>
      <c r="AM56" s="16">
        <v>9</v>
      </c>
      <c r="AN56" s="151">
        <f t="shared" si="12"/>
        <v>0.4709999999999992</v>
      </c>
      <c r="AO56" s="4"/>
      <c r="AQ56" s="16">
        <v>9</v>
      </c>
    </row>
    <row r="57" spans="13:41" ht="18" customHeight="1"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90" t="s">
        <v>34</v>
      </c>
      <c r="AE57" s="190"/>
      <c r="AF57" s="190"/>
      <c r="AG57" s="190"/>
      <c r="AH57" s="190"/>
      <c r="AI57" s="190"/>
      <c r="AJ57" s="190"/>
      <c r="AK57" s="171"/>
      <c r="AL57" s="172">
        <f>AVERAGE(AL48:AL56)</f>
        <v>7.534666666666668</v>
      </c>
      <c r="AM57" s="4"/>
      <c r="AN57" s="4"/>
      <c r="AO57" s="4"/>
    </row>
    <row r="58" spans="13:41" ht="18" customHeight="1"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91" t="s">
        <v>36</v>
      </c>
      <c r="AE58" s="191"/>
      <c r="AF58" s="191"/>
      <c r="AG58" s="191"/>
      <c r="AH58" s="191"/>
      <c r="AI58" s="191"/>
      <c r="AJ58" s="191"/>
      <c r="AK58" s="171"/>
      <c r="AL58" s="173">
        <f>120/AL57</f>
        <v>15.926384710670675</v>
      </c>
      <c r="AM58" s="4"/>
      <c r="AN58" s="4"/>
      <c r="AO58" s="4"/>
    </row>
    <row r="59" spans="13:41" ht="18" customHeight="1">
      <c r="M59" s="4"/>
      <c r="N59" s="192" t="s">
        <v>101</v>
      </c>
      <c r="O59" s="192"/>
      <c r="P59" s="192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4"/>
    </row>
    <row r="60" spans="13:41" ht="18" customHeight="1" thickBot="1">
      <c r="M60" s="4"/>
      <c r="N60" s="193"/>
      <c r="O60" s="193"/>
      <c r="P60" s="193"/>
      <c r="Q60" s="107"/>
      <c r="R60" s="194" t="s">
        <v>104</v>
      </c>
      <c r="S60" s="194"/>
      <c r="T60" s="194"/>
      <c r="U60" s="194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95">
        <v>41265</v>
      </c>
      <c r="AM60" s="195"/>
      <c r="AN60" s="195"/>
      <c r="AO60" s="4"/>
    </row>
    <row r="61" spans="13:41" ht="18" customHeight="1" thickBot="1">
      <c r="M61" s="4"/>
      <c r="N61" s="196" t="s">
        <v>6</v>
      </c>
      <c r="O61" s="198" t="s">
        <v>7</v>
      </c>
      <c r="P61" s="200" t="s">
        <v>16</v>
      </c>
      <c r="Q61" s="202" t="s">
        <v>8</v>
      </c>
      <c r="R61" s="183" t="s">
        <v>22</v>
      </c>
      <c r="S61" s="183" t="s">
        <v>9</v>
      </c>
      <c r="T61" s="185" t="s">
        <v>10</v>
      </c>
      <c r="U61" s="186"/>
      <c r="V61" s="180" t="s">
        <v>27</v>
      </c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  <c r="AK61" s="126"/>
      <c r="AL61" s="187" t="s">
        <v>11</v>
      </c>
      <c r="AM61" s="188"/>
      <c r="AN61" s="189"/>
      <c r="AO61" s="4"/>
    </row>
    <row r="62" spans="13:43" ht="18" customHeight="1" thickBot="1">
      <c r="M62" s="4"/>
      <c r="N62" s="197"/>
      <c r="O62" s="199"/>
      <c r="P62" s="201"/>
      <c r="Q62" s="203"/>
      <c r="R62" s="184"/>
      <c r="S62" s="184"/>
      <c r="T62" s="48" t="s">
        <v>12</v>
      </c>
      <c r="U62" s="108" t="s">
        <v>13</v>
      </c>
      <c r="V62" s="78" t="s">
        <v>25</v>
      </c>
      <c r="W62" s="109" t="s">
        <v>6</v>
      </c>
      <c r="X62" s="110">
        <v>1</v>
      </c>
      <c r="Y62" s="111">
        <v>2</v>
      </c>
      <c r="Z62" s="112">
        <v>3</v>
      </c>
      <c r="AA62" s="113">
        <v>4</v>
      </c>
      <c r="AB62" s="115">
        <v>5</v>
      </c>
      <c r="AC62" s="124"/>
      <c r="AD62" s="78" t="s">
        <v>26</v>
      </c>
      <c r="AE62" s="109" t="s">
        <v>6</v>
      </c>
      <c r="AF62" s="110">
        <v>1</v>
      </c>
      <c r="AG62" s="111">
        <v>2</v>
      </c>
      <c r="AH62" s="112">
        <v>3</v>
      </c>
      <c r="AI62" s="113">
        <v>4</v>
      </c>
      <c r="AJ62" s="115">
        <v>5</v>
      </c>
      <c r="AK62" s="127"/>
      <c r="AL62" s="7" t="s">
        <v>14</v>
      </c>
      <c r="AM62" s="43" t="s">
        <v>6</v>
      </c>
      <c r="AN62" s="45" t="s">
        <v>55</v>
      </c>
      <c r="AO62" s="4"/>
      <c r="AQ62" s="118">
        <v>1</v>
      </c>
    </row>
    <row r="63" spans="13:43" ht="18" customHeight="1">
      <c r="M63" s="4"/>
      <c r="N63" s="35">
        <v>1</v>
      </c>
      <c r="O63" s="116">
        <f aca="true" t="shared" si="13" ref="O63:O77">V63+AD63</f>
        <v>457.34</v>
      </c>
      <c r="P63" s="58" t="s">
        <v>58</v>
      </c>
      <c r="Q63" s="9" t="s">
        <v>115</v>
      </c>
      <c r="R63" s="38" t="s">
        <v>24</v>
      </c>
      <c r="S63" s="39">
        <v>35</v>
      </c>
      <c r="T63" s="74"/>
      <c r="U63" s="75"/>
      <c r="V63" s="129">
        <f aca="true" t="shared" si="14" ref="V63:V77">X63+Y63+Z63+AA63+AB63</f>
        <v>228.45</v>
      </c>
      <c r="W63" s="136">
        <v>2</v>
      </c>
      <c r="X63" s="85">
        <v>45</v>
      </c>
      <c r="Y63" s="85">
        <v>45.45</v>
      </c>
      <c r="Z63" s="80">
        <v>46</v>
      </c>
      <c r="AA63" s="82">
        <v>46</v>
      </c>
      <c r="AB63" s="138">
        <v>46</v>
      </c>
      <c r="AC63" s="125"/>
      <c r="AD63" s="117">
        <v>228.89</v>
      </c>
      <c r="AE63" s="118">
        <v>1</v>
      </c>
      <c r="AF63" s="82">
        <v>46</v>
      </c>
      <c r="AG63" s="84">
        <v>45</v>
      </c>
      <c r="AH63" s="82">
        <v>46</v>
      </c>
      <c r="AI63" s="82">
        <v>45.89</v>
      </c>
      <c r="AJ63" s="82">
        <v>46</v>
      </c>
      <c r="AK63" s="127"/>
      <c r="AL63" s="128">
        <v>8.87</v>
      </c>
      <c r="AM63" s="136">
        <v>2</v>
      </c>
      <c r="AN63" s="151">
        <f>AL63-$AL$64</f>
        <v>0.17300000000000004</v>
      </c>
      <c r="AO63" s="4"/>
      <c r="AQ63" s="13">
        <v>2</v>
      </c>
    </row>
    <row r="64" spans="13:43" ht="18" customHeight="1">
      <c r="M64" s="4"/>
      <c r="N64" s="11">
        <v>2</v>
      </c>
      <c r="O64" s="119">
        <f t="shared" si="13"/>
        <v>457.09000000000003</v>
      </c>
      <c r="P64" s="8" t="s">
        <v>107</v>
      </c>
      <c r="Q64" s="9" t="s">
        <v>117</v>
      </c>
      <c r="R64" s="9" t="s">
        <v>24</v>
      </c>
      <c r="S64" s="12">
        <v>13</v>
      </c>
      <c r="T64" s="144">
        <f aca="true" t="shared" si="15" ref="T64:T77">$O$63-O64</f>
        <v>0.24999999999994316</v>
      </c>
      <c r="U64" s="67"/>
      <c r="V64" s="120">
        <f t="shared" si="14"/>
        <v>228.56</v>
      </c>
      <c r="W64" s="49">
        <v>1</v>
      </c>
      <c r="X64" s="137">
        <v>46.56</v>
      </c>
      <c r="Y64" s="80">
        <v>46</v>
      </c>
      <c r="Z64" s="80">
        <v>46</v>
      </c>
      <c r="AA64" s="85">
        <v>45</v>
      </c>
      <c r="AB64" s="85">
        <v>45</v>
      </c>
      <c r="AC64" s="125"/>
      <c r="AD64" s="120">
        <v>228.53</v>
      </c>
      <c r="AE64" s="13">
        <v>2</v>
      </c>
      <c r="AF64" s="141">
        <v>45</v>
      </c>
      <c r="AG64" s="132">
        <v>46.53</v>
      </c>
      <c r="AH64" s="132">
        <v>47</v>
      </c>
      <c r="AI64" s="80">
        <v>46</v>
      </c>
      <c r="AJ64" s="130">
        <v>44</v>
      </c>
      <c r="AK64" s="127"/>
      <c r="AL64" s="139">
        <v>8.697</v>
      </c>
      <c r="AM64" s="49">
        <v>1</v>
      </c>
      <c r="AN64" s="152"/>
      <c r="AO64" s="4"/>
      <c r="AQ64" s="14">
        <v>3</v>
      </c>
    </row>
    <row r="65" spans="13:43" ht="18" customHeight="1">
      <c r="M65" s="4"/>
      <c r="N65" s="11">
        <v>3</v>
      </c>
      <c r="O65" s="119">
        <f t="shared" si="13"/>
        <v>454.3</v>
      </c>
      <c r="P65" s="8" t="s">
        <v>47</v>
      </c>
      <c r="Q65" s="9" t="s">
        <v>64</v>
      </c>
      <c r="R65" s="9" t="s">
        <v>24</v>
      </c>
      <c r="S65" s="12">
        <v>25</v>
      </c>
      <c r="T65" s="47">
        <f t="shared" si="15"/>
        <v>3.0399999999999636</v>
      </c>
      <c r="U65" s="76">
        <f aca="true" t="shared" si="16" ref="U65:U77">O64-O65</f>
        <v>2.7900000000000205</v>
      </c>
      <c r="V65" s="120">
        <f t="shared" si="14"/>
        <v>227.67000000000002</v>
      </c>
      <c r="W65" s="14">
        <v>3</v>
      </c>
      <c r="X65" s="85">
        <v>45</v>
      </c>
      <c r="Y65" s="80">
        <v>46</v>
      </c>
      <c r="Z65" s="132">
        <v>46.67</v>
      </c>
      <c r="AA65" s="86">
        <v>45</v>
      </c>
      <c r="AB65" s="83">
        <v>45</v>
      </c>
      <c r="AC65" s="125"/>
      <c r="AD65" s="120">
        <v>226.63</v>
      </c>
      <c r="AE65" s="16">
        <v>5</v>
      </c>
      <c r="AF65" s="140">
        <v>45.63</v>
      </c>
      <c r="AG65" s="85">
        <v>45</v>
      </c>
      <c r="AH65" s="85">
        <v>45</v>
      </c>
      <c r="AI65" s="81">
        <v>46</v>
      </c>
      <c r="AJ65" s="83">
        <v>45</v>
      </c>
      <c r="AK65" s="127"/>
      <c r="AL65" s="121">
        <v>8.904</v>
      </c>
      <c r="AM65" s="16">
        <v>4</v>
      </c>
      <c r="AN65" s="151">
        <f aca="true" t="shared" si="17" ref="AN65:AN77">AL65-$AL$64</f>
        <v>0.20700000000000074</v>
      </c>
      <c r="AO65" s="4"/>
      <c r="AQ65" s="16">
        <v>4</v>
      </c>
    </row>
    <row r="66" spans="13:43" ht="18" customHeight="1">
      <c r="M66" s="4"/>
      <c r="N66" s="11">
        <v>4</v>
      </c>
      <c r="O66" s="119">
        <f t="shared" si="13"/>
        <v>454.15</v>
      </c>
      <c r="P66" s="8" t="s">
        <v>105</v>
      </c>
      <c r="Q66" s="30" t="s">
        <v>115</v>
      </c>
      <c r="R66" s="9" t="s">
        <v>24</v>
      </c>
      <c r="S66" s="12">
        <v>9</v>
      </c>
      <c r="T66" s="47">
        <f t="shared" si="15"/>
        <v>3.1899999999999977</v>
      </c>
      <c r="U66" s="145">
        <f t="shared" si="16"/>
        <v>0.1500000000000341</v>
      </c>
      <c r="V66" s="135">
        <f t="shared" si="14"/>
        <v>227.19</v>
      </c>
      <c r="W66" s="16">
        <v>5</v>
      </c>
      <c r="X66" s="85">
        <v>45</v>
      </c>
      <c r="Y66" s="80">
        <v>46</v>
      </c>
      <c r="Z66" s="80">
        <v>46</v>
      </c>
      <c r="AA66" s="80">
        <v>46.19</v>
      </c>
      <c r="AB66" s="130">
        <v>44</v>
      </c>
      <c r="AC66" s="125"/>
      <c r="AD66" s="120">
        <v>226.96</v>
      </c>
      <c r="AE66" s="14">
        <v>3</v>
      </c>
      <c r="AF66" s="81">
        <v>46</v>
      </c>
      <c r="AG66" s="81">
        <v>46</v>
      </c>
      <c r="AH66" s="81">
        <v>45.96</v>
      </c>
      <c r="AI66" s="85">
        <v>45</v>
      </c>
      <c r="AJ66" s="130">
        <v>44</v>
      </c>
      <c r="AK66" s="127"/>
      <c r="AL66" s="121">
        <v>8.905</v>
      </c>
      <c r="AM66" s="16">
        <v>5</v>
      </c>
      <c r="AN66" s="151">
        <f t="shared" si="17"/>
        <v>0.20800000000000018</v>
      </c>
      <c r="AO66" s="4"/>
      <c r="AQ66" s="16">
        <v>5</v>
      </c>
    </row>
    <row r="67" spans="13:43" ht="18" customHeight="1">
      <c r="M67" s="4"/>
      <c r="N67" s="11">
        <v>5</v>
      </c>
      <c r="O67" s="119">
        <f t="shared" si="13"/>
        <v>454.03</v>
      </c>
      <c r="P67" s="15" t="s">
        <v>15</v>
      </c>
      <c r="Q67" s="9" t="s">
        <v>61</v>
      </c>
      <c r="R67" s="12" t="s">
        <v>24</v>
      </c>
      <c r="S67" s="12">
        <v>2</v>
      </c>
      <c r="T67" s="47">
        <f t="shared" si="15"/>
        <v>3.3100000000000023</v>
      </c>
      <c r="U67" s="145">
        <f t="shared" si="16"/>
        <v>0.12000000000000455</v>
      </c>
      <c r="V67" s="134">
        <f t="shared" si="14"/>
        <v>227.49</v>
      </c>
      <c r="W67" s="16">
        <v>4</v>
      </c>
      <c r="X67" s="85">
        <v>45</v>
      </c>
      <c r="Y67" s="80">
        <v>46</v>
      </c>
      <c r="Z67" s="80">
        <v>46</v>
      </c>
      <c r="AA67" s="85">
        <v>45</v>
      </c>
      <c r="AB67" s="83">
        <v>45.49</v>
      </c>
      <c r="AC67" s="125"/>
      <c r="AD67" s="120">
        <v>226.54</v>
      </c>
      <c r="AE67" s="16">
        <v>6</v>
      </c>
      <c r="AF67" s="85">
        <v>45</v>
      </c>
      <c r="AG67" s="81">
        <v>46</v>
      </c>
      <c r="AH67" s="81">
        <v>46</v>
      </c>
      <c r="AI67" s="86">
        <v>45</v>
      </c>
      <c r="AJ67" s="83">
        <v>44.54</v>
      </c>
      <c r="AK67" s="127"/>
      <c r="AL67" s="121">
        <v>8.9</v>
      </c>
      <c r="AM67" s="14">
        <v>3</v>
      </c>
      <c r="AN67" s="151">
        <f t="shared" si="17"/>
        <v>0.20300000000000118</v>
      </c>
      <c r="AO67" s="4"/>
      <c r="AQ67" s="16">
        <v>6</v>
      </c>
    </row>
    <row r="68" spans="13:43" ht="18" customHeight="1">
      <c r="M68" s="4"/>
      <c r="N68" s="11">
        <v>6</v>
      </c>
      <c r="O68" s="119">
        <f t="shared" si="13"/>
        <v>452.59</v>
      </c>
      <c r="P68" s="8" t="s">
        <v>114</v>
      </c>
      <c r="Q68" s="9" t="s">
        <v>64</v>
      </c>
      <c r="R68" s="9" t="s">
        <v>24</v>
      </c>
      <c r="S68" s="12">
        <v>15</v>
      </c>
      <c r="T68" s="47">
        <f t="shared" si="15"/>
        <v>4.75</v>
      </c>
      <c r="U68" s="76">
        <f t="shared" si="16"/>
        <v>1.4399999999999977</v>
      </c>
      <c r="V68" s="120">
        <f t="shared" si="14"/>
        <v>225.64</v>
      </c>
      <c r="W68" s="16">
        <v>6</v>
      </c>
      <c r="X68" s="80">
        <v>46</v>
      </c>
      <c r="Y68" s="85">
        <v>45</v>
      </c>
      <c r="Z68" s="85">
        <v>45</v>
      </c>
      <c r="AA68" s="131">
        <v>44</v>
      </c>
      <c r="AB68" s="80">
        <v>45.64</v>
      </c>
      <c r="AC68" s="125"/>
      <c r="AD68" s="134">
        <v>226.95</v>
      </c>
      <c r="AE68" s="16">
        <v>4</v>
      </c>
      <c r="AF68" s="85">
        <v>45</v>
      </c>
      <c r="AG68" s="81">
        <v>45.95</v>
      </c>
      <c r="AH68" s="85">
        <v>45</v>
      </c>
      <c r="AI68" s="81">
        <v>46</v>
      </c>
      <c r="AJ68" s="83">
        <v>45</v>
      </c>
      <c r="AK68" s="127"/>
      <c r="AL68" s="121">
        <v>8.929</v>
      </c>
      <c r="AM68" s="16">
        <v>6</v>
      </c>
      <c r="AN68" s="151">
        <f t="shared" si="17"/>
        <v>0.2320000000000011</v>
      </c>
      <c r="AO68" s="4"/>
      <c r="AQ68" s="16">
        <v>7</v>
      </c>
    </row>
    <row r="69" spans="13:43" ht="18" customHeight="1">
      <c r="M69" s="4"/>
      <c r="N69" s="11">
        <v>7</v>
      </c>
      <c r="O69" s="119">
        <f t="shared" si="13"/>
        <v>449.87</v>
      </c>
      <c r="P69" s="8" t="s">
        <v>113</v>
      </c>
      <c r="Q69" s="30" t="s">
        <v>116</v>
      </c>
      <c r="R69" s="9" t="s">
        <v>24</v>
      </c>
      <c r="S69" s="12">
        <v>40</v>
      </c>
      <c r="T69" s="47">
        <f t="shared" si="15"/>
        <v>7.46999999999997</v>
      </c>
      <c r="U69" s="76">
        <f t="shared" si="16"/>
        <v>2.7199999999999704</v>
      </c>
      <c r="V69" s="120">
        <f t="shared" si="14"/>
        <v>224.62</v>
      </c>
      <c r="W69" s="16">
        <v>7</v>
      </c>
      <c r="X69" s="85">
        <v>45</v>
      </c>
      <c r="Y69" s="85">
        <v>45</v>
      </c>
      <c r="Z69" s="80">
        <v>45.62</v>
      </c>
      <c r="AA69" s="85">
        <v>45</v>
      </c>
      <c r="AB69" s="130">
        <v>44</v>
      </c>
      <c r="AC69" s="125"/>
      <c r="AD69" s="120">
        <v>225.25</v>
      </c>
      <c r="AE69" s="16">
        <v>7</v>
      </c>
      <c r="AF69" s="85">
        <v>45</v>
      </c>
      <c r="AG69" s="85">
        <v>45</v>
      </c>
      <c r="AH69" s="85">
        <v>45</v>
      </c>
      <c r="AI69" s="85">
        <v>45.25</v>
      </c>
      <c r="AJ69" s="83">
        <v>45</v>
      </c>
      <c r="AK69" s="127"/>
      <c r="AL69" s="121">
        <v>8.987</v>
      </c>
      <c r="AM69" s="16">
        <v>7</v>
      </c>
      <c r="AN69" s="151">
        <f t="shared" si="17"/>
        <v>0.2900000000000009</v>
      </c>
      <c r="AO69" s="4"/>
      <c r="AQ69" s="16">
        <v>8</v>
      </c>
    </row>
    <row r="70" spans="13:43" ht="18" customHeight="1">
      <c r="M70" s="4"/>
      <c r="N70" s="11">
        <v>8</v>
      </c>
      <c r="O70" s="119">
        <f t="shared" si="13"/>
        <v>443.41999999999996</v>
      </c>
      <c r="P70" s="8" t="s">
        <v>109</v>
      </c>
      <c r="Q70" s="9" t="s">
        <v>116</v>
      </c>
      <c r="R70" s="9" t="s">
        <v>24</v>
      </c>
      <c r="S70" s="12">
        <v>8</v>
      </c>
      <c r="T70" s="47">
        <f t="shared" si="15"/>
        <v>13.920000000000016</v>
      </c>
      <c r="U70" s="76">
        <f t="shared" si="16"/>
        <v>6.4500000000000455</v>
      </c>
      <c r="V70" s="120">
        <f t="shared" si="14"/>
        <v>219.54</v>
      </c>
      <c r="W70" s="16">
        <v>10</v>
      </c>
      <c r="X70" s="85">
        <v>44.54</v>
      </c>
      <c r="Y70" s="85">
        <v>45</v>
      </c>
      <c r="Z70" s="131">
        <v>44</v>
      </c>
      <c r="AA70" s="80">
        <v>46</v>
      </c>
      <c r="AB70" s="70">
        <v>40</v>
      </c>
      <c r="AC70" s="125"/>
      <c r="AD70" s="120">
        <v>223.88</v>
      </c>
      <c r="AE70" s="16">
        <v>8</v>
      </c>
      <c r="AF70" s="85">
        <v>45</v>
      </c>
      <c r="AG70" s="81">
        <v>46</v>
      </c>
      <c r="AH70" s="81">
        <v>45.88</v>
      </c>
      <c r="AI70" s="131">
        <v>44</v>
      </c>
      <c r="AJ70" s="95">
        <v>43</v>
      </c>
      <c r="AK70" s="127"/>
      <c r="AL70" s="122">
        <v>9.036</v>
      </c>
      <c r="AM70" s="16">
        <v>10</v>
      </c>
      <c r="AN70" s="151">
        <f t="shared" si="17"/>
        <v>0.3390000000000004</v>
      </c>
      <c r="AO70" s="4"/>
      <c r="AQ70" s="16">
        <v>9</v>
      </c>
    </row>
    <row r="71" spans="13:43" ht="18" customHeight="1">
      <c r="M71" s="4"/>
      <c r="N71" s="11">
        <v>9</v>
      </c>
      <c r="O71" s="119">
        <f t="shared" si="13"/>
        <v>440.15999999999997</v>
      </c>
      <c r="P71" s="15" t="s">
        <v>23</v>
      </c>
      <c r="Q71" s="9" t="s">
        <v>117</v>
      </c>
      <c r="R71" s="9" t="s">
        <v>24</v>
      </c>
      <c r="S71" s="12">
        <v>12</v>
      </c>
      <c r="T71" s="47">
        <f t="shared" si="15"/>
        <v>17.180000000000007</v>
      </c>
      <c r="U71" s="76">
        <f t="shared" si="16"/>
        <v>3.259999999999991</v>
      </c>
      <c r="V71" s="120">
        <f t="shared" si="14"/>
        <v>220.18</v>
      </c>
      <c r="W71" s="16">
        <v>9</v>
      </c>
      <c r="X71" s="94">
        <v>43</v>
      </c>
      <c r="Y71" s="131">
        <v>44.18</v>
      </c>
      <c r="Z71" s="85">
        <v>45</v>
      </c>
      <c r="AA71" s="85">
        <v>45</v>
      </c>
      <c r="AB71" s="95">
        <v>43</v>
      </c>
      <c r="AC71" s="125"/>
      <c r="AD71" s="120">
        <v>219.98</v>
      </c>
      <c r="AE71" s="16">
        <v>9</v>
      </c>
      <c r="AF71" s="85">
        <v>45</v>
      </c>
      <c r="AG71" s="131">
        <v>44</v>
      </c>
      <c r="AH71" s="131">
        <v>44</v>
      </c>
      <c r="AI71" s="94">
        <v>43</v>
      </c>
      <c r="AJ71" s="130">
        <v>43.98</v>
      </c>
      <c r="AK71" s="127"/>
      <c r="AL71" s="122">
        <v>9.052</v>
      </c>
      <c r="AM71" s="16">
        <v>11</v>
      </c>
      <c r="AN71" s="151">
        <f t="shared" si="17"/>
        <v>0.3550000000000004</v>
      </c>
      <c r="AO71" s="4"/>
      <c r="AQ71" s="16">
        <v>10</v>
      </c>
    </row>
    <row r="72" spans="13:43" ht="18" customHeight="1">
      <c r="M72" s="4"/>
      <c r="N72" s="11">
        <v>10</v>
      </c>
      <c r="O72" s="119">
        <f t="shared" si="13"/>
        <v>438.68</v>
      </c>
      <c r="P72" s="8" t="s">
        <v>46</v>
      </c>
      <c r="Q72" s="9" t="s">
        <v>48</v>
      </c>
      <c r="R72" s="9" t="s">
        <v>24</v>
      </c>
      <c r="S72" s="12">
        <v>39</v>
      </c>
      <c r="T72" s="47">
        <f t="shared" si="15"/>
        <v>18.659999999999968</v>
      </c>
      <c r="U72" s="76">
        <f t="shared" si="16"/>
        <v>1.4799999999999613</v>
      </c>
      <c r="V72" s="120">
        <f t="shared" si="14"/>
        <v>219.11</v>
      </c>
      <c r="W72" s="16">
        <v>11</v>
      </c>
      <c r="X72" s="94">
        <v>43</v>
      </c>
      <c r="Y72" s="85">
        <v>45.11</v>
      </c>
      <c r="Z72" s="85">
        <v>45</v>
      </c>
      <c r="AA72" s="94">
        <v>43</v>
      </c>
      <c r="AB72" s="95">
        <v>43</v>
      </c>
      <c r="AC72" s="125"/>
      <c r="AD72" s="120">
        <v>219.57</v>
      </c>
      <c r="AE72" s="16">
        <v>10</v>
      </c>
      <c r="AF72" s="94">
        <v>43</v>
      </c>
      <c r="AG72" s="85">
        <v>44.57</v>
      </c>
      <c r="AH72" s="131">
        <v>44</v>
      </c>
      <c r="AI72" s="85">
        <v>45</v>
      </c>
      <c r="AJ72" s="95">
        <v>43</v>
      </c>
      <c r="AK72" s="127"/>
      <c r="AL72" s="122">
        <v>9.004</v>
      </c>
      <c r="AM72" s="16">
        <v>8</v>
      </c>
      <c r="AN72" s="151">
        <f t="shared" si="17"/>
        <v>0.3070000000000004</v>
      </c>
      <c r="AO72" s="4"/>
      <c r="AQ72" s="16">
        <v>11</v>
      </c>
    </row>
    <row r="73" spans="13:43" ht="18" customHeight="1">
      <c r="M73" s="4"/>
      <c r="N73" s="11">
        <v>11</v>
      </c>
      <c r="O73" s="119">
        <f t="shared" si="13"/>
        <v>435.7</v>
      </c>
      <c r="P73" s="8" t="s">
        <v>111</v>
      </c>
      <c r="Q73" s="30" t="s">
        <v>48</v>
      </c>
      <c r="R73" s="9" t="s">
        <v>24</v>
      </c>
      <c r="S73" s="12">
        <v>36</v>
      </c>
      <c r="T73" s="47">
        <f t="shared" si="15"/>
        <v>21.639999999999986</v>
      </c>
      <c r="U73" s="76">
        <f t="shared" si="16"/>
        <v>2.980000000000018</v>
      </c>
      <c r="V73" s="120">
        <f t="shared" si="14"/>
        <v>217.14</v>
      </c>
      <c r="W73" s="16">
        <v>12</v>
      </c>
      <c r="X73" s="131">
        <v>44</v>
      </c>
      <c r="Y73" s="94">
        <v>43</v>
      </c>
      <c r="Z73" s="131">
        <v>44.14</v>
      </c>
      <c r="AA73" s="94">
        <v>43</v>
      </c>
      <c r="AB73" s="95">
        <v>43</v>
      </c>
      <c r="AC73" s="125"/>
      <c r="AD73" s="120">
        <v>218.56</v>
      </c>
      <c r="AE73" s="16">
        <v>11</v>
      </c>
      <c r="AF73" s="131">
        <v>44</v>
      </c>
      <c r="AG73" s="94">
        <v>43</v>
      </c>
      <c r="AH73" s="131">
        <v>44</v>
      </c>
      <c r="AI73" s="85">
        <v>44.56</v>
      </c>
      <c r="AJ73" s="95">
        <v>43</v>
      </c>
      <c r="AK73" s="127"/>
      <c r="AL73" s="122">
        <v>9.282</v>
      </c>
      <c r="AM73" s="16">
        <v>15</v>
      </c>
      <c r="AN73" s="151">
        <f t="shared" si="17"/>
        <v>0.5850000000000009</v>
      </c>
      <c r="AO73" s="4"/>
      <c r="AQ73" s="16">
        <v>12</v>
      </c>
    </row>
    <row r="74" spans="13:44" ht="18" customHeight="1">
      <c r="M74" s="4"/>
      <c r="N74" s="11">
        <v>12</v>
      </c>
      <c r="O74" s="119">
        <f t="shared" si="13"/>
        <v>431.73</v>
      </c>
      <c r="P74" s="8" t="s">
        <v>51</v>
      </c>
      <c r="Q74" s="9" t="s">
        <v>48</v>
      </c>
      <c r="R74" s="9" t="s">
        <v>24</v>
      </c>
      <c r="S74" s="12">
        <v>38</v>
      </c>
      <c r="T74" s="47">
        <f t="shared" si="15"/>
        <v>25.609999999999957</v>
      </c>
      <c r="U74" s="76">
        <f t="shared" si="16"/>
        <v>3.9699999999999704</v>
      </c>
      <c r="V74" s="120">
        <f t="shared" si="14"/>
        <v>216.18</v>
      </c>
      <c r="W74" s="16">
        <v>13</v>
      </c>
      <c r="X74" s="69">
        <v>42</v>
      </c>
      <c r="Y74" s="131">
        <v>44</v>
      </c>
      <c r="Z74" s="131">
        <v>44</v>
      </c>
      <c r="AA74" s="94">
        <v>43.18</v>
      </c>
      <c r="AB74" s="95">
        <v>43</v>
      </c>
      <c r="AC74" s="125"/>
      <c r="AD74" s="120">
        <v>215.55</v>
      </c>
      <c r="AE74" s="16">
        <v>12</v>
      </c>
      <c r="AF74" s="131">
        <v>43.55</v>
      </c>
      <c r="AG74" s="94">
        <v>43</v>
      </c>
      <c r="AH74" s="94">
        <v>43</v>
      </c>
      <c r="AI74" s="94">
        <v>43</v>
      </c>
      <c r="AJ74" s="95">
        <v>43</v>
      </c>
      <c r="AK74" s="127"/>
      <c r="AL74" s="122">
        <v>9.23</v>
      </c>
      <c r="AM74" s="16">
        <v>13</v>
      </c>
      <c r="AN74" s="151">
        <f t="shared" si="17"/>
        <v>0.5330000000000013</v>
      </c>
      <c r="AO74" s="4"/>
      <c r="AQ74" s="16">
        <v>13</v>
      </c>
      <c r="AR74" s="1"/>
    </row>
    <row r="75" spans="13:43" ht="18" customHeight="1">
      <c r="M75" s="4"/>
      <c r="N75" s="11">
        <v>13</v>
      </c>
      <c r="O75" s="119">
        <f t="shared" si="13"/>
        <v>430.15</v>
      </c>
      <c r="P75" s="8" t="s">
        <v>112</v>
      </c>
      <c r="Q75" s="9" t="s">
        <v>115</v>
      </c>
      <c r="R75" s="9" t="s">
        <v>24</v>
      </c>
      <c r="S75" s="12">
        <v>26</v>
      </c>
      <c r="T75" s="47">
        <f t="shared" si="15"/>
        <v>27.189999999999998</v>
      </c>
      <c r="U75" s="76">
        <f t="shared" si="16"/>
        <v>1.580000000000041</v>
      </c>
      <c r="V75" s="120">
        <f t="shared" si="14"/>
        <v>215.51</v>
      </c>
      <c r="W75" s="16">
        <v>14</v>
      </c>
      <c r="X75" s="94">
        <v>42.51</v>
      </c>
      <c r="Y75" s="131">
        <v>44</v>
      </c>
      <c r="Z75" s="131">
        <v>44</v>
      </c>
      <c r="AA75" s="94">
        <v>43</v>
      </c>
      <c r="AB75" s="70">
        <v>42</v>
      </c>
      <c r="AC75" s="125"/>
      <c r="AD75" s="120">
        <v>214.64</v>
      </c>
      <c r="AE75" s="16">
        <v>14</v>
      </c>
      <c r="AF75" s="69">
        <v>42</v>
      </c>
      <c r="AG75" s="94">
        <v>43</v>
      </c>
      <c r="AH75" s="131">
        <v>44</v>
      </c>
      <c r="AI75" s="69">
        <v>42</v>
      </c>
      <c r="AJ75" s="130">
        <v>43.64</v>
      </c>
      <c r="AK75" s="127"/>
      <c r="AL75" s="122">
        <v>9.22</v>
      </c>
      <c r="AM75" s="16">
        <v>12</v>
      </c>
      <c r="AN75" s="151">
        <f t="shared" si="17"/>
        <v>0.5230000000000015</v>
      </c>
      <c r="AO75" s="4"/>
      <c r="AQ75" s="16">
        <v>14</v>
      </c>
    </row>
    <row r="76" spans="1:43" s="23" customFormat="1" ht="18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4"/>
      <c r="N76" s="11">
        <v>14</v>
      </c>
      <c r="O76" s="119">
        <f t="shared" si="13"/>
        <v>427.04999999999995</v>
      </c>
      <c r="P76" s="8" t="s">
        <v>52</v>
      </c>
      <c r="Q76" s="9" t="s">
        <v>48</v>
      </c>
      <c r="R76" s="9" t="s">
        <v>24</v>
      </c>
      <c r="S76" s="12">
        <v>18</v>
      </c>
      <c r="T76" s="47">
        <f t="shared" si="15"/>
        <v>30.29000000000002</v>
      </c>
      <c r="U76" s="76">
        <f t="shared" si="16"/>
        <v>3.1000000000000227</v>
      </c>
      <c r="V76" s="120">
        <f t="shared" si="14"/>
        <v>211.79</v>
      </c>
      <c r="W76" s="16">
        <v>15</v>
      </c>
      <c r="X76" s="69">
        <v>42</v>
      </c>
      <c r="Y76" s="94">
        <v>43</v>
      </c>
      <c r="Z76" s="131">
        <v>44</v>
      </c>
      <c r="AA76" s="69">
        <v>41</v>
      </c>
      <c r="AB76" s="70">
        <v>41.79</v>
      </c>
      <c r="AC76" s="125"/>
      <c r="AD76" s="120">
        <v>215.26</v>
      </c>
      <c r="AE76" s="16">
        <v>13</v>
      </c>
      <c r="AF76" s="94">
        <v>43</v>
      </c>
      <c r="AG76" s="131">
        <v>44</v>
      </c>
      <c r="AH76" s="131">
        <v>44.26</v>
      </c>
      <c r="AI76" s="69">
        <v>42</v>
      </c>
      <c r="AJ76" s="70">
        <v>42</v>
      </c>
      <c r="AK76" s="127"/>
      <c r="AL76" s="122">
        <v>9.231</v>
      </c>
      <c r="AM76" s="16">
        <v>14</v>
      </c>
      <c r="AN76" s="151">
        <f t="shared" si="17"/>
        <v>0.5340000000000007</v>
      </c>
      <c r="AO76" s="4"/>
      <c r="AQ76" s="16">
        <v>15</v>
      </c>
    </row>
    <row r="77" spans="1:43" s="23" customFormat="1" ht="18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4"/>
      <c r="N77" s="11">
        <v>15</v>
      </c>
      <c r="O77" s="119">
        <f t="shared" si="13"/>
        <v>415.83000000000004</v>
      </c>
      <c r="P77" s="8" t="s">
        <v>110</v>
      </c>
      <c r="Q77" s="30" t="s">
        <v>64</v>
      </c>
      <c r="R77" s="9" t="s">
        <v>24</v>
      </c>
      <c r="S77" s="12">
        <v>10</v>
      </c>
      <c r="T77" s="47">
        <f t="shared" si="15"/>
        <v>41.509999999999934</v>
      </c>
      <c r="U77" s="76">
        <f t="shared" si="16"/>
        <v>11.219999999999914</v>
      </c>
      <c r="V77" s="120">
        <f t="shared" si="14"/>
        <v>222.56</v>
      </c>
      <c r="W77" s="16">
        <v>8</v>
      </c>
      <c r="X77" s="85">
        <v>45</v>
      </c>
      <c r="Y77" s="86">
        <v>45</v>
      </c>
      <c r="Z77" s="85">
        <v>45</v>
      </c>
      <c r="AA77" s="85">
        <v>44.56</v>
      </c>
      <c r="AB77" s="95">
        <v>43</v>
      </c>
      <c r="AC77" s="125"/>
      <c r="AD77" s="120">
        <v>193.27</v>
      </c>
      <c r="AE77" s="16">
        <v>15</v>
      </c>
      <c r="AF77" s="85">
        <v>45.27</v>
      </c>
      <c r="AG77" s="86">
        <v>45</v>
      </c>
      <c r="AH77" s="69">
        <v>17</v>
      </c>
      <c r="AI77" s="131">
        <v>44</v>
      </c>
      <c r="AJ77" s="70">
        <v>42</v>
      </c>
      <c r="AK77" s="127"/>
      <c r="AL77" s="122">
        <v>9.033</v>
      </c>
      <c r="AM77" s="16">
        <v>9</v>
      </c>
      <c r="AN77" s="151">
        <f t="shared" si="17"/>
        <v>0.3360000000000003</v>
      </c>
      <c r="AO77" s="4"/>
      <c r="AQ77" s="6"/>
    </row>
    <row r="78" spans="1:43" s="23" customFormat="1" ht="18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90" t="s">
        <v>34</v>
      </c>
      <c r="AE78" s="190"/>
      <c r="AF78" s="190"/>
      <c r="AG78" s="190"/>
      <c r="AH78" s="190"/>
      <c r="AI78" s="190"/>
      <c r="AJ78" s="190"/>
      <c r="AK78" s="171"/>
      <c r="AL78" s="172">
        <f>AVERAGE(AL63:AL77)</f>
        <v>9.018666666666666</v>
      </c>
      <c r="AM78" s="4"/>
      <c r="AN78" s="4"/>
      <c r="AO78" s="4"/>
      <c r="AQ78" s="6"/>
    </row>
    <row r="79" spans="13:41" ht="18" customHeight="1">
      <c r="M79" s="4"/>
      <c r="N79" s="4"/>
      <c r="O79" s="4"/>
      <c r="P79" s="4"/>
      <c r="Q79" s="4"/>
      <c r="R79" s="4"/>
      <c r="S79" s="4"/>
      <c r="T79" s="4"/>
      <c r="U79" s="133" t="s">
        <v>103</v>
      </c>
      <c r="V79" s="133"/>
      <c r="W79" s="133"/>
      <c r="X79" s="4"/>
      <c r="Y79" s="4"/>
      <c r="Z79" s="4"/>
      <c r="AA79" s="4"/>
      <c r="AB79" s="4"/>
      <c r="AC79" s="4"/>
      <c r="AD79" s="191" t="s">
        <v>36</v>
      </c>
      <c r="AE79" s="191"/>
      <c r="AF79" s="191"/>
      <c r="AG79" s="191"/>
      <c r="AH79" s="191"/>
      <c r="AI79" s="191"/>
      <c r="AJ79" s="191"/>
      <c r="AK79" s="171"/>
      <c r="AL79" s="173">
        <f>120/AL78</f>
        <v>13.305736250739209</v>
      </c>
      <c r="AM79" s="4"/>
      <c r="AN79" s="4"/>
      <c r="AO79" s="4"/>
    </row>
    <row r="80" spans="13:41" ht="18" customHeight="1">
      <c r="M80" s="4"/>
      <c r="N80" s="247" t="s">
        <v>100</v>
      </c>
      <c r="O80" s="247"/>
      <c r="P80" s="24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4"/>
    </row>
    <row r="81" spans="13:41" ht="18" customHeight="1" thickBot="1">
      <c r="M81" s="4"/>
      <c r="N81" s="248"/>
      <c r="O81" s="248"/>
      <c r="P81" s="248"/>
      <c r="Q81" s="107"/>
      <c r="R81" s="194" t="s">
        <v>102</v>
      </c>
      <c r="S81" s="194"/>
      <c r="T81" s="194"/>
      <c r="U81" s="194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95">
        <v>41237</v>
      </c>
      <c r="AM81" s="195"/>
      <c r="AN81" s="195"/>
      <c r="AO81" s="4"/>
    </row>
    <row r="82" spans="13:41" ht="18" customHeight="1" thickBot="1">
      <c r="M82" s="4"/>
      <c r="N82" s="196" t="s">
        <v>6</v>
      </c>
      <c r="O82" s="198" t="s">
        <v>7</v>
      </c>
      <c r="P82" s="200" t="s">
        <v>16</v>
      </c>
      <c r="Q82" s="202" t="s">
        <v>8</v>
      </c>
      <c r="R82" s="183" t="s">
        <v>22</v>
      </c>
      <c r="S82" s="183" t="s">
        <v>9</v>
      </c>
      <c r="T82" s="185" t="s">
        <v>10</v>
      </c>
      <c r="U82" s="186"/>
      <c r="V82" s="206" t="s">
        <v>27</v>
      </c>
      <c r="W82" s="207"/>
      <c r="X82" s="207"/>
      <c r="Y82" s="207"/>
      <c r="Z82" s="207"/>
      <c r="AA82" s="207"/>
      <c r="AB82" s="207"/>
      <c r="AC82" s="181"/>
      <c r="AD82" s="207"/>
      <c r="AE82" s="207"/>
      <c r="AF82" s="207"/>
      <c r="AG82" s="207"/>
      <c r="AH82" s="207"/>
      <c r="AI82" s="207"/>
      <c r="AJ82" s="208"/>
      <c r="AK82" s="176"/>
      <c r="AL82" s="187" t="s">
        <v>11</v>
      </c>
      <c r="AM82" s="188"/>
      <c r="AN82" s="189"/>
      <c r="AO82" s="4"/>
    </row>
    <row r="83" spans="13:43" ht="18" customHeight="1" thickBot="1">
      <c r="M83" s="4"/>
      <c r="N83" s="197"/>
      <c r="O83" s="199"/>
      <c r="P83" s="201"/>
      <c r="Q83" s="203"/>
      <c r="R83" s="184"/>
      <c r="S83" s="184"/>
      <c r="T83" s="48" t="s">
        <v>12</v>
      </c>
      <c r="U83" s="108" t="s">
        <v>13</v>
      </c>
      <c r="V83" s="78" t="s">
        <v>25</v>
      </c>
      <c r="W83" s="109" t="s">
        <v>6</v>
      </c>
      <c r="X83" s="110">
        <v>1</v>
      </c>
      <c r="Y83" s="111">
        <v>2</v>
      </c>
      <c r="Z83" s="112">
        <v>3</v>
      </c>
      <c r="AA83" s="113">
        <v>4</v>
      </c>
      <c r="AB83" s="114">
        <v>5</v>
      </c>
      <c r="AC83" s="256"/>
      <c r="AD83" s="111" t="s">
        <v>26</v>
      </c>
      <c r="AE83" s="109" t="s">
        <v>6</v>
      </c>
      <c r="AF83" s="110">
        <v>1</v>
      </c>
      <c r="AG83" s="111">
        <v>2</v>
      </c>
      <c r="AH83" s="112">
        <v>3</v>
      </c>
      <c r="AI83" s="113">
        <v>4</v>
      </c>
      <c r="AJ83" s="115">
        <v>5</v>
      </c>
      <c r="AK83" s="177"/>
      <c r="AL83" s="7" t="s">
        <v>14</v>
      </c>
      <c r="AM83" s="43" t="s">
        <v>6</v>
      </c>
      <c r="AN83" s="45" t="s">
        <v>55</v>
      </c>
      <c r="AO83" s="4"/>
      <c r="AQ83" s="118">
        <v>1</v>
      </c>
    </row>
    <row r="84" spans="13:43" ht="18" customHeight="1">
      <c r="M84" s="63"/>
      <c r="N84" s="35">
        <v>1</v>
      </c>
      <c r="O84" s="116">
        <f aca="true" t="shared" si="18" ref="O84:O92">V84+AD84</f>
        <v>650.0699999999999</v>
      </c>
      <c r="P84" s="58" t="s">
        <v>107</v>
      </c>
      <c r="Q84" s="9" t="s">
        <v>117</v>
      </c>
      <c r="R84" s="9" t="s">
        <v>24</v>
      </c>
      <c r="S84" s="12">
        <v>13</v>
      </c>
      <c r="T84" s="74"/>
      <c r="U84" s="75"/>
      <c r="V84" s="117">
        <v>326.06</v>
      </c>
      <c r="W84" s="118">
        <v>1</v>
      </c>
      <c r="X84" s="84">
        <v>65</v>
      </c>
      <c r="Y84" s="86">
        <v>65</v>
      </c>
      <c r="Z84" s="80">
        <v>66</v>
      </c>
      <c r="AA84" s="80">
        <v>66</v>
      </c>
      <c r="AB84" s="148">
        <v>64.06</v>
      </c>
      <c r="AC84" s="257"/>
      <c r="AD84" s="117">
        <v>324.01</v>
      </c>
      <c r="AE84" s="118">
        <v>1</v>
      </c>
      <c r="AF84" s="88">
        <v>64</v>
      </c>
      <c r="AG84" s="86">
        <v>65.01</v>
      </c>
      <c r="AH84" s="79">
        <v>67</v>
      </c>
      <c r="AI84" s="84">
        <v>65</v>
      </c>
      <c r="AJ84" s="150">
        <v>63</v>
      </c>
      <c r="AK84" s="177"/>
      <c r="AL84" s="42">
        <v>6.235</v>
      </c>
      <c r="AM84" s="118">
        <v>1</v>
      </c>
      <c r="AN84" s="67"/>
      <c r="AO84" s="63"/>
      <c r="AQ84" s="13">
        <v>2</v>
      </c>
    </row>
    <row r="85" spans="13:43" ht="18" customHeight="1">
      <c r="M85" s="63"/>
      <c r="N85" s="11">
        <v>2</v>
      </c>
      <c r="O85" s="119">
        <f t="shared" si="18"/>
        <v>641.03</v>
      </c>
      <c r="P85" s="8" t="s">
        <v>47</v>
      </c>
      <c r="Q85" s="9" t="s">
        <v>64</v>
      </c>
      <c r="R85" s="9" t="s">
        <v>24</v>
      </c>
      <c r="S85" s="12">
        <v>1</v>
      </c>
      <c r="T85" s="47">
        <f aca="true" t="shared" si="19" ref="T85:T92">$O$84-O85</f>
        <v>9.039999999999964</v>
      </c>
      <c r="U85" s="67"/>
      <c r="V85" s="120">
        <v>319.95</v>
      </c>
      <c r="W85" s="14">
        <v>3</v>
      </c>
      <c r="X85" s="90">
        <v>64</v>
      </c>
      <c r="Y85" s="91">
        <v>64</v>
      </c>
      <c r="Z85" s="85">
        <v>65</v>
      </c>
      <c r="AA85" s="90">
        <v>64</v>
      </c>
      <c r="AB85" s="149">
        <v>62.95</v>
      </c>
      <c r="AC85" s="257"/>
      <c r="AD85" s="120">
        <v>321.08</v>
      </c>
      <c r="AE85" s="13">
        <v>2</v>
      </c>
      <c r="AF85" s="90">
        <v>64.08</v>
      </c>
      <c r="AG85" s="86">
        <v>65</v>
      </c>
      <c r="AH85" s="85">
        <v>65</v>
      </c>
      <c r="AI85" s="90">
        <v>64</v>
      </c>
      <c r="AJ85" s="149">
        <v>63</v>
      </c>
      <c r="AK85" s="177"/>
      <c r="AL85" s="42">
        <v>6.315</v>
      </c>
      <c r="AM85" s="14">
        <v>3</v>
      </c>
      <c r="AN85" s="153">
        <f aca="true" t="shared" si="20" ref="AN85:AN92">AL85-$AL$84</f>
        <v>0.08000000000000007</v>
      </c>
      <c r="AO85" s="63"/>
      <c r="AQ85" s="14">
        <v>3</v>
      </c>
    </row>
    <row r="86" spans="13:43" ht="18" customHeight="1">
      <c r="M86" s="63"/>
      <c r="N86" s="11">
        <v>3</v>
      </c>
      <c r="O86" s="119">
        <f t="shared" si="18"/>
        <v>639.75</v>
      </c>
      <c r="P86" s="8" t="s">
        <v>58</v>
      </c>
      <c r="Q86" s="9" t="s">
        <v>119</v>
      </c>
      <c r="R86" s="9" t="s">
        <v>24</v>
      </c>
      <c r="S86" s="12">
        <v>25</v>
      </c>
      <c r="T86" s="47">
        <f t="shared" si="19"/>
        <v>10.319999999999936</v>
      </c>
      <c r="U86" s="76">
        <f>T86-T85</f>
        <v>1.2799999999999727</v>
      </c>
      <c r="V86" s="120">
        <v>320.67</v>
      </c>
      <c r="W86" s="13">
        <v>2</v>
      </c>
      <c r="X86" s="90">
        <v>64</v>
      </c>
      <c r="Y86" s="85">
        <v>65</v>
      </c>
      <c r="Z86" s="80">
        <v>66</v>
      </c>
      <c r="AA86" s="94">
        <v>63</v>
      </c>
      <c r="AB86" s="149">
        <v>62.67</v>
      </c>
      <c r="AC86" s="257"/>
      <c r="AD86" s="120">
        <v>319.08</v>
      </c>
      <c r="AE86" s="14">
        <v>3</v>
      </c>
      <c r="AF86" s="94">
        <v>63</v>
      </c>
      <c r="AG86" s="85">
        <v>65</v>
      </c>
      <c r="AH86" s="80">
        <v>66</v>
      </c>
      <c r="AI86" s="90">
        <v>64.08</v>
      </c>
      <c r="AJ86" s="147">
        <v>61</v>
      </c>
      <c r="AK86" s="177"/>
      <c r="AL86" s="42">
        <v>6.273</v>
      </c>
      <c r="AM86" s="13">
        <v>2</v>
      </c>
      <c r="AN86" s="153">
        <f t="shared" si="20"/>
        <v>0.03799999999999937</v>
      </c>
      <c r="AO86" s="63"/>
      <c r="AQ86" s="16">
        <v>4</v>
      </c>
    </row>
    <row r="87" spans="13:43" ht="18" customHeight="1">
      <c r="M87" s="63"/>
      <c r="N87" s="11">
        <v>4</v>
      </c>
      <c r="O87" s="119">
        <f t="shared" si="18"/>
        <v>632.6500000000001</v>
      </c>
      <c r="P87" s="15" t="s">
        <v>23</v>
      </c>
      <c r="Q87" s="9" t="s">
        <v>117</v>
      </c>
      <c r="R87" s="9" t="s">
        <v>24</v>
      </c>
      <c r="S87" s="12">
        <v>2</v>
      </c>
      <c r="T87" s="47">
        <f t="shared" si="19"/>
        <v>17.419999999999845</v>
      </c>
      <c r="U87" s="76">
        <f aca="true" t="shared" si="21" ref="U87:U92">T87-T86</f>
        <v>7.099999999999909</v>
      </c>
      <c r="V87" s="120">
        <v>317.1</v>
      </c>
      <c r="W87" s="16">
        <v>4</v>
      </c>
      <c r="X87" s="90">
        <v>64</v>
      </c>
      <c r="Y87" s="85">
        <v>65</v>
      </c>
      <c r="Z87" s="90">
        <v>64</v>
      </c>
      <c r="AA87" s="69">
        <v>62</v>
      </c>
      <c r="AB87" s="147">
        <v>62.1</v>
      </c>
      <c r="AC87" s="257"/>
      <c r="AD87" s="120">
        <v>315.55</v>
      </c>
      <c r="AE87" s="16">
        <v>4</v>
      </c>
      <c r="AF87" s="94">
        <v>63</v>
      </c>
      <c r="AG87" s="90">
        <v>64</v>
      </c>
      <c r="AH87" s="90">
        <v>64</v>
      </c>
      <c r="AI87" s="94">
        <v>63</v>
      </c>
      <c r="AJ87" s="147">
        <v>61.55</v>
      </c>
      <c r="AK87" s="177"/>
      <c r="AL87" s="42">
        <v>6.405</v>
      </c>
      <c r="AM87" s="16">
        <v>4</v>
      </c>
      <c r="AN87" s="62">
        <f t="shared" si="20"/>
        <v>0.16999999999999993</v>
      </c>
      <c r="AO87" s="63"/>
      <c r="AQ87" s="16">
        <v>5</v>
      </c>
    </row>
    <row r="88" spans="13:43" ht="18" customHeight="1">
      <c r="M88" s="63"/>
      <c r="N88" s="11">
        <v>5</v>
      </c>
      <c r="O88" s="119">
        <f t="shared" si="18"/>
        <v>627.3699999999999</v>
      </c>
      <c r="P88" s="8" t="s">
        <v>40</v>
      </c>
      <c r="Q88" s="9" t="s">
        <v>48</v>
      </c>
      <c r="R88" s="12" t="s">
        <v>24</v>
      </c>
      <c r="S88" s="12">
        <v>40</v>
      </c>
      <c r="T88" s="47">
        <f t="shared" si="19"/>
        <v>22.700000000000045</v>
      </c>
      <c r="U88" s="76">
        <f t="shared" si="21"/>
        <v>5.2800000000002</v>
      </c>
      <c r="V88" s="120">
        <v>312.34</v>
      </c>
      <c r="W88" s="16">
        <v>5</v>
      </c>
      <c r="X88" s="69">
        <v>62</v>
      </c>
      <c r="Y88" s="94">
        <v>63</v>
      </c>
      <c r="Z88" s="90">
        <v>64</v>
      </c>
      <c r="AA88" s="94">
        <v>63</v>
      </c>
      <c r="AB88" s="147">
        <v>60.34</v>
      </c>
      <c r="AC88" s="257"/>
      <c r="AD88" s="120">
        <v>315.03</v>
      </c>
      <c r="AE88" s="16">
        <v>5</v>
      </c>
      <c r="AF88" s="94">
        <v>63</v>
      </c>
      <c r="AG88" s="90">
        <v>64</v>
      </c>
      <c r="AH88" s="85">
        <v>65.03</v>
      </c>
      <c r="AI88" s="94">
        <v>63</v>
      </c>
      <c r="AJ88" s="147">
        <v>60</v>
      </c>
      <c r="AK88" s="177"/>
      <c r="AL88" s="42">
        <v>6.426</v>
      </c>
      <c r="AM88" s="16">
        <v>5</v>
      </c>
      <c r="AN88" s="62">
        <f t="shared" si="20"/>
        <v>0.19099999999999984</v>
      </c>
      <c r="AO88" s="63"/>
      <c r="AQ88" s="16">
        <v>6</v>
      </c>
    </row>
    <row r="89" spans="13:43" ht="18" customHeight="1">
      <c r="M89" s="4"/>
      <c r="N89" s="11">
        <v>6</v>
      </c>
      <c r="O89" s="119">
        <f t="shared" si="18"/>
        <v>626.87</v>
      </c>
      <c r="P89" s="8" t="s">
        <v>105</v>
      </c>
      <c r="Q89" s="9" t="s">
        <v>119</v>
      </c>
      <c r="R89" s="9" t="s">
        <v>24</v>
      </c>
      <c r="S89" s="12">
        <v>10</v>
      </c>
      <c r="T89" s="47">
        <f t="shared" si="19"/>
        <v>23.199999999999932</v>
      </c>
      <c r="U89" s="145">
        <f t="shared" si="21"/>
        <v>0.4999999999998863</v>
      </c>
      <c r="V89" s="120">
        <v>312.27</v>
      </c>
      <c r="W89" s="16">
        <v>6</v>
      </c>
      <c r="X89" s="69">
        <v>62.27</v>
      </c>
      <c r="Y89" s="90">
        <v>64</v>
      </c>
      <c r="Z89" s="94">
        <v>63</v>
      </c>
      <c r="AA89" s="69">
        <v>62</v>
      </c>
      <c r="AB89" s="147">
        <v>61</v>
      </c>
      <c r="AC89" s="257"/>
      <c r="AD89" s="120">
        <v>314.6</v>
      </c>
      <c r="AE89" s="16">
        <v>6</v>
      </c>
      <c r="AF89" s="90">
        <v>64</v>
      </c>
      <c r="AG89" s="94">
        <v>63</v>
      </c>
      <c r="AH89" s="90">
        <v>64</v>
      </c>
      <c r="AI89" s="69">
        <v>62</v>
      </c>
      <c r="AJ89" s="147">
        <v>61.6</v>
      </c>
      <c r="AK89" s="177"/>
      <c r="AL89" s="42">
        <v>6.463</v>
      </c>
      <c r="AM89" s="16">
        <v>6</v>
      </c>
      <c r="AN89" s="62">
        <f t="shared" si="20"/>
        <v>0.22799999999999976</v>
      </c>
      <c r="AO89" s="63"/>
      <c r="AQ89" s="16">
        <v>7</v>
      </c>
    </row>
    <row r="90" spans="13:43" ht="18" customHeight="1">
      <c r="M90" s="4"/>
      <c r="N90" s="11">
        <v>7</v>
      </c>
      <c r="O90" s="119">
        <f t="shared" si="18"/>
        <v>615.51</v>
      </c>
      <c r="P90" s="8" t="s">
        <v>46</v>
      </c>
      <c r="Q90" s="9" t="s">
        <v>48</v>
      </c>
      <c r="R90" s="9" t="s">
        <v>24</v>
      </c>
      <c r="S90" s="12">
        <v>12</v>
      </c>
      <c r="T90" s="47">
        <f t="shared" si="19"/>
        <v>34.559999999999945</v>
      </c>
      <c r="U90" s="76">
        <f t="shared" si="21"/>
        <v>11.360000000000014</v>
      </c>
      <c r="V90" s="120">
        <v>305.92</v>
      </c>
      <c r="W90" s="16">
        <v>7</v>
      </c>
      <c r="X90" s="69">
        <v>61</v>
      </c>
      <c r="Y90" s="69">
        <v>61</v>
      </c>
      <c r="Z90" s="69">
        <v>62</v>
      </c>
      <c r="AA90" s="94">
        <v>62.92</v>
      </c>
      <c r="AB90" s="147">
        <v>59</v>
      </c>
      <c r="AC90" s="257"/>
      <c r="AD90" s="120">
        <v>309.59</v>
      </c>
      <c r="AE90" s="16">
        <v>7</v>
      </c>
      <c r="AF90" s="69">
        <v>61</v>
      </c>
      <c r="AG90" s="69">
        <v>62</v>
      </c>
      <c r="AH90" s="90">
        <v>64</v>
      </c>
      <c r="AI90" s="69">
        <v>62</v>
      </c>
      <c r="AJ90" s="147">
        <v>60.59</v>
      </c>
      <c r="AK90" s="177"/>
      <c r="AL90" s="42">
        <v>6.466</v>
      </c>
      <c r="AM90" s="16">
        <v>7</v>
      </c>
      <c r="AN90" s="62">
        <f t="shared" si="20"/>
        <v>0.23099999999999987</v>
      </c>
      <c r="AO90" s="4"/>
      <c r="AQ90" s="16">
        <v>8</v>
      </c>
    </row>
    <row r="91" spans="13:43" ht="18" customHeight="1">
      <c r="M91" s="4"/>
      <c r="N91" s="11">
        <v>8</v>
      </c>
      <c r="O91" s="119">
        <f t="shared" si="18"/>
        <v>599.6700000000001</v>
      </c>
      <c r="P91" s="8" t="s">
        <v>52</v>
      </c>
      <c r="Q91" s="9" t="s">
        <v>48</v>
      </c>
      <c r="R91" s="9" t="s">
        <v>24</v>
      </c>
      <c r="S91" s="12">
        <v>36</v>
      </c>
      <c r="T91" s="47">
        <f t="shared" si="19"/>
        <v>50.399999999999864</v>
      </c>
      <c r="U91" s="76">
        <f t="shared" si="21"/>
        <v>15.839999999999918</v>
      </c>
      <c r="V91" s="120">
        <v>296.62</v>
      </c>
      <c r="W91" s="16">
        <v>8</v>
      </c>
      <c r="X91" s="69">
        <v>58</v>
      </c>
      <c r="Y91" s="69">
        <v>61</v>
      </c>
      <c r="Z91" s="94">
        <v>62.62</v>
      </c>
      <c r="AA91" s="69">
        <v>60</v>
      </c>
      <c r="AB91" s="147">
        <v>55</v>
      </c>
      <c r="AC91" s="257"/>
      <c r="AD91" s="120">
        <v>303.05</v>
      </c>
      <c r="AE91" s="16">
        <v>8</v>
      </c>
      <c r="AF91" s="69">
        <v>60</v>
      </c>
      <c r="AG91" s="94">
        <v>63</v>
      </c>
      <c r="AH91" s="94">
        <v>63</v>
      </c>
      <c r="AI91" s="69">
        <v>58</v>
      </c>
      <c r="AJ91" s="147">
        <v>59.05</v>
      </c>
      <c r="AK91" s="177"/>
      <c r="AL91" s="42">
        <v>6.745</v>
      </c>
      <c r="AM91" s="16">
        <v>8</v>
      </c>
      <c r="AN91" s="62">
        <f t="shared" si="20"/>
        <v>0.5099999999999998</v>
      </c>
      <c r="AO91" s="4"/>
      <c r="AQ91" s="16">
        <v>9</v>
      </c>
    </row>
    <row r="92" spans="13:41" ht="18" customHeight="1">
      <c r="M92" s="4"/>
      <c r="N92" s="11">
        <v>9</v>
      </c>
      <c r="O92" s="119">
        <f t="shared" si="18"/>
        <v>588.71</v>
      </c>
      <c r="P92" s="8" t="s">
        <v>51</v>
      </c>
      <c r="Q92" s="9" t="s">
        <v>48</v>
      </c>
      <c r="R92" s="9" t="s">
        <v>24</v>
      </c>
      <c r="S92" s="12">
        <v>39</v>
      </c>
      <c r="T92" s="47">
        <f t="shared" si="19"/>
        <v>61.3599999999999</v>
      </c>
      <c r="U92" s="76">
        <f t="shared" si="21"/>
        <v>10.960000000000036</v>
      </c>
      <c r="V92" s="120">
        <v>293.98</v>
      </c>
      <c r="W92" s="16">
        <v>9</v>
      </c>
      <c r="X92" s="69">
        <v>59</v>
      </c>
      <c r="Y92" s="69">
        <v>59.98</v>
      </c>
      <c r="Z92" s="69">
        <v>58</v>
      </c>
      <c r="AA92" s="69">
        <v>60</v>
      </c>
      <c r="AB92" s="147">
        <v>57</v>
      </c>
      <c r="AC92" s="258"/>
      <c r="AD92" s="120">
        <v>294.73</v>
      </c>
      <c r="AE92" s="16">
        <v>9</v>
      </c>
      <c r="AF92" s="69">
        <v>59</v>
      </c>
      <c r="AG92" s="69">
        <v>60</v>
      </c>
      <c r="AH92" s="69">
        <v>61</v>
      </c>
      <c r="AI92" s="69">
        <v>57</v>
      </c>
      <c r="AJ92" s="147">
        <v>57.73</v>
      </c>
      <c r="AK92" s="177"/>
      <c r="AL92" s="42">
        <v>6.959</v>
      </c>
      <c r="AM92" s="16">
        <v>9</v>
      </c>
      <c r="AN92" s="62">
        <f t="shared" si="20"/>
        <v>0.7239999999999993</v>
      </c>
      <c r="AO92" s="4"/>
    </row>
    <row r="93" spans="13:41" ht="18" customHeight="1"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90" t="s">
        <v>34</v>
      </c>
      <c r="AE93" s="190"/>
      <c r="AF93" s="190"/>
      <c r="AG93" s="190"/>
      <c r="AH93" s="190"/>
      <c r="AI93" s="190"/>
      <c r="AJ93" s="190"/>
      <c r="AK93" s="171"/>
      <c r="AL93" s="172">
        <f>AVERAGE(AL84:AL92)</f>
        <v>6.476333333333334</v>
      </c>
      <c r="AM93" s="4"/>
      <c r="AN93" s="4"/>
      <c r="AO93" s="4"/>
    </row>
    <row r="94" spans="13:41" ht="18" customHeight="1"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91" t="s">
        <v>36</v>
      </c>
      <c r="AE94" s="191"/>
      <c r="AF94" s="191"/>
      <c r="AG94" s="191"/>
      <c r="AH94" s="191"/>
      <c r="AI94" s="191"/>
      <c r="AJ94" s="191"/>
      <c r="AK94" s="171"/>
      <c r="AL94" s="173">
        <f>120/AL93</f>
        <v>18.52900303669772</v>
      </c>
      <c r="AM94" s="4"/>
      <c r="AN94" s="4"/>
      <c r="AO94" s="4"/>
    </row>
    <row r="95" spans="13:41" ht="18" customHeight="1">
      <c r="M95" s="4"/>
      <c r="N95" s="210" t="s">
        <v>60</v>
      </c>
      <c r="O95" s="210"/>
      <c r="P95" s="210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4"/>
    </row>
    <row r="96" spans="13:41" ht="18" customHeight="1" thickBot="1">
      <c r="M96" s="4"/>
      <c r="N96" s="211"/>
      <c r="O96" s="211"/>
      <c r="P96" s="211"/>
      <c r="Q96" s="24"/>
      <c r="R96" s="194" t="s">
        <v>63</v>
      </c>
      <c r="S96" s="194"/>
      <c r="T96" s="194"/>
      <c r="U96" s="19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195">
        <v>41216</v>
      </c>
      <c r="AM96" s="195"/>
      <c r="AN96" s="195"/>
      <c r="AO96" s="4"/>
    </row>
    <row r="97" spans="13:41" ht="18" customHeight="1">
      <c r="M97" s="4"/>
      <c r="N97" s="196" t="s">
        <v>6</v>
      </c>
      <c r="O97" s="198" t="s">
        <v>7</v>
      </c>
      <c r="P97" s="200" t="s">
        <v>16</v>
      </c>
      <c r="Q97" s="202" t="s">
        <v>8</v>
      </c>
      <c r="R97" s="183" t="s">
        <v>22</v>
      </c>
      <c r="S97" s="183" t="s">
        <v>9</v>
      </c>
      <c r="T97" s="185" t="s">
        <v>10</v>
      </c>
      <c r="U97" s="209"/>
      <c r="V97" s="206" t="s">
        <v>27</v>
      </c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8"/>
      <c r="AL97" s="187" t="s">
        <v>11</v>
      </c>
      <c r="AM97" s="188"/>
      <c r="AN97" s="189"/>
      <c r="AO97" s="4"/>
    </row>
    <row r="98" spans="13:41" ht="18" customHeight="1" thickBot="1">
      <c r="M98" s="4"/>
      <c r="N98" s="197"/>
      <c r="O98" s="199"/>
      <c r="P98" s="201"/>
      <c r="Q98" s="203"/>
      <c r="R98" s="184"/>
      <c r="S98" s="184"/>
      <c r="T98" s="48" t="s">
        <v>12</v>
      </c>
      <c r="U98" s="50" t="s">
        <v>13</v>
      </c>
      <c r="V98" s="78" t="s">
        <v>25</v>
      </c>
      <c r="W98" s="51" t="s">
        <v>6</v>
      </c>
      <c r="X98" s="52">
        <v>1</v>
      </c>
      <c r="Y98" s="51">
        <v>2</v>
      </c>
      <c r="Z98" s="53">
        <v>3</v>
      </c>
      <c r="AA98" s="54">
        <v>4</v>
      </c>
      <c r="AB98" s="55">
        <v>5</v>
      </c>
      <c r="AC98" s="56">
        <v>6</v>
      </c>
      <c r="AD98" s="78" t="s">
        <v>26</v>
      </c>
      <c r="AE98" s="51" t="s">
        <v>6</v>
      </c>
      <c r="AF98" s="52">
        <v>1</v>
      </c>
      <c r="AG98" s="51">
        <v>2</v>
      </c>
      <c r="AH98" s="53">
        <v>3</v>
      </c>
      <c r="AI98" s="54">
        <v>4</v>
      </c>
      <c r="AJ98" s="55">
        <v>5</v>
      </c>
      <c r="AK98" s="56">
        <v>6</v>
      </c>
      <c r="AL98" s="7" t="s">
        <v>14</v>
      </c>
      <c r="AM98" s="43" t="s">
        <v>6</v>
      </c>
      <c r="AN98" s="45" t="s">
        <v>55</v>
      </c>
      <c r="AO98" s="4"/>
    </row>
    <row r="99" spans="13:41" ht="18" customHeight="1">
      <c r="M99" s="4"/>
      <c r="N99" s="35">
        <v>1</v>
      </c>
      <c r="O99" s="36">
        <f aca="true" t="shared" si="22" ref="O99:O107">V99+AD99</f>
        <v>629.02</v>
      </c>
      <c r="P99" s="37" t="s">
        <v>47</v>
      </c>
      <c r="Q99" s="38" t="s">
        <v>64</v>
      </c>
      <c r="R99" s="38" t="s">
        <v>24</v>
      </c>
      <c r="S99" s="39">
        <v>1</v>
      </c>
      <c r="T99" s="74"/>
      <c r="U99" s="75"/>
      <c r="V99" s="77">
        <v>314.81</v>
      </c>
      <c r="W99" s="66">
        <v>2</v>
      </c>
      <c r="X99" s="87">
        <v>52</v>
      </c>
      <c r="Y99" s="88">
        <v>52</v>
      </c>
      <c r="Z99" s="84">
        <v>52.81</v>
      </c>
      <c r="AA99" s="84">
        <v>53</v>
      </c>
      <c r="AB99" s="84">
        <v>53</v>
      </c>
      <c r="AC99" s="89">
        <v>52</v>
      </c>
      <c r="AD99" s="77">
        <v>314.21</v>
      </c>
      <c r="AE99" s="10">
        <v>1</v>
      </c>
      <c r="AF99" s="87">
        <v>52</v>
      </c>
      <c r="AG99" s="97">
        <v>51.21</v>
      </c>
      <c r="AH99" s="82">
        <v>54</v>
      </c>
      <c r="AI99" s="84">
        <v>53</v>
      </c>
      <c r="AJ99" s="84">
        <v>53</v>
      </c>
      <c r="AK99" s="98">
        <v>51</v>
      </c>
      <c r="AL99" s="46">
        <v>7.576</v>
      </c>
      <c r="AM99" s="38">
        <v>6</v>
      </c>
      <c r="AN99" s="62">
        <f aca="true" t="shared" si="23" ref="AN99:AN106">AL99-$AL$107</f>
        <v>0.30099999999999927</v>
      </c>
      <c r="AO99" s="63"/>
    </row>
    <row r="100" spans="14:41" ht="18" customHeight="1">
      <c r="N100" s="11">
        <v>2</v>
      </c>
      <c r="O100" s="28">
        <f t="shared" si="22"/>
        <v>624.19</v>
      </c>
      <c r="P100" s="8" t="s">
        <v>52</v>
      </c>
      <c r="Q100" s="9" t="s">
        <v>48</v>
      </c>
      <c r="R100" s="9" t="s">
        <v>24</v>
      </c>
      <c r="S100" s="12">
        <v>9</v>
      </c>
      <c r="T100" s="47">
        <f aca="true" t="shared" si="24" ref="T100:T107">$O$99-O100</f>
        <v>4.829999999999927</v>
      </c>
      <c r="U100" s="67"/>
      <c r="V100" s="71">
        <v>311.41</v>
      </c>
      <c r="W100" s="16">
        <v>4</v>
      </c>
      <c r="X100" s="93">
        <v>51</v>
      </c>
      <c r="Y100" s="94">
        <v>51</v>
      </c>
      <c r="Z100" s="90">
        <v>52</v>
      </c>
      <c r="AA100" s="81">
        <v>54</v>
      </c>
      <c r="AB100" s="91">
        <v>52</v>
      </c>
      <c r="AC100" s="95">
        <v>51.41</v>
      </c>
      <c r="AD100" s="71">
        <v>312.78</v>
      </c>
      <c r="AE100" s="13">
        <v>2</v>
      </c>
      <c r="AF100" s="93">
        <v>50.78</v>
      </c>
      <c r="AG100" s="90">
        <v>52</v>
      </c>
      <c r="AH100" s="90">
        <v>52</v>
      </c>
      <c r="AI100" s="86">
        <v>53</v>
      </c>
      <c r="AJ100" s="86">
        <v>53</v>
      </c>
      <c r="AK100" s="92">
        <v>52</v>
      </c>
      <c r="AL100" s="42">
        <v>7.414</v>
      </c>
      <c r="AM100" s="44">
        <v>2</v>
      </c>
      <c r="AN100" s="62">
        <f t="shared" si="23"/>
        <v>0.13899999999999935</v>
      </c>
      <c r="AO100" s="63"/>
    </row>
    <row r="101" spans="14:41" ht="18" customHeight="1">
      <c r="N101" s="11">
        <v>3</v>
      </c>
      <c r="O101" s="28">
        <f t="shared" si="22"/>
        <v>623.22</v>
      </c>
      <c r="P101" s="8" t="s">
        <v>40</v>
      </c>
      <c r="Q101" s="9" t="s">
        <v>48</v>
      </c>
      <c r="R101" s="9" t="s">
        <v>24</v>
      </c>
      <c r="S101" s="12">
        <v>30</v>
      </c>
      <c r="T101" s="47">
        <f t="shared" si="24"/>
        <v>5.7999999999999545</v>
      </c>
      <c r="U101" s="145">
        <f aca="true" t="shared" si="25" ref="U101:U107">O100-O101</f>
        <v>0.9700000000000273</v>
      </c>
      <c r="V101" s="71">
        <v>311.12</v>
      </c>
      <c r="W101" s="16">
        <v>5</v>
      </c>
      <c r="X101" s="93">
        <v>51</v>
      </c>
      <c r="Y101" s="94">
        <v>51</v>
      </c>
      <c r="Z101" s="90">
        <v>52</v>
      </c>
      <c r="AA101" s="85">
        <v>53</v>
      </c>
      <c r="AB101" s="90">
        <v>52.12</v>
      </c>
      <c r="AC101" s="92">
        <v>52</v>
      </c>
      <c r="AD101" s="71">
        <v>312.1</v>
      </c>
      <c r="AE101" s="14">
        <v>3</v>
      </c>
      <c r="AF101" s="93">
        <v>51</v>
      </c>
      <c r="AG101" s="90">
        <v>52</v>
      </c>
      <c r="AH101" s="90">
        <v>52</v>
      </c>
      <c r="AI101" s="85">
        <v>53</v>
      </c>
      <c r="AJ101" s="90">
        <v>52</v>
      </c>
      <c r="AK101" s="92">
        <v>52.1</v>
      </c>
      <c r="AL101" s="42">
        <v>7.568</v>
      </c>
      <c r="AM101" s="9">
        <v>4</v>
      </c>
      <c r="AN101" s="62">
        <f t="shared" si="23"/>
        <v>0.29299999999999926</v>
      </c>
      <c r="AO101" s="63"/>
    </row>
    <row r="102" spans="14:41" ht="18" customHeight="1">
      <c r="N102" s="11">
        <v>4</v>
      </c>
      <c r="O102" s="28">
        <f t="shared" si="22"/>
        <v>618.21</v>
      </c>
      <c r="P102" s="8" t="s">
        <v>51</v>
      </c>
      <c r="Q102" s="9" t="s">
        <v>65</v>
      </c>
      <c r="R102" s="9" t="s">
        <v>24</v>
      </c>
      <c r="S102" s="12">
        <v>39</v>
      </c>
      <c r="T102" s="47">
        <f t="shared" si="24"/>
        <v>10.809999999999945</v>
      </c>
      <c r="U102" s="76">
        <f t="shared" si="25"/>
        <v>5.009999999999991</v>
      </c>
      <c r="V102" s="71">
        <v>307.19</v>
      </c>
      <c r="W102" s="16">
        <v>7</v>
      </c>
      <c r="X102" s="73">
        <v>50</v>
      </c>
      <c r="Y102" s="69">
        <v>50</v>
      </c>
      <c r="Z102" s="85">
        <v>53</v>
      </c>
      <c r="AA102" s="94">
        <v>51</v>
      </c>
      <c r="AB102" s="94">
        <v>51.19</v>
      </c>
      <c r="AC102" s="92">
        <v>52</v>
      </c>
      <c r="AD102" s="71">
        <v>311.02</v>
      </c>
      <c r="AE102" s="16">
        <v>4</v>
      </c>
      <c r="AF102" s="93">
        <v>51</v>
      </c>
      <c r="AG102" s="94">
        <v>51</v>
      </c>
      <c r="AH102" s="94">
        <v>51</v>
      </c>
      <c r="AI102" s="85">
        <v>53</v>
      </c>
      <c r="AJ102" s="85">
        <v>53.02</v>
      </c>
      <c r="AK102" s="92">
        <v>52</v>
      </c>
      <c r="AL102" s="42">
        <v>7.419</v>
      </c>
      <c r="AM102" s="41">
        <v>3</v>
      </c>
      <c r="AN102" s="62">
        <f t="shared" si="23"/>
        <v>0.14399999999999924</v>
      </c>
      <c r="AO102" s="63"/>
    </row>
    <row r="103" spans="14:41" ht="18" customHeight="1">
      <c r="N103" s="11">
        <v>5</v>
      </c>
      <c r="O103" s="28">
        <f t="shared" si="22"/>
        <v>605.9</v>
      </c>
      <c r="P103" s="15" t="s">
        <v>15</v>
      </c>
      <c r="Q103" s="9" t="s">
        <v>61</v>
      </c>
      <c r="R103" s="9" t="s">
        <v>24</v>
      </c>
      <c r="S103" s="12">
        <v>40</v>
      </c>
      <c r="T103" s="47">
        <f t="shared" si="24"/>
        <v>23.120000000000005</v>
      </c>
      <c r="U103" s="76">
        <f t="shared" si="25"/>
        <v>12.31000000000006</v>
      </c>
      <c r="V103" s="71">
        <v>310.88</v>
      </c>
      <c r="W103" s="16">
        <v>6</v>
      </c>
      <c r="X103" s="93">
        <v>51</v>
      </c>
      <c r="Y103" s="94">
        <v>51</v>
      </c>
      <c r="Z103" s="90">
        <v>52</v>
      </c>
      <c r="AA103" s="90">
        <v>52</v>
      </c>
      <c r="AB103" s="85">
        <v>52.88</v>
      </c>
      <c r="AC103" s="92">
        <v>52</v>
      </c>
      <c r="AD103" s="71">
        <v>295.02</v>
      </c>
      <c r="AE103" s="16">
        <v>7</v>
      </c>
      <c r="AF103" s="73">
        <v>47</v>
      </c>
      <c r="AG103" s="94">
        <v>51</v>
      </c>
      <c r="AH103" s="69">
        <v>43.02</v>
      </c>
      <c r="AI103" s="90">
        <v>52</v>
      </c>
      <c r="AJ103" s="94">
        <v>51</v>
      </c>
      <c r="AK103" s="95">
        <v>51</v>
      </c>
      <c r="AL103" s="42">
        <v>7.575</v>
      </c>
      <c r="AM103" s="9">
        <v>5</v>
      </c>
      <c r="AN103" s="62">
        <f t="shared" si="23"/>
        <v>0.2999999999999998</v>
      </c>
      <c r="AO103" s="63"/>
    </row>
    <row r="104" spans="14:41" ht="18" customHeight="1">
      <c r="N104" s="11">
        <v>6</v>
      </c>
      <c r="O104" s="28">
        <f t="shared" si="22"/>
        <v>597.77</v>
      </c>
      <c r="P104" s="8" t="s">
        <v>46</v>
      </c>
      <c r="Q104" s="9" t="s">
        <v>61</v>
      </c>
      <c r="R104" s="9" t="s">
        <v>24</v>
      </c>
      <c r="S104" s="12">
        <v>36</v>
      </c>
      <c r="T104" s="47">
        <f t="shared" si="24"/>
        <v>31.25</v>
      </c>
      <c r="U104" s="76">
        <f t="shared" si="25"/>
        <v>8.129999999999995</v>
      </c>
      <c r="V104" s="71">
        <v>297.74</v>
      </c>
      <c r="W104" s="16">
        <v>8</v>
      </c>
      <c r="X104" s="73">
        <v>49</v>
      </c>
      <c r="Y104" s="69">
        <v>48.74</v>
      </c>
      <c r="Z104" s="69">
        <v>50</v>
      </c>
      <c r="AA104" s="94">
        <v>51</v>
      </c>
      <c r="AB104" s="69">
        <v>50</v>
      </c>
      <c r="AC104" s="70">
        <v>49</v>
      </c>
      <c r="AD104" s="71">
        <v>300.03</v>
      </c>
      <c r="AE104" s="16">
        <v>5</v>
      </c>
      <c r="AF104" s="73">
        <v>47</v>
      </c>
      <c r="AG104" s="69">
        <v>49</v>
      </c>
      <c r="AH104" s="94">
        <v>51</v>
      </c>
      <c r="AI104" s="90">
        <v>52</v>
      </c>
      <c r="AJ104" s="90">
        <v>52.03</v>
      </c>
      <c r="AK104" s="70">
        <v>49</v>
      </c>
      <c r="AL104" s="42">
        <v>7.605</v>
      </c>
      <c r="AM104" s="9">
        <v>7</v>
      </c>
      <c r="AN104" s="62">
        <f t="shared" si="23"/>
        <v>0.33000000000000007</v>
      </c>
      <c r="AO104" s="4"/>
    </row>
    <row r="105" spans="14:41" ht="18" customHeight="1">
      <c r="N105" s="11">
        <v>7</v>
      </c>
      <c r="O105" s="28">
        <f t="shared" si="22"/>
        <v>592.91</v>
      </c>
      <c r="P105" s="8" t="s">
        <v>67</v>
      </c>
      <c r="Q105" s="9" t="s">
        <v>66</v>
      </c>
      <c r="R105" s="9" t="s">
        <v>24</v>
      </c>
      <c r="S105" s="12">
        <v>8</v>
      </c>
      <c r="T105" s="47">
        <f t="shared" si="24"/>
        <v>36.110000000000014</v>
      </c>
      <c r="U105" s="76">
        <f t="shared" si="25"/>
        <v>4.860000000000014</v>
      </c>
      <c r="V105" s="71">
        <v>295.34</v>
      </c>
      <c r="W105" s="16">
        <v>9</v>
      </c>
      <c r="X105" s="73">
        <v>47</v>
      </c>
      <c r="Y105" s="69">
        <v>48</v>
      </c>
      <c r="Z105" s="69">
        <v>50</v>
      </c>
      <c r="AA105" s="94">
        <v>51.34</v>
      </c>
      <c r="AB105" s="69">
        <v>50</v>
      </c>
      <c r="AC105" s="70">
        <v>49</v>
      </c>
      <c r="AD105" s="71">
        <v>297.57</v>
      </c>
      <c r="AE105" s="16">
        <v>6</v>
      </c>
      <c r="AF105" s="73">
        <v>50</v>
      </c>
      <c r="AG105" s="69">
        <v>49</v>
      </c>
      <c r="AH105" s="69">
        <v>50</v>
      </c>
      <c r="AI105" s="94">
        <v>51</v>
      </c>
      <c r="AJ105" s="94">
        <v>50.57</v>
      </c>
      <c r="AK105" s="70">
        <v>47</v>
      </c>
      <c r="AL105" s="42">
        <v>7.911</v>
      </c>
      <c r="AM105" s="9">
        <v>9</v>
      </c>
      <c r="AN105" s="62">
        <f t="shared" si="23"/>
        <v>0.6359999999999992</v>
      </c>
      <c r="AO105" s="4"/>
    </row>
    <row r="106" spans="14:41" ht="18" customHeight="1">
      <c r="N106" s="11">
        <v>8</v>
      </c>
      <c r="O106" s="28">
        <f t="shared" si="22"/>
        <v>537.31</v>
      </c>
      <c r="P106" s="15" t="s">
        <v>23</v>
      </c>
      <c r="Q106" s="9" t="s">
        <v>56</v>
      </c>
      <c r="R106" s="9" t="s">
        <v>24</v>
      </c>
      <c r="S106" s="12">
        <v>12</v>
      </c>
      <c r="T106" s="47">
        <f t="shared" si="24"/>
        <v>91.71000000000004</v>
      </c>
      <c r="U106" s="76">
        <f t="shared" si="25"/>
        <v>55.60000000000002</v>
      </c>
      <c r="V106" s="71">
        <v>312.21</v>
      </c>
      <c r="W106" s="14">
        <v>3</v>
      </c>
      <c r="X106" s="93">
        <v>51.21</v>
      </c>
      <c r="Y106" s="94">
        <v>51</v>
      </c>
      <c r="Z106" s="90">
        <v>52</v>
      </c>
      <c r="AA106" s="80">
        <v>54</v>
      </c>
      <c r="AB106" s="85">
        <v>53</v>
      </c>
      <c r="AC106" s="96">
        <v>51</v>
      </c>
      <c r="AD106" s="71">
        <v>225.1</v>
      </c>
      <c r="AE106" s="16">
        <v>8</v>
      </c>
      <c r="AF106" s="73">
        <v>14</v>
      </c>
      <c r="AG106" s="94">
        <v>51</v>
      </c>
      <c r="AH106" s="69">
        <v>9</v>
      </c>
      <c r="AI106" s="69">
        <v>48.1</v>
      </c>
      <c r="AJ106" s="94">
        <v>51</v>
      </c>
      <c r="AK106" s="92">
        <v>52</v>
      </c>
      <c r="AL106" s="42">
        <v>7.7</v>
      </c>
      <c r="AM106" s="9">
        <v>8</v>
      </c>
      <c r="AN106" s="62">
        <f t="shared" si="23"/>
        <v>0.4249999999999998</v>
      </c>
      <c r="AO106" s="4"/>
    </row>
    <row r="107" spans="14:41" ht="18" customHeight="1">
      <c r="N107" s="11">
        <v>9</v>
      </c>
      <c r="O107" s="28">
        <f t="shared" si="22"/>
        <v>319.38</v>
      </c>
      <c r="P107" s="8" t="s">
        <v>58</v>
      </c>
      <c r="Q107" s="9" t="s">
        <v>59</v>
      </c>
      <c r="R107" s="9" t="s">
        <v>24</v>
      </c>
      <c r="S107" s="12">
        <v>10</v>
      </c>
      <c r="T107" s="47">
        <f t="shared" si="24"/>
        <v>309.64</v>
      </c>
      <c r="U107" s="76">
        <f t="shared" si="25"/>
        <v>217.92999999999995</v>
      </c>
      <c r="V107" s="71">
        <v>319.38</v>
      </c>
      <c r="W107" s="49">
        <v>1</v>
      </c>
      <c r="X107" s="93">
        <v>51</v>
      </c>
      <c r="Y107" s="80">
        <v>54</v>
      </c>
      <c r="Z107" s="80">
        <v>54</v>
      </c>
      <c r="AA107" s="79">
        <v>55</v>
      </c>
      <c r="AB107" s="90">
        <v>52.38</v>
      </c>
      <c r="AC107" s="83">
        <v>53</v>
      </c>
      <c r="AD107" s="72">
        <v>0</v>
      </c>
      <c r="AE107" s="9"/>
      <c r="AF107" s="73"/>
      <c r="AG107" s="69"/>
      <c r="AH107" s="69"/>
      <c r="AI107" s="69"/>
      <c r="AJ107" s="69"/>
      <c r="AK107" s="70"/>
      <c r="AL107" s="42">
        <v>7.275</v>
      </c>
      <c r="AM107" s="57">
        <v>1</v>
      </c>
      <c r="AN107" s="67"/>
      <c r="AO107" s="4"/>
    </row>
    <row r="108" spans="14:41" ht="18" customHeight="1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90" t="s">
        <v>34</v>
      </c>
      <c r="AE108" s="190"/>
      <c r="AF108" s="190"/>
      <c r="AG108" s="190"/>
      <c r="AH108" s="190"/>
      <c r="AI108" s="190"/>
      <c r="AJ108" s="190"/>
      <c r="AK108" s="171"/>
      <c r="AL108" s="172">
        <f>AVERAGE(AL99:AL107)</f>
        <v>7.560333333333334</v>
      </c>
      <c r="AM108" s="4"/>
      <c r="AN108" s="4"/>
      <c r="AO108" s="4"/>
    </row>
    <row r="109" spans="14:41" ht="18" customHeight="1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91" t="s">
        <v>36</v>
      </c>
      <c r="AE109" s="191"/>
      <c r="AF109" s="191"/>
      <c r="AG109" s="191"/>
      <c r="AH109" s="191"/>
      <c r="AI109" s="191"/>
      <c r="AJ109" s="191"/>
      <c r="AK109" s="171"/>
      <c r="AL109" s="173">
        <f>120/AL108</f>
        <v>15.87231603544817</v>
      </c>
      <c r="AM109" s="4"/>
      <c r="AN109" s="4"/>
      <c r="AO109" s="4"/>
    </row>
    <row r="110" spans="14:41" ht="18" customHeight="1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ht="18" customHeight="1">
      <c r="AO111" s="4"/>
    </row>
    <row r="112" ht="18" customHeight="1">
      <c r="AO112" s="4"/>
    </row>
    <row r="113" ht="18" customHeight="1">
      <c r="AO113" s="4"/>
    </row>
    <row r="114" ht="18" customHeight="1">
      <c r="AO114" s="4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</sheetData>
  <sheetProtection/>
  <mergeCells count="113">
    <mergeCell ref="AK47:AK56"/>
    <mergeCell ref="AK7:AK20"/>
    <mergeCell ref="S7:S8"/>
    <mergeCell ref="R7:R8"/>
    <mergeCell ref="Q7:Q8"/>
    <mergeCell ref="P7:P8"/>
    <mergeCell ref="O7:O8"/>
    <mergeCell ref="AD21:AJ21"/>
    <mergeCell ref="AD22:AJ22"/>
    <mergeCell ref="T7:U7"/>
    <mergeCell ref="AC8:AC20"/>
    <mergeCell ref="AC26:AC41"/>
    <mergeCell ref="AK25:AK41"/>
    <mergeCell ref="AD78:AJ78"/>
    <mergeCell ref="AD79:AJ79"/>
    <mergeCell ref="O61:O62"/>
    <mergeCell ref="P61:P62"/>
    <mergeCell ref="Q61:Q62"/>
    <mergeCell ref="R61:R62"/>
    <mergeCell ref="S61:S62"/>
    <mergeCell ref="T61:U61"/>
    <mergeCell ref="AL82:AN82"/>
    <mergeCell ref="AD93:AJ93"/>
    <mergeCell ref="AD94:AJ94"/>
    <mergeCell ref="N59:P60"/>
    <mergeCell ref="R60:U60"/>
    <mergeCell ref="AL60:AN60"/>
    <mergeCell ref="V82:AJ82"/>
    <mergeCell ref="AK82:AK92"/>
    <mergeCell ref="AC83:AC92"/>
    <mergeCell ref="AL61:AN61"/>
    <mergeCell ref="V97:AK97"/>
    <mergeCell ref="AL96:AN96"/>
    <mergeCell ref="Q97:Q98"/>
    <mergeCell ref="R97:R98"/>
    <mergeCell ref="S97:S98"/>
    <mergeCell ref="N82:N83"/>
    <mergeCell ref="O82:O83"/>
    <mergeCell ref="P82:P83"/>
    <mergeCell ref="Q82:Q83"/>
    <mergeCell ref="R82:R83"/>
    <mergeCell ref="B2:L3"/>
    <mergeCell ref="N95:P96"/>
    <mergeCell ref="F17:F18"/>
    <mergeCell ref="G17:L17"/>
    <mergeCell ref="N2:Q3"/>
    <mergeCell ref="R96:U96"/>
    <mergeCell ref="S82:S83"/>
    <mergeCell ref="N5:P6"/>
    <mergeCell ref="R6:U6"/>
    <mergeCell ref="N7:N8"/>
    <mergeCell ref="AD109:AJ109"/>
    <mergeCell ref="AD108:AJ108"/>
    <mergeCell ref="B17:C18"/>
    <mergeCell ref="D17:D18"/>
    <mergeCell ref="E17:E18"/>
    <mergeCell ref="N80:P81"/>
    <mergeCell ref="N61:N62"/>
    <mergeCell ref="T82:U82"/>
    <mergeCell ref="V61:AJ61"/>
    <mergeCell ref="B49:L49"/>
    <mergeCell ref="E5:I6"/>
    <mergeCell ref="B14:L15"/>
    <mergeCell ref="J7:L8"/>
    <mergeCell ref="J9:L12"/>
    <mergeCell ref="E7:I12"/>
    <mergeCell ref="B11:D12"/>
    <mergeCell ref="B9:D10"/>
    <mergeCell ref="N46:N47"/>
    <mergeCell ref="O46:O47"/>
    <mergeCell ref="P46:P47"/>
    <mergeCell ref="Q46:Q47"/>
    <mergeCell ref="R46:R47"/>
    <mergeCell ref="S46:S47"/>
    <mergeCell ref="T97:U97"/>
    <mergeCell ref="AL97:AN97"/>
    <mergeCell ref="R81:U81"/>
    <mergeCell ref="AL81:AN81"/>
    <mergeCell ref="N44:P45"/>
    <mergeCell ref="R45:U45"/>
    <mergeCell ref="AL45:AN45"/>
    <mergeCell ref="N97:N98"/>
    <mergeCell ref="O97:O98"/>
    <mergeCell ref="P97:P98"/>
    <mergeCell ref="R2:AA2"/>
    <mergeCell ref="AB2:AN2"/>
    <mergeCell ref="V46:AK46"/>
    <mergeCell ref="AL46:AN46"/>
    <mergeCell ref="AD57:AJ57"/>
    <mergeCell ref="AD58:AJ58"/>
    <mergeCell ref="T46:U46"/>
    <mergeCell ref="AL6:AN6"/>
    <mergeCell ref="V7:AJ7"/>
    <mergeCell ref="AL7:AN7"/>
    <mergeCell ref="AL25:AN25"/>
    <mergeCell ref="AD42:AJ42"/>
    <mergeCell ref="AD43:AJ43"/>
    <mergeCell ref="N23:P24"/>
    <mergeCell ref="R24:U24"/>
    <mergeCell ref="AL24:AN24"/>
    <mergeCell ref="N25:N26"/>
    <mergeCell ref="O25:O26"/>
    <mergeCell ref="P25:P26"/>
    <mergeCell ref="Q25:Q26"/>
    <mergeCell ref="V3:AF3"/>
    <mergeCell ref="B46:L46"/>
    <mergeCell ref="B47:L47"/>
    <mergeCell ref="B48:L48"/>
    <mergeCell ref="V25:AJ25"/>
    <mergeCell ref="R25:R26"/>
    <mergeCell ref="S25:S26"/>
    <mergeCell ref="T25:U25"/>
    <mergeCell ref="AC47:AC56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ignoredErrors>
    <ignoredError sqref="AD41 V9:V20 AD9:AD20 AD27:AD4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148.7109375" style="1" customWidth="1"/>
    <col min="3" max="3" width="3.7109375" style="1" customWidth="1"/>
    <col min="4" max="16384" width="11.421875" style="1" customWidth="1"/>
  </cols>
  <sheetData>
    <row r="2" s="3" customFormat="1" ht="23.25">
      <c r="B2" s="3" t="s">
        <v>43</v>
      </c>
    </row>
    <row r="4" ht="12.75">
      <c r="B4" s="1" t="s">
        <v>45</v>
      </c>
    </row>
    <row r="5" ht="12.75">
      <c r="B5" s="1" t="s">
        <v>0</v>
      </c>
    </row>
    <row r="7" ht="12.75">
      <c r="B7" s="2" t="s">
        <v>69</v>
      </c>
    </row>
    <row r="8" ht="12.75">
      <c r="B8" s="2" t="s">
        <v>70</v>
      </c>
    </row>
    <row r="9" ht="12.75">
      <c r="B9" s="29" t="s">
        <v>71</v>
      </c>
    </row>
    <row r="10" ht="12.75">
      <c r="B10" s="29" t="s">
        <v>93</v>
      </c>
    </row>
    <row r="11" ht="12.75">
      <c r="B11" s="29" t="s">
        <v>94</v>
      </c>
    </row>
    <row r="12" ht="12.75">
      <c r="B12" s="29" t="s">
        <v>95</v>
      </c>
    </row>
    <row r="13" ht="12.75">
      <c r="B13" s="29" t="s">
        <v>96</v>
      </c>
    </row>
    <row r="14" ht="12.75">
      <c r="B14" s="29" t="s">
        <v>74</v>
      </c>
    </row>
    <row r="15" ht="12.75">
      <c r="B15" s="1" t="s">
        <v>39</v>
      </c>
    </row>
    <row r="16" ht="12.75">
      <c r="B16" s="29" t="s">
        <v>90</v>
      </c>
    </row>
    <row r="17" ht="12.75">
      <c r="B17" s="29"/>
    </row>
    <row r="18" ht="12.75">
      <c r="B18" s="2" t="s">
        <v>78</v>
      </c>
    </row>
    <row r="19" ht="12.75">
      <c r="B19" s="29" t="s">
        <v>73</v>
      </c>
    </row>
    <row r="20" ht="12.75">
      <c r="B20" s="29" t="s">
        <v>72</v>
      </c>
    </row>
    <row r="21" ht="12.75">
      <c r="B21" s="29" t="s">
        <v>75</v>
      </c>
    </row>
    <row r="22" ht="12.75">
      <c r="B22" s="29" t="s">
        <v>76</v>
      </c>
    </row>
    <row r="23" ht="12.75">
      <c r="B23" s="29" t="s">
        <v>80</v>
      </c>
    </row>
    <row r="25" ht="12.75">
      <c r="B25" s="2" t="s">
        <v>77</v>
      </c>
    </row>
    <row r="26" ht="12.75">
      <c r="B26" s="1" t="s">
        <v>1</v>
      </c>
    </row>
    <row r="27" ht="12.75">
      <c r="B27" s="1" t="s">
        <v>2</v>
      </c>
    </row>
    <row r="28" ht="12.75">
      <c r="B28" s="29" t="s">
        <v>82</v>
      </c>
    </row>
    <row r="29" ht="12.75">
      <c r="B29" s="29" t="s">
        <v>81</v>
      </c>
    </row>
    <row r="30" ht="12.75">
      <c r="B30" s="29" t="s">
        <v>85</v>
      </c>
    </row>
    <row r="31" ht="12.75">
      <c r="B31" s="29" t="s">
        <v>83</v>
      </c>
    </row>
    <row r="32" ht="12.75">
      <c r="B32" s="29" t="s">
        <v>84</v>
      </c>
    </row>
    <row r="33" ht="12.75">
      <c r="B33" s="29" t="s">
        <v>91</v>
      </c>
    </row>
    <row r="34" ht="12.75" customHeight="1">
      <c r="B34" s="2" t="s">
        <v>50</v>
      </c>
    </row>
    <row r="35" ht="12.75">
      <c r="B35" s="2" t="s">
        <v>49</v>
      </c>
    </row>
    <row r="37" ht="12.75">
      <c r="B37" s="2" t="s">
        <v>79</v>
      </c>
    </row>
    <row r="38" ht="12.75">
      <c r="B38" s="29" t="s">
        <v>99</v>
      </c>
    </row>
    <row r="39" ht="12.75">
      <c r="B39" s="1" t="s">
        <v>3</v>
      </c>
    </row>
    <row r="40" ht="12.75">
      <c r="B40" s="29" t="s">
        <v>92</v>
      </c>
    </row>
    <row r="42" ht="12.75">
      <c r="B42" s="2" t="s">
        <v>4</v>
      </c>
    </row>
    <row r="43" ht="12.75">
      <c r="B43" s="29" t="s">
        <v>88</v>
      </c>
    </row>
    <row r="44" ht="12.75">
      <c r="B44" s="29" t="s">
        <v>86</v>
      </c>
    </row>
    <row r="45" ht="12.75">
      <c r="B45" s="29" t="s">
        <v>87</v>
      </c>
    </row>
    <row r="46" ht="12.75">
      <c r="B46" s="29" t="s">
        <v>89</v>
      </c>
    </row>
    <row r="47" ht="12.75">
      <c r="B47" s="29" t="s">
        <v>5</v>
      </c>
    </row>
    <row r="49" ht="15.75">
      <c r="B49" s="22" t="s">
        <v>32</v>
      </c>
    </row>
    <row r="50" ht="12.75">
      <c r="B50" s="2" t="s">
        <v>33</v>
      </c>
    </row>
    <row r="51" ht="15.75">
      <c r="B51" s="22" t="s">
        <v>30</v>
      </c>
    </row>
    <row r="52" ht="12.75">
      <c r="B52" s="21" t="s">
        <v>31</v>
      </c>
    </row>
    <row r="53" ht="12.75">
      <c r="B53" s="20" t="s">
        <v>44</v>
      </c>
    </row>
    <row r="54" ht="12.75">
      <c r="B54" s="20" t="s">
        <v>35</v>
      </c>
    </row>
    <row r="55" ht="12.75">
      <c r="B55" s="20" t="s">
        <v>37</v>
      </c>
    </row>
    <row r="56" ht="15.75">
      <c r="B56" s="22" t="s">
        <v>97</v>
      </c>
    </row>
    <row r="57" ht="12.75">
      <c r="B57" s="21" t="s">
        <v>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bussarda</cp:lastModifiedBy>
  <dcterms:created xsi:type="dcterms:W3CDTF">2009-01-23T06:59:47Z</dcterms:created>
  <dcterms:modified xsi:type="dcterms:W3CDTF">2013-03-17T08:28:57Z</dcterms:modified>
  <cp:category/>
  <cp:version/>
  <cp:contentType/>
  <cp:contentStatus/>
</cp:coreProperties>
</file>